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Riesgos SI\Mapas de Riesgo SI de los 7 Procesos\"/>
    </mc:Choice>
  </mc:AlternateContent>
  <xr:revisionPtr revIDLastSave="0" documentId="13_ncr:1_{96F93D7B-F2FD-44C3-99F7-57E282CAFEC9}" xr6:coauthVersionLast="47" xr6:coauthVersionMax="47" xr10:uidLastSave="{00000000-0000-0000-0000-000000000000}"/>
  <bookViews>
    <workbookView xWindow="-120" yWindow="-120" windowWidth="29040" windowHeight="15720" tabRatio="840" activeTab="1" xr2:uid="{09056582-1977-447C-8D0D-530565069FED}"/>
  </bookViews>
  <sheets>
    <sheet name="portada" sheetId="11" r:id="rId1"/>
    <sheet name="activos_primarios" sheetId="3" r:id="rId2"/>
    <sheet name="activos_apoyo" sheetId="4" r:id="rId3"/>
    <sheet name="criticidad_activos_apoyo" sheetId="6" r:id="rId4"/>
    <sheet name="criticidad_personas" sheetId="7" r:id="rId5"/>
    <sheet name="identificacion_riesgos" sheetId="8" r:id="rId6"/>
    <sheet name="amenazas - vulnerabilidades" sheetId="14" r:id="rId7"/>
    <sheet name="valoracion_riesgo" sheetId="9" r:id="rId8"/>
    <sheet name="mapa_riesgos_si" sheetId="12" r:id="rId9"/>
    <sheet name="listas" sheetId="13" state="hidden" r:id="rId10"/>
    <sheet name="Hoja1"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2" l="1"/>
  <c r="F8" i="12"/>
  <c r="G8" i="12" s="1"/>
  <c r="U8" i="12" s="1"/>
  <c r="U9" i="12" s="1"/>
  <c r="U10" i="12" s="1"/>
  <c r="Y8" i="12" s="1"/>
  <c r="X8" i="12" s="1"/>
  <c r="D8" i="12"/>
  <c r="E8" i="12" s="1"/>
  <c r="T8" i="12" s="1"/>
  <c r="T9" i="12" s="1"/>
  <c r="T10" i="12" s="1"/>
  <c r="W8" i="12" s="1"/>
  <c r="V8" i="12" s="1"/>
  <c r="C8" i="12"/>
  <c r="B8" i="12"/>
  <c r="O10" i="12"/>
  <c r="M10" i="12"/>
  <c r="P10" i="12" s="1"/>
  <c r="P9" i="12"/>
  <c r="O9" i="12"/>
  <c r="M9" i="12"/>
  <c r="O8" i="12"/>
  <c r="M8" i="12"/>
  <c r="P8" i="12" s="1"/>
  <c r="D4" i="9"/>
  <c r="D5" i="9"/>
  <c r="D6" i="9"/>
  <c r="D7" i="9"/>
  <c r="D8" i="9"/>
  <c r="D9" i="9"/>
  <c r="D10" i="9"/>
  <c r="D11" i="9"/>
  <c r="D12" i="9"/>
  <c r="D13" i="9"/>
  <c r="H4" i="6"/>
  <c r="H5" i="6"/>
  <c r="H6" i="6"/>
  <c r="H7" i="6"/>
  <c r="H8" i="6"/>
  <c r="H9" i="6"/>
  <c r="H10" i="6"/>
  <c r="H11" i="6"/>
  <c r="H12" i="6"/>
  <c r="H13" i="6"/>
  <c r="H14" i="6"/>
  <c r="H15" i="6"/>
  <c r="H16" i="6"/>
  <c r="H17" i="6"/>
  <c r="H18" i="6"/>
  <c r="H19" i="6"/>
  <c r="H20" i="6"/>
  <c r="H21" i="6"/>
  <c r="H22" i="6"/>
  <c r="Z8" i="12" l="1"/>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M6" i="12" l="1"/>
  <c r="M5" i="12"/>
  <c r="P4" i="12"/>
  <c r="O6" i="12"/>
  <c r="P6" i="12" l="1"/>
  <c r="A8" i="12" l="1"/>
  <c r="D3" i="9"/>
  <c r="A4" i="12"/>
  <c r="F4" i="12" s="1"/>
  <c r="D4" i="12" l="1"/>
  <c r="E4" i="12" s="1"/>
  <c r="G4" i="12"/>
  <c r="U4" i="12" s="1"/>
  <c r="U5" i="12" s="1"/>
  <c r="C4" i="12"/>
  <c r="B4" i="12"/>
  <c r="U6" i="12" l="1"/>
  <c r="Y4" i="12" s="1"/>
  <c r="X4" i="12" s="1"/>
  <c r="O5" i="12"/>
  <c r="O4" i="12"/>
  <c r="M4" i="12"/>
  <c r="P5" i="12" l="1"/>
  <c r="T4" i="12"/>
  <c r="G3" i="7"/>
  <c r="T5" i="12" l="1"/>
  <c r="T6" i="12" s="1"/>
  <c r="G4" i="7"/>
  <c r="G5" i="7"/>
  <c r="G6" i="7"/>
  <c r="G7" i="7"/>
  <c r="G8" i="7"/>
  <c r="G9" i="7"/>
  <c r="G10" i="7"/>
  <c r="G11" i="7"/>
  <c r="G12" i="7"/>
  <c r="G13" i="7"/>
  <c r="G14" i="7"/>
  <c r="G15" i="7"/>
  <c r="G16" i="7"/>
  <c r="G17" i="7"/>
  <c r="H3" i="6"/>
  <c r="W4" i="12" l="1"/>
  <c r="V4" i="12" s="1"/>
  <c r="Z4" i="12" s="1"/>
  <c r="H4" i="12"/>
</calcChain>
</file>

<file path=xl/sharedStrings.xml><?xml version="1.0" encoding="utf-8"?>
<sst xmlns="http://schemas.openxmlformats.org/spreadsheetml/2006/main" count="895" uniqueCount="600">
  <si>
    <t>CLASE</t>
  </si>
  <si>
    <t>CONSECUTIVO</t>
  </si>
  <si>
    <t>Criticidad</t>
  </si>
  <si>
    <t>Nivel de Importancia</t>
  </si>
  <si>
    <t>AMENAZAS</t>
  </si>
  <si>
    <t>TIPO DE ACTIVO</t>
  </si>
  <si>
    <t>Personas</t>
  </si>
  <si>
    <t>Documentos información</t>
  </si>
  <si>
    <t>Datos / bases de datos</t>
  </si>
  <si>
    <t>Software</t>
  </si>
  <si>
    <t>Hardware</t>
  </si>
  <si>
    <t>Componentes de red</t>
  </si>
  <si>
    <t>Instalaciones</t>
  </si>
  <si>
    <t>Informacion publica</t>
  </si>
  <si>
    <t>NA</t>
  </si>
  <si>
    <t>Robo</t>
  </si>
  <si>
    <t>Acceso no restringido a instalaciones</t>
  </si>
  <si>
    <t>¿El activo pertenece a la entidad?</t>
  </si>
  <si>
    <t>Acceso físico no autorizado</t>
  </si>
  <si>
    <t>Acceso no autorizado a la red</t>
  </si>
  <si>
    <t>Acceso no autorizado al sistema de información</t>
  </si>
  <si>
    <t>Amenaza de bomba</t>
  </si>
  <si>
    <t>Ataques terroristas</t>
  </si>
  <si>
    <t>Código malicioso</t>
  </si>
  <si>
    <t>Contaminación</t>
  </si>
  <si>
    <t>Daños ocasionados durante pruebas de intrusión</t>
  </si>
  <si>
    <t>Daños provocado por actividades de terceros</t>
  </si>
  <si>
    <t>Descarga de un rayo</t>
  </si>
  <si>
    <t>Destrucción de registros</t>
  </si>
  <si>
    <t>Deterioro de soportes</t>
  </si>
  <si>
    <t>Error de usuario</t>
  </si>
  <si>
    <t>Errores de aplicaciones</t>
  </si>
  <si>
    <t>Errores de mantenimiento</t>
  </si>
  <si>
    <t>Escuchas encubiertas</t>
  </si>
  <si>
    <t>Espionaje industrial</t>
  </si>
  <si>
    <t>Explosión de bomba</t>
  </si>
  <si>
    <t>Falla en los enlaces de comunicación</t>
  </si>
  <si>
    <t>Fallas en equipos</t>
  </si>
  <si>
    <t>Falsificación de registros</t>
  </si>
  <si>
    <t>Fraude</t>
  </si>
  <si>
    <t>Incumplimiento de relaciones contractuales</t>
  </si>
  <si>
    <t>VULNERABILIDAD</t>
  </si>
  <si>
    <t>Ingeniería social</t>
  </si>
  <si>
    <t>Instalación no autorizada de software</t>
  </si>
  <si>
    <t>Interceptación de información</t>
  </si>
  <si>
    <t>Interrupción del suministro eléctrico</t>
  </si>
  <si>
    <t>Inundación</t>
  </si>
  <si>
    <t>Modificación accidental de datos del sistema de información</t>
  </si>
  <si>
    <t>Modificación no autorizada de registros</t>
  </si>
  <si>
    <t>Otros desastres (naturales)</t>
  </si>
  <si>
    <t>Otros desastres (ocasionados por el hombre)</t>
  </si>
  <si>
    <t>Pérdida de servicios soporte</t>
  </si>
  <si>
    <t>Revelación de contraseñas</t>
  </si>
  <si>
    <t>Uso de códigos no autorizados o no probados</t>
  </si>
  <si>
    <t>Uso erróneo de herramientas de auditoría</t>
  </si>
  <si>
    <t>Uso erróneo de sistemas de información</t>
  </si>
  <si>
    <t>Uso no autorizado de materiales patentados</t>
  </si>
  <si>
    <t>Uso no autorizado de software</t>
  </si>
  <si>
    <t>Vandalismo</t>
  </si>
  <si>
    <t>Fuga o revelación de información</t>
  </si>
  <si>
    <t>Huelgas</t>
  </si>
  <si>
    <t>Identidad de usuario camuflada</t>
  </si>
  <si>
    <t>Incendio</t>
  </si>
  <si>
    <t>Incumplimiento de leyes</t>
  </si>
  <si>
    <t>Bases de datos con protección desactualizada contra códigos maliciosos</t>
  </si>
  <si>
    <t>Claves criptográficas accesibles a personas no autorizadas</t>
  </si>
  <si>
    <t>Colocación o instalación de cables eléctricos sin protección</t>
  </si>
  <si>
    <t>Conexiones de red pública sin protección</t>
  </si>
  <si>
    <t>Contraseñas inseguras</t>
  </si>
  <si>
    <t>Copiado sin control</t>
  </si>
  <si>
    <t>Cuentas de usuario generadas por sistema cuyas contraseñas permanecen sin modificación</t>
  </si>
  <si>
    <t>Descargas de Internet sin control</t>
  </si>
  <si>
    <t>Elección inadecuada de datos de prueba</t>
  </si>
  <si>
    <t>Eliminación de soportes de almacenamiento sin borrado de datos</t>
  </si>
  <si>
    <t>Empleados desmotivados o inconformes</t>
  </si>
  <si>
    <t>Equipamiento móvil proclive a ser robado</t>
  </si>
  <si>
    <t>Falta de control en datos de entrada y salida</t>
  </si>
  <si>
    <t>Falta de desactivación de cuentas de usuario luego de finalizado el empleo</t>
  </si>
  <si>
    <t>Falta de evidencia en envío o recepción de mensajes</t>
  </si>
  <si>
    <t>Falta de separación de entornos de prueba y operativos</t>
  </si>
  <si>
    <t>Falta de validación de datos procesados</t>
  </si>
  <si>
    <t>Inadecuada capacidad de gestión</t>
  </si>
  <si>
    <t>Inadecuada gestión de redes</t>
  </si>
  <si>
    <t>Inadecuada o falta de implementación de auditoría interna</t>
  </si>
  <si>
    <t>Inadecuada separación de tareas</t>
  </si>
  <si>
    <t>Inadecuada supervisión de proveedores externos</t>
  </si>
  <si>
    <t>Inadecuada supervisión del trabajo de los empleados</t>
  </si>
  <si>
    <t>Nivel de confidencialidad no definido con claridad</t>
  </si>
  <si>
    <t>Poderes de gran alcance</t>
  </si>
  <si>
    <t>Redes accesibles a personas no autorizadas</t>
  </si>
  <si>
    <t>Reglas criptográficas no definidas con claridad</t>
  </si>
  <si>
    <t>Requisitos para desarrollo de software no definidos con claridad</t>
  </si>
  <si>
    <t>Reglas para control de acceso no definidos con claridad</t>
  </si>
  <si>
    <t>Reglas para trabajo afuera de las instalaciones no definidas con claridad</t>
  </si>
  <si>
    <t>Reglas organizacionales no definidas con claridad</t>
  </si>
  <si>
    <t>Sesiones activas después del horario laboral</t>
  </si>
  <si>
    <t>Sistemas desprotegidos ante acceso no autorizado</t>
  </si>
  <si>
    <t>Sobre dependencia en un dispositivo o sistema</t>
  </si>
  <si>
    <t>Software no documentado</t>
  </si>
  <si>
    <t>Susceptibilidad del equipamiento a alteraciones en el voltaje</t>
  </si>
  <si>
    <t>Susceptibilidad del equipamiento a la humedad y a la contaminación</t>
  </si>
  <si>
    <t>Susceptibilidad del equipamiento a la temperatura</t>
  </si>
  <si>
    <t>Ubicación susceptible a desastres naturales</t>
  </si>
  <si>
    <t>Ubicación susceptible a pérdidas de agua</t>
  </si>
  <si>
    <t>Única copia, sólo una copia de la información</t>
  </si>
  <si>
    <t>Uso de equipamiento obsoleto</t>
  </si>
  <si>
    <t>Uso no controlado de sistemas de información</t>
  </si>
  <si>
    <t>Inadecuado control de cambios</t>
  </si>
  <si>
    <t>Inadecuado nivel de conocimiento y/o concienciación de empleados</t>
  </si>
  <si>
    <t>Inadecuados derechos de usuario</t>
  </si>
  <si>
    <t>Información disponible para personas no autorizadas</t>
  </si>
  <si>
    <t>Interfaz de usuario complicada</t>
  </si>
  <si>
    <t>Mantenimiento inadecuado</t>
  </si>
  <si>
    <t>Informacion reservada</t>
  </si>
  <si>
    <t>Informacion clasificada</t>
  </si>
  <si>
    <t>Archivo de gestión</t>
  </si>
  <si>
    <t>Si</t>
  </si>
  <si>
    <t>No</t>
  </si>
  <si>
    <t>Proceso</t>
  </si>
  <si>
    <t>Subproceso</t>
  </si>
  <si>
    <t>Confidencialidad</t>
  </si>
  <si>
    <t>Integridad</t>
  </si>
  <si>
    <t>Disponibilidad</t>
  </si>
  <si>
    <t>PROCESO DE SEGURIDAD Y PRIVACIDAD DE LA INFORMACIÓN</t>
  </si>
  <si>
    <t>Nombre del formato</t>
  </si>
  <si>
    <t>MAPA DE RIESGOS DE SEGURIDAD DE LA INFORMACIÓN</t>
  </si>
  <si>
    <t>VIGENCIA</t>
  </si>
  <si>
    <t xml:space="preserve">VERSIÓN </t>
  </si>
  <si>
    <t>CÓDIGO</t>
  </si>
  <si>
    <t>01</t>
  </si>
  <si>
    <t>Año vigencia</t>
  </si>
  <si>
    <t>Nombre activo de información primaria</t>
  </si>
  <si>
    <t>Nombre de activo de información primario</t>
  </si>
  <si>
    <t>Nombre activo de apoyo</t>
  </si>
  <si>
    <t>Tipo de activo de apoyo</t>
  </si>
  <si>
    <t>PQRD</t>
  </si>
  <si>
    <t>Alta</t>
  </si>
  <si>
    <t>Activo crítico</t>
  </si>
  <si>
    <t>Correo electrónico institucional</t>
  </si>
  <si>
    <t>Usuario plataforma ORFEO</t>
  </si>
  <si>
    <t>Nombre del activo secundario</t>
  </si>
  <si>
    <t>¿Las actividades que desarrolla la persona se encuentran documentadas?</t>
  </si>
  <si>
    <t>¿Alguien mas puede desarrollar el trabajo de esta persona?</t>
  </si>
  <si>
    <t>¿En caso de que la persona no estuviera disponible, qué nivel de afectación representaría?</t>
  </si>
  <si>
    <t>5 años o menos</t>
  </si>
  <si>
    <t>¿Cuántos años de uso tiene el activo?</t>
  </si>
  <si>
    <t>¿Aproximádamente en cuanto tiempo se podría restablecer el activo en caso de fallo total?</t>
  </si>
  <si>
    <t>¿El activo tiene soporte técnico o mantenimiento regular?</t>
  </si>
  <si>
    <t>¿En caso de que el activo no estuviera disponible, qué nivel de afectación representaría?</t>
  </si>
  <si>
    <t>Más de 3 días</t>
  </si>
  <si>
    <t>3 días o menos</t>
  </si>
  <si>
    <t>Grave</t>
  </si>
  <si>
    <t>Amenaza</t>
  </si>
  <si>
    <t>Vulnerabilidad</t>
  </si>
  <si>
    <t>Riesgo</t>
  </si>
  <si>
    <t>Consecuencias</t>
  </si>
  <si>
    <t>Insuficiente protección física del edificio, puertas y ventanas</t>
  </si>
  <si>
    <t>Robo de medios o documentos</t>
  </si>
  <si>
    <t>Probabilidad Inherente</t>
  </si>
  <si>
    <t>Impacto Inherente</t>
  </si>
  <si>
    <t>Zona de riesgo</t>
  </si>
  <si>
    <t>Menor</t>
  </si>
  <si>
    <t>Media</t>
  </si>
  <si>
    <t>Leve</t>
  </si>
  <si>
    <t>Moderado</t>
  </si>
  <si>
    <t>Mayor</t>
  </si>
  <si>
    <t>Catastrófico</t>
  </si>
  <si>
    <t>Baja</t>
  </si>
  <si>
    <t>Muy baja</t>
  </si>
  <si>
    <t>Zona de riesgo baja</t>
  </si>
  <si>
    <t>Zona de riesgo moderada</t>
  </si>
  <si>
    <t>Zona de riesgo alta</t>
  </si>
  <si>
    <t>Zona de riesgo extrema</t>
  </si>
  <si>
    <t>Probabilidad</t>
  </si>
  <si>
    <t>Impacto</t>
  </si>
  <si>
    <t>Muy Alta</t>
  </si>
  <si>
    <t>Paso 1:</t>
  </si>
  <si>
    <t>Paso 2:</t>
  </si>
  <si>
    <t>Consecuencia</t>
  </si>
  <si>
    <t>Afectación</t>
  </si>
  <si>
    <t>Atributos</t>
  </si>
  <si>
    <t>Tipo</t>
  </si>
  <si>
    <t>Peso</t>
  </si>
  <si>
    <t>Implementación</t>
  </si>
  <si>
    <t>Peso total</t>
  </si>
  <si>
    <t>Documentación</t>
  </si>
  <si>
    <t>Frecuencia</t>
  </si>
  <si>
    <t>Evidencia</t>
  </si>
  <si>
    <t>Impacto residual</t>
  </si>
  <si>
    <t>Zona de riesgo final</t>
  </si>
  <si>
    <t>Circulares</t>
  </si>
  <si>
    <t>Informes</t>
  </si>
  <si>
    <t>Identificar los niveles de confidencialidad, integridad y disponibilidad de los activos de información primarios del paso 1.
Los niveles de criticidad, integridad y disponibilidad lo determinan el personal de la dependencia, basados en sus conocimientos y experiencia.El nivel de confidencialidad hace referencia a si la información requiere mayor o
menor esfuerzo para evitar su acceso no autorizado, por defecto todos los activos de información primarios que correspondan a información clasificada o reservada tendrán un nivel de confidencialidad alto.
El nivel de integridad hace referencia a que tan crítico sería para las operaciones de la entidad si la información fuera alterada o manipulada. Por defecto todos los activos de información que correspondan a información clasificada o reservada
tendrán un nivel de confidencialidad alto. El nivel de disponibilidad se refiere al nivel de necesidad que representa para la entidad el tener disponer de la información, por defecto todos los activos de información primaria que correspondan a información clasificada o reservada tendrán un nivel de confidencialidad alto.</t>
  </si>
  <si>
    <t>Identificar los activos de apoyo (software, hardware, red, personal, sitio) de los activos de información primarios identificados en el paso 1.</t>
  </si>
  <si>
    <t>Determinar la criticidad de los activos secundarios identificados en el paso 3. Si bien el análisis podría resultar en que ningún activo secundario sea crítico, por defecto se deberá identificar al menos un activo secundario como el principal
asociado al activo primario. Para esto se definirá el correspondiente formato en el proceso de seguridad y privacidad de la información.</t>
  </si>
  <si>
    <t>Paso 3:</t>
  </si>
  <si>
    <t>Identificación criticidad para activos de apoyo tipo persona.</t>
  </si>
  <si>
    <t>Paso 4:</t>
  </si>
  <si>
    <t>Paso 5:</t>
  </si>
  <si>
    <t>Paso 6:</t>
  </si>
  <si>
    <t>Paso 7:</t>
  </si>
  <si>
    <t>Valorar los riesgos.</t>
  </si>
  <si>
    <t>¿Es un activo de infraestructura de TI?</t>
  </si>
  <si>
    <t>act-001</t>
  </si>
  <si>
    <t>act-002</t>
  </si>
  <si>
    <t>act-003</t>
  </si>
  <si>
    <t>act-004</t>
  </si>
  <si>
    <t>¿Tipo de vinculación?</t>
  </si>
  <si>
    <t>Código activo apoyo</t>
  </si>
  <si>
    <t xml:space="preserve">Código activo apoyo </t>
  </si>
  <si>
    <t>Código riesgo</t>
  </si>
  <si>
    <t>r-001</t>
  </si>
  <si>
    <t>r-002</t>
  </si>
  <si>
    <t>r-003</t>
  </si>
  <si>
    <t>r-004</t>
  </si>
  <si>
    <t>r-005</t>
  </si>
  <si>
    <t>r-006</t>
  </si>
  <si>
    <t>r-007</t>
  </si>
  <si>
    <t>r-008</t>
  </si>
  <si>
    <t>r-009</t>
  </si>
  <si>
    <t>r-010</t>
  </si>
  <si>
    <t>r-011</t>
  </si>
  <si>
    <t>r-012</t>
  </si>
  <si>
    <t>r-013</t>
  </si>
  <si>
    <t>r-014</t>
  </si>
  <si>
    <t>r-015</t>
  </si>
  <si>
    <t>r-016</t>
  </si>
  <si>
    <t>r-017</t>
  </si>
  <si>
    <t>Control Anexo A. ISO 27001</t>
  </si>
  <si>
    <t>Preventivo</t>
  </si>
  <si>
    <t>Automático</t>
  </si>
  <si>
    <t>Continua</t>
  </si>
  <si>
    <t>%</t>
  </si>
  <si>
    <t>Probabilidad inherente</t>
  </si>
  <si>
    <t>Zona de riesgo inherente</t>
  </si>
  <si>
    <t>Probabilidad residual</t>
  </si>
  <si>
    <t>Impacto residual final</t>
  </si>
  <si>
    <t>Tratamiento</t>
  </si>
  <si>
    <t>Plan de acción</t>
  </si>
  <si>
    <t>Responsable</t>
  </si>
  <si>
    <t>Fecha implementación</t>
  </si>
  <si>
    <t>Probabilidad residual final</t>
  </si>
  <si>
    <t>Aceptar</t>
  </si>
  <si>
    <t>Reducir</t>
  </si>
  <si>
    <t>Transferir</t>
  </si>
  <si>
    <t>Evitar</t>
  </si>
  <si>
    <t>Detectivo</t>
  </si>
  <si>
    <t>Correctivo</t>
  </si>
  <si>
    <t>Manual</t>
  </si>
  <si>
    <t>Muy Baja</t>
  </si>
  <si>
    <t>Paso 8:</t>
  </si>
  <si>
    <t>Consolidar la información del mapa de riesgos haciendo el registro de los controles y el plan de mejoramiento según aplique.</t>
  </si>
  <si>
    <t>INSTRUCCIONES:</t>
  </si>
  <si>
    <t>Utilizar el inventario de activos de información y el índice de información clasificada y reservada que se producen como parte de los instrumentos de gestión de la información pública en el marco de la Ley 1712 de 2014, este inventario ha sido contruido teniendo como insumo principal las tablas de retención documental vigentes de la entidad.</t>
  </si>
  <si>
    <t>PASO 1</t>
  </si>
  <si>
    <t>Siguiente</t>
  </si>
  <si>
    <t>Anterior</t>
  </si>
  <si>
    <t>PASO 2</t>
  </si>
  <si>
    <t>PASO 3</t>
  </si>
  <si>
    <t>PASO 4</t>
  </si>
  <si>
    <t>PASO 5</t>
  </si>
  <si>
    <t>PASO 6</t>
  </si>
  <si>
    <t>PASO 7</t>
  </si>
  <si>
    <t>Portada</t>
  </si>
  <si>
    <t>Actas de comités</t>
  </si>
  <si>
    <t>Responsable de gestión documental</t>
  </si>
  <si>
    <t>Instrumentos archivisticos</t>
  </si>
  <si>
    <t>Sitio</t>
  </si>
  <si>
    <t>Sanciones por parte de entes de control por perdida de la confidencialidad, integridad o disponibilidad de la información</t>
  </si>
  <si>
    <t>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t>
  </si>
  <si>
    <t>Identificar riesgos de los activos secundarios. Para esta actividad apoyarse con la lista de amenazas - vulnerabilidades disponible en la hoja siguiente.</t>
  </si>
  <si>
    <t>D = deliberado; A = accidental; E = ambiental</t>
  </si>
  <si>
    <t>A, D</t>
  </si>
  <si>
    <t>Violación de leyes o reglamentos</t>
  </si>
  <si>
    <t>AO04</t>
  </si>
  <si>
    <t>A, E</t>
  </si>
  <si>
    <t>Fallo de los proveedores de servicios</t>
  </si>
  <si>
    <t>AO03</t>
  </si>
  <si>
    <t>Falta de recursos</t>
  </si>
  <si>
    <t>AO02</t>
  </si>
  <si>
    <t>Falta de personal</t>
  </si>
  <si>
    <t>AO01</t>
  </si>
  <si>
    <t>Amenazas para la organización</t>
  </si>
  <si>
    <t>D</t>
  </si>
  <si>
    <t>Denegación de acciones</t>
  </si>
  <si>
    <t>AC04</t>
  </si>
  <si>
    <t>Falsificación de derechos o permisos</t>
  </si>
  <si>
    <t>AC03</t>
  </si>
  <si>
    <t>Abuso de derechos o permisos</t>
  </si>
  <si>
    <t>AC02</t>
  </si>
  <si>
    <t>A</t>
  </si>
  <si>
    <t>Error de uso</t>
  </si>
  <si>
    <t>AC01</t>
  </si>
  <si>
    <t>Compromiso de funciones o servicios</t>
  </si>
  <si>
    <t>Detección de posiciones</t>
  </si>
  <si>
    <t>AH26</t>
  </si>
  <si>
    <t>A, D, E</t>
  </si>
  <si>
    <t>Envío o distribución de malware</t>
  </si>
  <si>
    <t>AH25</t>
  </si>
  <si>
    <t>Tratamiento ilegal de datos</t>
  </si>
  <si>
    <t>AH24</t>
  </si>
  <si>
    <t>Corrupción de datos</t>
  </si>
  <si>
    <t>AH23</t>
  </si>
  <si>
    <t>Uso de software falsificado o copiado</t>
  </si>
  <si>
    <t>AH22</t>
  </si>
  <si>
    <t>Copia fraudulenta de software</t>
  </si>
  <si>
    <t>AH21</t>
  </si>
  <si>
    <t>Deterioro de dispositivos o soportes</t>
  </si>
  <si>
    <t>AH20</t>
  </si>
  <si>
    <t>Uso incorrecto de los dispositivos</t>
  </si>
  <si>
    <t>AH19</t>
  </si>
  <si>
    <t>Uso no autorizado de dispositivos</t>
  </si>
  <si>
    <t>AH18</t>
  </si>
  <si>
    <t>Entrada no autorizada a las instalaciones</t>
  </si>
  <si>
    <t>AH17</t>
  </si>
  <si>
    <t>Tratamiento no autorizado de datos personales</t>
  </si>
  <si>
    <t>AH16</t>
  </si>
  <si>
    <t>Ataque de repetición, ataque de hombre en el medio</t>
  </si>
  <si>
    <t>AH15</t>
  </si>
  <si>
    <t>Explotación por medio de la comunicación basada en la web</t>
  </si>
  <si>
    <t>AH14</t>
  </si>
  <si>
    <t>Manipulación del software</t>
  </si>
  <si>
    <t>AH13</t>
  </si>
  <si>
    <t>Manipulación del hardware</t>
  </si>
  <si>
    <t>AH12</t>
  </si>
  <si>
    <t>Introducción de datos de fuentes no fiables</t>
  </si>
  <si>
    <t>AH11</t>
  </si>
  <si>
    <t>Divulgación de información</t>
  </si>
  <si>
    <t>AH10</t>
  </si>
  <si>
    <t>Recuperación de soportes reciclados o desechados</t>
  </si>
  <si>
    <t>AH09</t>
  </si>
  <si>
    <t>Robo de identidad o credenciales digitales</t>
  </si>
  <si>
    <t>AH08</t>
  </si>
  <si>
    <t>Robo de equipos</t>
  </si>
  <si>
    <t>AH07</t>
  </si>
  <si>
    <t>AH06</t>
  </si>
  <si>
    <t>Espionaje</t>
  </si>
  <si>
    <t>AH05</t>
  </si>
  <si>
    <t>Espionaje remoto</t>
  </si>
  <si>
    <t>AH04</t>
  </si>
  <si>
    <t>Interceptación de la radiación de un dispositivo</t>
  </si>
  <si>
    <t>AH03</t>
  </si>
  <si>
    <t>AH02</t>
  </si>
  <si>
    <t>Ataque terrorista, sabotaje</t>
  </si>
  <si>
    <t>AH01</t>
  </si>
  <si>
    <t>Acciones humanas</t>
  </si>
  <si>
    <t>A,D</t>
  </si>
  <si>
    <t>Violación de la mantenibilidad del sistema de información</t>
  </si>
  <si>
    <t>AT03</t>
  </si>
  <si>
    <t>Saturación del sistema de información</t>
  </si>
  <si>
    <t>AT02</t>
  </si>
  <si>
    <t>Fallo del dispositivo o del sistema</t>
  </si>
  <si>
    <t>AT01</t>
  </si>
  <si>
    <t>Fallos técnicos</t>
  </si>
  <si>
    <t>A,D,E</t>
  </si>
  <si>
    <t>Pulsos electromagnéticos</t>
  </si>
  <si>
    <t>AI08</t>
  </si>
  <si>
    <t>Radiación térmica</t>
  </si>
  <si>
    <t>AI07</t>
  </si>
  <si>
    <t>Radiación electromagnética</t>
  </si>
  <si>
    <t>AI06</t>
  </si>
  <si>
    <t>Fallo del equipo de telecomunicaciones</t>
  </si>
  <si>
    <t>AI05</t>
  </si>
  <si>
    <t>Fallo de una red de telecomunicaciones</t>
  </si>
  <si>
    <t>AI04</t>
  </si>
  <si>
    <t>Pérdida de suministro eléctrico</t>
  </si>
  <si>
    <t>AI03</t>
  </si>
  <si>
    <t>Fallo del sistema de refrigeración o ventilación</t>
  </si>
  <si>
    <t>AI02</t>
  </si>
  <si>
    <t>Fallo de un sistema de suministro</t>
  </si>
  <si>
    <t>AI01</t>
  </si>
  <si>
    <t>Fallos en infraestructura</t>
  </si>
  <si>
    <t>E</t>
  </si>
  <si>
    <t>Fenómeno pandémico/epidémico</t>
  </si>
  <si>
    <t>AN06</t>
  </si>
  <si>
    <t>AN05</t>
  </si>
  <si>
    <t>Fenómeno meteorológico</t>
  </si>
  <si>
    <t>AN04</t>
  </si>
  <si>
    <t>Fenómeno volcánico</t>
  </si>
  <si>
    <t>AN03</t>
  </si>
  <si>
    <t>Fenómeno sísmico</t>
  </si>
  <si>
    <t>AN02</t>
  </si>
  <si>
    <t>Fenómeno climático</t>
  </si>
  <si>
    <t>AN01</t>
  </si>
  <si>
    <t>Naturales</t>
  </si>
  <si>
    <t>Polvo, corrosión, congelación</t>
  </si>
  <si>
    <t>AF06</t>
  </si>
  <si>
    <t>Explosión</t>
  </si>
  <si>
    <t>AF05</t>
  </si>
  <si>
    <t>Accidente grave</t>
  </si>
  <si>
    <t>AF04</t>
  </si>
  <si>
    <t>Contaminación, radiación nociva</t>
  </si>
  <si>
    <t>AF03</t>
  </si>
  <si>
    <t>Agua</t>
  </si>
  <si>
    <t>AF02</t>
  </si>
  <si>
    <t>Fuego</t>
  </si>
  <si>
    <t>AF01</t>
  </si>
  <si>
    <t>Físicas</t>
  </si>
  <si>
    <t>Tipo de fuente de riesgo</t>
  </si>
  <si>
    <t>Descripción de Amenaza</t>
  </si>
  <si>
    <t>No.</t>
  </si>
  <si>
    <t>Categoría</t>
  </si>
  <si>
    <t>No se han desarrollado procedimientos de cumplimiento de las disposiciones en materia de derechos intelectuales, o su aplicación es ineficaz</t>
  </si>
  <si>
    <t>VO28</t>
  </si>
  <si>
    <t>Procedimientos de notificación de deficiencias de seguridad no desarrollados, o su aplicación es ineficaz</t>
  </si>
  <si>
    <t>VO27</t>
  </si>
  <si>
    <t>Mecanismos de supervisión de las violaciones de la seguridad no aplicados adecuadamente</t>
  </si>
  <si>
    <t>VO26</t>
  </si>
  <si>
    <t>Autorización de las instalaciones de procesamiento de la información no implementada o que no funciona correctamente</t>
  </si>
  <si>
    <t>VO25</t>
  </si>
  <si>
    <t>Insuficiente o falta de política de "escritorio y pantalla limpios".</t>
  </si>
  <si>
    <t>VO24</t>
  </si>
  <si>
    <t>Insuficiente control de los activos fuera de las instalaciones</t>
  </si>
  <si>
    <t>VO23</t>
  </si>
  <si>
    <t>No se ha desarrollado una política formal sobre el uso de ordenadores móviles, o su aplicación es ineficaz</t>
  </si>
  <si>
    <t>VO22</t>
  </si>
  <si>
    <t>El proceso disciplinario en caso de incidente de seguridad de la información no está definido, o no funciona correctamente</t>
  </si>
  <si>
    <t>VO21</t>
  </si>
  <si>
    <t>Insuficiencia o falta de disposiciones (relativas a la seguridad de la información) en los contratos con los empleados</t>
  </si>
  <si>
    <t>VO20</t>
  </si>
  <si>
    <t>Las responsabilidades de seguridad de la información no están presentes en las descripciones de los puestos de trabajo</t>
  </si>
  <si>
    <t>VO19</t>
  </si>
  <si>
    <t>No se han desarrollado procedimientos para el manejo de información clasificada, o su aplicación es ineficaz.</t>
  </si>
  <si>
    <t>VO18</t>
  </si>
  <si>
    <t>No se han elaborado procedimientos para la introducción de programas informáticos en los sistemas operativos, o su aplicación es ineficaz.</t>
  </si>
  <si>
    <t>VO17</t>
  </si>
  <si>
    <t>No se ha desarrollado una política de uso del correo electrónico, o su aplicación es ineficaz.</t>
  </si>
  <si>
    <t>VO16</t>
  </si>
  <si>
    <t>No existen planes de continuidad, o son incompletos, o están obsoletos</t>
  </si>
  <si>
    <t>VO15</t>
  </si>
  <si>
    <t>Asignación inadecuada de las responsabilidades de seguridad de la información</t>
  </si>
  <si>
    <t>VO14</t>
  </si>
  <si>
    <t>No se ha desarrollado un proceso formal para la autorización de la información disponible al público, o su implementación es ineficaz.</t>
  </si>
  <si>
    <t>VO13</t>
  </si>
  <si>
    <t>No se ha desarrollado un procedimiento formal para la supervisión de los registros del SGSI, o su aplicación es ineficaz.</t>
  </si>
  <si>
    <t>VO12</t>
  </si>
  <si>
    <t>No se ha desarrollado un procedimiento formal para el control de la documentación del SGSI, o su aplicación es ineficaz.</t>
  </si>
  <si>
    <t>VO11</t>
  </si>
  <si>
    <t>No se ha desarrollado un procedimiento de control de cambios, o su aplicación es ineficaz</t>
  </si>
  <si>
    <t>VO10</t>
  </si>
  <si>
    <t>Acuerdo de nivel de servicio insuficiente o inexistente</t>
  </si>
  <si>
    <t>VO09</t>
  </si>
  <si>
    <t>Respuesta inadecuada del servicio de mantenimiento</t>
  </si>
  <si>
    <t>VO08</t>
  </si>
  <si>
    <t>Insuficiencia o falta de informes de fallos registrados en los registros de los administradores y operadores</t>
  </si>
  <si>
    <t>VO07</t>
  </si>
  <si>
    <t>No se han desarrollado procedimientos de identificación y evaluación de riesgos, o su aplicación es ineficaz.</t>
  </si>
  <si>
    <t>VO06</t>
  </si>
  <si>
    <t>No se realizan auditorías (supervisión) de forma regular</t>
  </si>
  <si>
    <t>VO05</t>
  </si>
  <si>
    <t>No se ha desarrollado un procedimiento de supervisión de las instalaciones de procesamiento de la información, o su aplicación es ineficaz.</t>
  </si>
  <si>
    <t>VO04</t>
  </si>
  <si>
    <t>Disposiciones insuficientes (relativas a la seguridad) en los contratos con clientes y/o terceros</t>
  </si>
  <si>
    <t>VO03</t>
  </si>
  <si>
    <t>No se ha desarrollado un proceso formal para la revisión de los derechos de acceso (supervisión), o su aplicación es ineficaz.</t>
  </si>
  <si>
    <t>VO02</t>
  </si>
  <si>
    <t>No se ha desarrollado un procedimiento formal para el registro y la cancelación de usuarios, o su aplicación es ineficaz.</t>
  </si>
  <si>
    <t>VO01</t>
  </si>
  <si>
    <t>Organización</t>
  </si>
  <si>
    <t>VST04</t>
  </si>
  <si>
    <t>Red eléctrica inestable</t>
  </si>
  <si>
    <t>VST03</t>
  </si>
  <si>
    <t>Ubicación en una zona susceptible de inundación</t>
  </si>
  <si>
    <t>VST02</t>
  </si>
  <si>
    <t>Uso inadecuado o descuidado del control de acceso físico a edificios y salas</t>
  </si>
  <si>
    <t>VST01</t>
  </si>
  <si>
    <t>Ineficacia o falta de políticas para el uso correcto de los medios de telecomunicación y mensajería</t>
  </si>
  <si>
    <t>VP08</t>
  </si>
  <si>
    <t>Trabajo no supervisado por personal externo o de limpieza</t>
  </si>
  <si>
    <t>VP07</t>
  </si>
  <si>
    <t>Insuficiencia o falta de mecanismos de supervisión</t>
  </si>
  <si>
    <t>VP06</t>
  </si>
  <si>
    <t>Escasa concienciación en materia de seguridad</t>
  </si>
  <si>
    <t>VP05</t>
  </si>
  <si>
    <t>Uso incorrecto del software y el hardware</t>
  </si>
  <si>
    <t>VP04</t>
  </si>
  <si>
    <t>Formación insuficiente en materia de seguridad</t>
  </si>
  <si>
    <t>VP03</t>
  </si>
  <si>
    <t>Procedimientos de contratación inadecuados</t>
  </si>
  <si>
    <t>VP02</t>
  </si>
  <si>
    <t>Ausencia de personal</t>
  </si>
  <si>
    <t>VP01</t>
  </si>
  <si>
    <t>Personal</t>
  </si>
  <si>
    <t>Conexiones de red pública no protegidas</t>
  </si>
  <si>
    <t>VR10</t>
  </si>
  <si>
    <t>Gestión inadecuada de la red (resiliencia del enrutamiento)</t>
  </si>
  <si>
    <t>VR09</t>
  </si>
  <si>
    <t>Transferencia de contraseñas en claro</t>
  </si>
  <si>
    <t>VR08</t>
  </si>
  <si>
    <t>Arquitectura de red insegura</t>
  </si>
  <si>
    <t>VR07</t>
  </si>
  <si>
    <t>Ineficacia o falta de mecanismos de identificación y autenticación del emisor y el receptor</t>
  </si>
  <si>
    <t>VR06</t>
  </si>
  <si>
    <t>Punto único de fallo</t>
  </si>
  <si>
    <t>VR05</t>
  </si>
  <si>
    <t>Cableado conjunto deficiente</t>
  </si>
  <si>
    <t>VR04</t>
  </si>
  <si>
    <t>Tráfico sensible desprotegido</t>
  </si>
  <si>
    <t>VR03</t>
  </si>
  <si>
    <t>Líneas de comunicación desprotegidas</t>
  </si>
  <si>
    <t>VR02</t>
  </si>
  <si>
    <t>Mecanismos insuficientes para la prueba de envío o recepción de un mensaje</t>
  </si>
  <si>
    <t>VR01</t>
  </si>
  <si>
    <t>Red</t>
  </si>
  <si>
    <t>Falta de elaboración de informes de gestión</t>
  </si>
  <si>
    <t>VS22</t>
  </si>
  <si>
    <t>Falta de copias de seguridad o copias incompletas</t>
  </si>
  <si>
    <t>VS21</t>
  </si>
  <si>
    <t>Descarga y uso incontrolado de software</t>
  </si>
  <si>
    <t>VS20</t>
  </si>
  <si>
    <t>Control de cambios ineficaz</t>
  </si>
  <si>
    <t>VS19</t>
  </si>
  <si>
    <t>Especificaciones poco claras o incompletas para los desarrolladores</t>
  </si>
  <si>
    <t>VS18</t>
  </si>
  <si>
    <t>Software inmaduro o nuevo</t>
  </si>
  <si>
    <t>VS17</t>
  </si>
  <si>
    <t>Servicios innecesarios habilitados</t>
  </si>
  <si>
    <t>VS16</t>
  </si>
  <si>
    <t>Mala gestión de las contraseñas</t>
  </si>
  <si>
    <t>VS15</t>
  </si>
  <si>
    <t>Tablas de contraseñas desprotegidas</t>
  </si>
  <si>
    <t>VS14</t>
  </si>
  <si>
    <t>Mecanismos de identificación y autentificación insuficientes (por ejemplo, para la autentificación de los usuarios)</t>
  </si>
  <si>
    <t>VS13</t>
  </si>
  <si>
    <t>Fechas incorrectas</t>
  </si>
  <si>
    <t>VS12</t>
  </si>
  <si>
    <t>Configuración incorrecta de los parámetros</t>
  </si>
  <si>
    <t>VS11</t>
  </si>
  <si>
    <t>Insuficiente o falta de documentación</t>
  </si>
  <si>
    <t>VS10</t>
  </si>
  <si>
    <t>VS09</t>
  </si>
  <si>
    <t>Aplicación de programas de aplicación a los datos erróneos en términos de tiempo</t>
  </si>
  <si>
    <t>VS08</t>
  </si>
  <si>
    <t>Software ampliamente distribuido</t>
  </si>
  <si>
    <t>VS07</t>
  </si>
  <si>
    <t>Asignación incorrecta de los derechos de acceso</t>
  </si>
  <si>
    <t>VS06</t>
  </si>
  <si>
    <t>Configuración insuficiente de los registros con fines de auditoría</t>
  </si>
  <si>
    <t>VS05</t>
  </si>
  <si>
    <t>Eliminación o reutilización de los medios de almacenamiento sin un borrado adecuado</t>
  </si>
  <si>
    <t>VS04</t>
  </si>
  <si>
    <t>Ausencia de "cierre de sesión" al abandonar el puesto de trabajo</t>
  </si>
  <si>
    <t>VS03</t>
  </si>
  <si>
    <t>Defectos conocidos en el software</t>
  </si>
  <si>
    <t>VS02</t>
  </si>
  <si>
    <t>Ausencia o insuficiencia de pruebas de software</t>
  </si>
  <si>
    <t>VS01</t>
  </si>
  <si>
    <t>Copia incontrolada</t>
  </si>
  <si>
    <t>VH10</t>
  </si>
  <si>
    <t>Falta de cuidado en la eliminación</t>
  </si>
  <si>
    <t>VH09</t>
  </si>
  <si>
    <t>Almacenamiento sin protección</t>
  </si>
  <si>
    <t>VH08</t>
  </si>
  <si>
    <t>Susceptibilidad a las variaciones de temperatura</t>
  </si>
  <si>
    <t>VH07</t>
  </si>
  <si>
    <t>Susceptibilidad a las variaciones de tensión</t>
  </si>
  <si>
    <t>VH06</t>
  </si>
  <si>
    <t>Insuficiente control de los cambios de configuración</t>
  </si>
  <si>
    <t>VH05</t>
  </si>
  <si>
    <t>Sensibilidad a la radiación electromagnética</t>
  </si>
  <si>
    <t>VH04</t>
  </si>
  <si>
    <t>Susceptibilidad a la humedad, el polvo y la suciedad</t>
  </si>
  <si>
    <t>VH03</t>
  </si>
  <si>
    <t>Insuficientes planes de sustitución periódica de los equipos</t>
  </si>
  <si>
    <t>VH02</t>
  </si>
  <si>
    <t>Mantenimiento insuficiente/instalación defectuosa de los medios de almacenamiento</t>
  </si>
  <si>
    <t>VH01</t>
  </si>
  <si>
    <t>Descripción  de vulnerabilidad</t>
  </si>
  <si>
    <t>VST04 - Insuficiente protección física del edificio, puertas y ventanas</t>
  </si>
  <si>
    <t>AH06 - Robo de medios o documentos</t>
  </si>
  <si>
    <t>Fuente: ISO 27005</t>
  </si>
  <si>
    <t>7.3 Protección de oficinas, salas e instalaciones. Se debe diseñar e implementar la seguridad física de las oficinas, salas e instalaciones.</t>
  </si>
  <si>
    <t>7.10 Medios de almacenamiento. Los medios de almacenamiento deben gestionarse a través de su ciclo de vida de adquisición, uso, transporte y eliminación de acuerdo con el esquema de clasificación y los requisitos de manipulación de la organización.</t>
  </si>
  <si>
    <t>X</t>
  </si>
  <si>
    <t>8.13 Copias de seguridad de la información. Las copias de seguridad (respaldos) de la información, del software y de los sistemas deben mantenerse y probarse periódicamente de conformidad con la política de copia de seguridad específica del tema acordado.</t>
  </si>
  <si>
    <t>Actas administrativas</t>
  </si>
  <si>
    <t>Auditorías externas, nivel central</t>
  </si>
  <si>
    <t>Procesos gestión del conocimiento</t>
  </si>
  <si>
    <t>Auditorías internas de gestión</t>
  </si>
  <si>
    <t>Evaluación independiente</t>
  </si>
  <si>
    <t>Secretaria dependencia</t>
  </si>
  <si>
    <t>Persona</t>
  </si>
  <si>
    <t>Servicio</t>
  </si>
  <si>
    <t>De planta</t>
  </si>
  <si>
    <t>Jefe Oficina de Control Interno</t>
  </si>
  <si>
    <t>Plataformas externas</t>
  </si>
  <si>
    <t>N/A</t>
  </si>
  <si>
    <t>Mas de 5 años</t>
  </si>
  <si>
    <t>act-005</t>
  </si>
  <si>
    <t>AH01 - Ataque terriorista, sabotaje</t>
  </si>
  <si>
    <t>VS15 - Mala gestión de contraseñas</t>
  </si>
  <si>
    <t>Posibilidad de pérdida de la integridad o disponibilidad de la información, así como de acceso no autorizado a plataformas externas utilizadas por la dependencia debido a la gestión inadecuada de contraseñas, lo cual podría ser aprovechado por agentes internos o externos con el propósito de sabotear las operaciones de la entidad.</t>
  </si>
  <si>
    <t>Sanciones por parte de entes de control por perdida de la  integridad o disponibilidad de la información</t>
  </si>
  <si>
    <t>5.18 Derechos de acceso. Los derechos de acceso a la información y a otros activos asociados se deben proveer, revisar, modificar y eliminar de acuerdo con la política y las reglas de control de acceso específicas del tema de la organización.</t>
  </si>
  <si>
    <t>5.5 Contacto con autoridades. La organización debe establecer y mantener contacto con las autoridades pertinentes.</t>
  </si>
  <si>
    <t>6.5 Responsabilidades después de la terminación o cambio de empleo. Las responsabilidades y deberes de seguridad de la información que siguen siendo válidos después de la terminación o el cambio de empleo deben definirse, aplicarse y comunicarse al personal pertinente y a otras partes interesadas.</t>
  </si>
  <si>
    <t>Aleatoria</t>
  </si>
  <si>
    <t>- Mantener contacto actualizado con entidades proveedoras de plataformas externas en caso de necesitar soporte técnico.
- Mantener actualizada la relación de usuarios con acceso a plataformas externas.
- Establecer entre el personal de la dependencia la responsabilidad de gestionar lar información de usuarios de las plataformas externas a cargo de la dependencia.
- Mantener actualizada información en formato de inventario de acceso a plataformas externas.</t>
  </si>
  <si>
    <t xml:space="preserve">- Mejorar las condiciones de seguridad del lugar donde se almacena el archivo de gestión.
- Almacenar la documentación que contenga información clasificada bajo llave y restringir el acceso solamente al personal autorizado
- Mantener actualizado el FUID.
- Realizar las transferencias documentales.
- Identificar los documentos críticos de la dependencia y aplicar el instructivo de digitalización, almacenando los archivos de forma segura.
</t>
  </si>
  <si>
    <t>SPI-F-006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</si>
</sst>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7"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5"/>
      <name val="Century Gothic"/>
      <family val="2"/>
    </font>
    <font>
      <sz val="11"/>
      <color theme="1"/>
      <name val="Century Gothic"/>
      <family val="2"/>
    </font>
    <font>
      <sz val="10"/>
      <color rgb="FF000000"/>
      <name val="Century Gothic"/>
      <family val="2"/>
    </font>
    <font>
      <sz val="10"/>
      <color theme="1"/>
      <name val="Century Gothic"/>
      <family val="2"/>
    </font>
    <font>
      <b/>
      <sz val="10"/>
      <color theme="1"/>
      <name val="Century Gothic"/>
      <family val="2"/>
    </font>
    <font>
      <b/>
      <sz val="11"/>
      <color theme="1"/>
      <name val="Century Gothic"/>
      <family val="2"/>
    </font>
    <font>
      <sz val="8"/>
      <name val="Calibri"/>
      <family val="2"/>
      <scheme val="minor"/>
    </font>
    <font>
      <sz val="11"/>
      <color theme="1"/>
      <name val="Calibri"/>
      <family val="2"/>
      <scheme val="minor"/>
    </font>
    <font>
      <b/>
      <sz val="10"/>
      <color theme="1"/>
      <name val="Aptos Narrow"/>
      <family val="2"/>
    </font>
    <font>
      <sz val="10"/>
      <color theme="1"/>
      <name val="Aptos Narrow"/>
      <family val="2"/>
    </font>
    <font>
      <b/>
      <sz val="11"/>
      <color theme="8" tint="-0.499984740745262"/>
      <name val="Century Gothic"/>
      <family val="2"/>
    </font>
    <font>
      <b/>
      <sz val="14"/>
      <color theme="8" tint="-0.499984740745262"/>
      <name val="Century Gothic"/>
      <family val="2"/>
    </font>
    <font>
      <u/>
      <sz val="11"/>
      <color theme="10"/>
      <name val="Calibri"/>
      <family val="2"/>
      <scheme val="minor"/>
    </font>
    <font>
      <b/>
      <sz val="14"/>
      <color theme="4" tint="-0.499984740745262"/>
      <name val="Century Gothic"/>
      <family val="2"/>
    </font>
    <font>
      <b/>
      <u/>
      <sz val="14"/>
      <color theme="4" tint="-0.499984740745262"/>
      <name val="Century Gothic"/>
      <family val="2"/>
    </font>
    <font>
      <sz val="10"/>
      <color theme="4" tint="-0.499984740745262"/>
      <name val="Century Gothic"/>
      <family val="2"/>
    </font>
    <font>
      <b/>
      <sz val="10"/>
      <color theme="4" tint="-0.499984740745262"/>
      <name val="Century Gothic"/>
      <family val="2"/>
    </font>
    <font>
      <b/>
      <sz val="12"/>
      <color theme="0"/>
      <name val="Century Gothic"/>
      <family val="2"/>
    </font>
    <font>
      <sz val="20"/>
      <color theme="4" tint="-0.499984740745262"/>
      <name val="Century Gothic"/>
      <family val="2"/>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164" fontId="1" fillId="0" borderId="0" applyFill="0" applyBorder="0" applyAlignment="0" applyProtection="0"/>
    <xf numFmtId="0" fontId="11" fillId="22" borderId="0" applyNumberFormat="0" applyBorder="0" applyAlignment="0" applyProtection="0"/>
    <xf numFmtId="0" fontId="1" fillId="0" borderId="0"/>
    <xf numFmtId="0" fontId="1" fillId="23" borderId="4" applyNumberForma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5" fillId="0" borderId="0" applyNumberFormat="0" applyFill="0" applyBorder="0" applyAlignment="0" applyProtection="0"/>
    <xf numFmtId="0" fontId="17" fillId="0" borderId="8" applyNumberFormat="0" applyFill="0" applyAlignment="0" applyProtection="0"/>
    <xf numFmtId="9" fontId="25" fillId="0" borderId="0" applyFont="0" applyFill="0" applyBorder="0" applyAlignment="0" applyProtection="0"/>
    <xf numFmtId="0" fontId="30" fillId="0" borderId="0" applyNumberFormat="0" applyFill="0" applyBorder="0" applyAlignment="0" applyProtection="0"/>
  </cellStyleXfs>
  <cellXfs count="147">
    <xf numFmtId="0" fontId="0" fillId="0" borderId="0" xfId="0"/>
    <xf numFmtId="0" fontId="19" fillId="0" borderId="0" xfId="0" applyFont="1"/>
    <xf numFmtId="0" fontId="18" fillId="0" borderId="0" xfId="0" applyFont="1" applyAlignment="1">
      <alignment vertical="center" wrapText="1"/>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9" xfId="0" applyFont="1" applyBorder="1" applyAlignment="1">
      <alignment vertical="center"/>
    </xf>
    <xf numFmtId="0" fontId="20" fillId="0" borderId="10" xfId="0" applyFont="1" applyBorder="1" applyAlignment="1">
      <alignment vertical="center"/>
    </xf>
    <xf numFmtId="0" fontId="21" fillId="0" borderId="0" xfId="0" applyFont="1"/>
    <xf numFmtId="0" fontId="21" fillId="0" borderId="19" xfId="0" applyFont="1" applyBorder="1" applyAlignment="1">
      <alignment horizontal="center"/>
    </xf>
    <xf numFmtId="0" fontId="21" fillId="0" borderId="12" xfId="0" applyFont="1" applyBorder="1"/>
    <xf numFmtId="0" fontId="23" fillId="0" borderId="12" xfId="0" applyFont="1" applyBorder="1" applyAlignment="1">
      <alignment horizontal="center" vertical="center" wrapText="1"/>
    </xf>
    <xf numFmtId="0" fontId="19" fillId="0" borderId="0" xfId="0" applyFont="1" applyAlignment="1">
      <alignment vertical="center" wrapText="1"/>
    </xf>
    <xf numFmtId="0" fontId="22" fillId="0" borderId="12" xfId="0" applyFont="1" applyBorder="1" applyAlignment="1">
      <alignment horizontal="center" vertical="center" wrapText="1"/>
    </xf>
    <xf numFmtId="0" fontId="21" fillId="0" borderId="0" xfId="0" applyFont="1" applyAlignment="1">
      <alignment vertical="center" wrapText="1"/>
    </xf>
    <xf numFmtId="0" fontId="21" fillId="0" borderId="12" xfId="0" applyFont="1" applyBorder="1" applyAlignment="1">
      <alignment vertical="center" wrapText="1"/>
    </xf>
    <xf numFmtId="0" fontId="21" fillId="0" borderId="18" xfId="0" applyFont="1" applyBorder="1" applyAlignment="1">
      <alignment horizontal="center"/>
    </xf>
    <xf numFmtId="0" fontId="21" fillId="0" borderId="12" xfId="0" applyFont="1" applyBorder="1" applyAlignment="1">
      <alignment horizontal="center" vertical="center"/>
    </xf>
    <xf numFmtId="0" fontId="21" fillId="0" borderId="26" xfId="0" applyFont="1" applyBorder="1"/>
    <xf numFmtId="0" fontId="21" fillId="0" borderId="27" xfId="0" applyFont="1" applyBorder="1"/>
    <xf numFmtId="0" fontId="21" fillId="0" borderId="28" xfId="0" applyFont="1" applyBorder="1"/>
    <xf numFmtId="0" fontId="22" fillId="0" borderId="31" xfId="0" applyFont="1" applyBorder="1" applyAlignment="1">
      <alignment horizontal="center"/>
    </xf>
    <xf numFmtId="0" fontId="22" fillId="0" borderId="32" xfId="0" applyFont="1" applyBorder="1" applyAlignment="1">
      <alignment horizontal="center"/>
    </xf>
    <xf numFmtId="0" fontId="21" fillId="0" borderId="24" xfId="0" applyFont="1" applyBorder="1"/>
    <xf numFmtId="0" fontId="21" fillId="0" borderId="25" xfId="0" applyFont="1" applyBorder="1"/>
    <xf numFmtId="0" fontId="22" fillId="0" borderId="9" xfId="0" applyFont="1" applyBorder="1" applyAlignment="1">
      <alignment horizontal="center"/>
    </xf>
    <xf numFmtId="0" fontId="21" fillId="0" borderId="30" xfId="0" applyFont="1" applyBorder="1"/>
    <xf numFmtId="0" fontId="21" fillId="0" borderId="29" xfId="0" applyFont="1" applyBorder="1"/>
    <xf numFmtId="0" fontId="21" fillId="0" borderId="10" xfId="0" applyFont="1" applyBorder="1"/>
    <xf numFmtId="0" fontId="21" fillId="0" borderId="0" xfId="0" applyFont="1" applyAlignment="1">
      <alignment horizontal="center" vertical="center"/>
    </xf>
    <xf numFmtId="0" fontId="21" fillId="0" borderId="12" xfId="0" applyFont="1" applyBorder="1" applyAlignment="1">
      <alignment vertical="center"/>
    </xf>
    <xf numFmtId="15" fontId="21" fillId="0" borderId="19" xfId="0" quotePrefix="1" applyNumberFormat="1" applyFont="1" applyBorder="1" applyAlignment="1">
      <alignment horizontal="center"/>
    </xf>
    <xf numFmtId="0" fontId="21" fillId="0" borderId="19" xfId="0" quotePrefix="1" applyFont="1" applyBorder="1" applyAlignment="1">
      <alignment horizontal="center"/>
    </xf>
    <xf numFmtId="0" fontId="21" fillId="0" borderId="0" xfId="0" applyFont="1" applyAlignment="1">
      <alignment horizontal="left" wrapText="1"/>
    </xf>
    <xf numFmtId="0" fontId="23" fillId="0" borderId="0" xfId="0" applyFont="1" applyAlignment="1">
      <alignment horizontal="center" vertical="center" wrapText="1"/>
    </xf>
    <xf numFmtId="0" fontId="26" fillId="0" borderId="0" xfId="0" applyFont="1" applyAlignment="1">
      <alignment horizontal="center" vertical="center" wrapText="1"/>
    </xf>
    <xf numFmtId="0" fontId="27" fillId="0" borderId="12" xfId="0" applyFont="1" applyBorder="1" applyAlignment="1">
      <alignment vertical="center" wrapText="1"/>
    </xf>
    <xf numFmtId="0" fontId="27" fillId="0" borderId="12" xfId="0" applyFont="1" applyBorder="1" applyAlignment="1">
      <alignment horizontal="center" vertical="center" wrapText="1"/>
    </xf>
    <xf numFmtId="9" fontId="27" fillId="0" borderId="12" xfId="43" applyFont="1" applyBorder="1" applyAlignment="1">
      <alignment vertical="center" wrapText="1"/>
    </xf>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0" xfId="0" applyFont="1" applyFill="1" applyAlignment="1">
      <alignment horizontal="center" vertical="center" wrapText="1"/>
    </xf>
    <xf numFmtId="9" fontId="27" fillId="0" borderId="12" xfId="0" applyNumberFormat="1" applyFont="1" applyBorder="1" applyAlignment="1">
      <alignment vertical="center" wrapText="1"/>
    </xf>
    <xf numFmtId="9" fontId="27" fillId="0" borderId="12" xfId="43" applyFont="1" applyBorder="1" applyAlignment="1">
      <alignment horizontal="right" vertical="center" wrapText="1"/>
    </xf>
    <xf numFmtId="0" fontId="0" fillId="0" borderId="12" xfId="0" applyBorder="1" applyAlignment="1">
      <alignment horizontal="center"/>
    </xf>
    <xf numFmtId="0" fontId="0" fillId="0" borderId="12" xfId="0" applyBorder="1"/>
    <xf numFmtId="0" fontId="28" fillId="26" borderId="12" xfId="0" applyFont="1" applyFill="1" applyBorder="1" applyAlignment="1">
      <alignment horizontal="left" vertical="center" wrapText="1"/>
    </xf>
    <xf numFmtId="0" fontId="28" fillId="27" borderId="12" xfId="0" applyFont="1" applyFill="1" applyBorder="1" applyAlignment="1">
      <alignment horizontal="left" vertical="center" wrapText="1"/>
    </xf>
    <xf numFmtId="0" fontId="23" fillId="0" borderId="19" xfId="0" applyFont="1" applyBorder="1" applyAlignment="1">
      <alignment horizontal="center" vertical="center" wrapText="1"/>
    </xf>
    <xf numFmtId="0" fontId="32" fillId="25" borderId="12" xfId="44" applyFont="1" applyFill="1" applyBorder="1" applyAlignment="1">
      <alignment horizontal="center" vertical="center"/>
    </xf>
    <xf numFmtId="0" fontId="32" fillId="29" borderId="12" xfId="44" applyFont="1" applyFill="1" applyBorder="1" applyAlignment="1">
      <alignment horizontal="center" vertical="center"/>
    </xf>
    <xf numFmtId="0" fontId="32" fillId="25" borderId="12" xfId="44" applyFont="1" applyFill="1" applyBorder="1" applyAlignment="1">
      <alignment horizontal="center" vertical="center" wrapText="1"/>
    </xf>
    <xf numFmtId="0" fontId="19" fillId="0" borderId="12" xfId="0" applyFont="1" applyBorder="1" applyAlignment="1">
      <alignment vertical="center" wrapText="1"/>
    </xf>
    <xf numFmtId="0" fontId="19" fillId="0" borderId="12" xfId="0" applyFont="1" applyBorder="1" applyAlignment="1">
      <alignment horizontal="left" vertical="center" wrapText="1"/>
    </xf>
    <xf numFmtId="0" fontId="19" fillId="0" borderId="18" xfId="0" applyFont="1" applyBorder="1" applyAlignment="1">
      <alignment vertical="center" wrapText="1"/>
    </xf>
    <xf numFmtId="0" fontId="19" fillId="0" borderId="18" xfId="0" applyFont="1" applyBorder="1" applyAlignment="1">
      <alignment horizontal="left" vertical="center" wrapText="1"/>
    </xf>
    <xf numFmtId="0" fontId="19" fillId="0" borderId="12" xfId="0" applyFont="1" applyBorder="1" applyAlignment="1">
      <alignment horizontal="left" vertical="center"/>
    </xf>
    <xf numFmtId="0" fontId="21" fillId="0" borderId="0" xfId="0" applyFont="1" applyAlignment="1">
      <alignment vertical="center"/>
    </xf>
    <xf numFmtId="0" fontId="22" fillId="0" borderId="12" xfId="0" applyFont="1" applyBorder="1" applyAlignment="1">
      <alignment vertical="center"/>
    </xf>
    <xf numFmtId="0" fontId="22" fillId="0" borderId="12" xfId="0" applyFont="1" applyBorder="1" applyAlignment="1">
      <alignment horizontal="center" vertical="center"/>
    </xf>
    <xf numFmtId="0" fontId="21" fillId="0" borderId="12" xfId="0" applyFont="1" applyBorder="1" applyAlignment="1">
      <alignment horizontal="center" vertical="center" wrapText="1"/>
    </xf>
    <xf numFmtId="0" fontId="19" fillId="0" borderId="0" xfId="0" applyFont="1" applyAlignment="1">
      <alignment vertical="center"/>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19" fillId="0" borderId="12"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5" xfId="0" applyFont="1" applyBorder="1" applyAlignment="1">
      <alignment vertical="center" wrapText="1"/>
    </xf>
    <xf numFmtId="0" fontId="33" fillId="25" borderId="35" xfId="0" applyFont="1" applyFill="1" applyBorder="1" applyAlignment="1">
      <alignment horizontal="center" vertical="center" wrapText="1"/>
    </xf>
    <xf numFmtId="0" fontId="33" fillId="25" borderId="35" xfId="0" applyFont="1" applyFill="1" applyBorder="1" applyAlignment="1">
      <alignment vertical="center" wrapText="1"/>
    </xf>
    <xf numFmtId="0" fontId="21" fillId="0" borderId="0" xfId="0" applyFont="1" applyAlignment="1">
      <alignment horizontal="center" vertical="center" wrapText="1"/>
    </xf>
    <xf numFmtId="0" fontId="35" fillId="26" borderId="35" xfId="0" applyFont="1" applyFill="1" applyBorder="1" applyAlignment="1">
      <alignment horizontal="center" vertical="center" wrapText="1"/>
    </xf>
    <xf numFmtId="0" fontId="33" fillId="25" borderId="12" xfId="0" applyFont="1" applyFill="1" applyBorder="1" applyAlignment="1">
      <alignment vertical="center" wrapText="1"/>
    </xf>
    <xf numFmtId="0" fontId="33" fillId="0" borderId="12" xfId="0" applyFont="1" applyBorder="1" applyAlignment="1">
      <alignment vertical="center" wrapText="1"/>
    </xf>
    <xf numFmtId="0" fontId="35" fillId="26" borderId="12" xfId="0" applyFont="1" applyFill="1" applyBorder="1" applyAlignment="1">
      <alignment horizontal="center" vertical="center" wrapText="1"/>
    </xf>
    <xf numFmtId="0" fontId="21" fillId="0" borderId="12" xfId="0" applyFont="1" applyBorder="1" applyAlignment="1">
      <alignment horizontal="left"/>
    </xf>
    <xf numFmtId="0" fontId="21" fillId="27" borderId="15" xfId="0" applyFont="1" applyFill="1" applyBorder="1" applyAlignment="1">
      <alignment horizontal="left" vertical="center" wrapText="1"/>
    </xf>
    <xf numFmtId="0" fontId="21" fillId="27" borderId="16" xfId="0" applyFont="1" applyFill="1" applyBorder="1" applyAlignment="1">
      <alignment horizontal="left" vertical="center" wrapText="1"/>
    </xf>
    <xf numFmtId="0" fontId="21" fillId="27" borderId="17" xfId="0" applyFont="1" applyFill="1" applyBorder="1" applyAlignment="1">
      <alignment horizontal="left" vertical="center" wrapText="1"/>
    </xf>
    <xf numFmtId="0" fontId="21" fillId="0" borderId="18" xfId="0" applyFont="1" applyBorder="1" applyAlignment="1">
      <alignment horizontal="center"/>
    </xf>
    <xf numFmtId="0" fontId="21" fillId="0" borderId="23"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13" xfId="0" applyFont="1" applyBorder="1" applyAlignment="1">
      <alignment horizontal="left"/>
    </xf>
    <xf numFmtId="0" fontId="21" fillId="0" borderId="11" xfId="0" applyFont="1" applyBorder="1" applyAlignment="1">
      <alignment horizontal="left"/>
    </xf>
    <xf numFmtId="0" fontId="21" fillId="0" borderId="14" xfId="0" applyFont="1" applyBorder="1" applyAlignment="1">
      <alignment horizontal="left"/>
    </xf>
    <xf numFmtId="0" fontId="21" fillId="0" borderId="0" xfId="0" applyFont="1" applyAlignment="1">
      <alignment horizontal="center"/>
    </xf>
    <xf numFmtId="0" fontId="21" fillId="0" borderId="22" xfId="0" applyFont="1" applyBorder="1" applyAlignment="1">
      <alignment horizontal="center"/>
    </xf>
    <xf numFmtId="0" fontId="21" fillId="26" borderId="15" xfId="0" applyFont="1" applyFill="1" applyBorder="1" applyAlignment="1">
      <alignment horizontal="left" vertical="center" wrapText="1"/>
    </xf>
    <xf numFmtId="0" fontId="21" fillId="26" borderId="16" xfId="0" applyFont="1" applyFill="1" applyBorder="1" applyAlignment="1">
      <alignment horizontal="left" vertical="center" wrapText="1"/>
    </xf>
    <xf numFmtId="0" fontId="21" fillId="26" borderId="17" xfId="0" applyFont="1" applyFill="1" applyBorder="1" applyAlignment="1">
      <alignment horizontal="left" vertical="center" wrapText="1"/>
    </xf>
    <xf numFmtId="0" fontId="29" fillId="28" borderId="15" xfId="0" applyFont="1" applyFill="1" applyBorder="1" applyAlignment="1">
      <alignment horizontal="center"/>
    </xf>
    <xf numFmtId="0" fontId="29" fillId="28" borderId="16" xfId="0" applyFont="1" applyFill="1" applyBorder="1" applyAlignment="1">
      <alignment horizontal="center"/>
    </xf>
    <xf numFmtId="0" fontId="29" fillId="28" borderId="17" xfId="0" applyFont="1" applyFill="1" applyBorder="1" applyAlignment="1">
      <alignment horizontal="center"/>
    </xf>
    <xf numFmtId="0" fontId="21" fillId="0" borderId="15" xfId="0" applyFont="1" applyBorder="1" applyAlignment="1">
      <alignment horizontal="left" vertical="center"/>
    </xf>
    <xf numFmtId="0" fontId="21" fillId="0" borderId="17" xfId="0" applyFont="1" applyBorder="1" applyAlignment="1">
      <alignment horizontal="left" vertical="center"/>
    </xf>
    <xf numFmtId="0" fontId="22" fillId="0" borderId="12" xfId="0" applyFont="1" applyBorder="1" applyAlignment="1">
      <alignment horizontal="left"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32" fillId="25" borderId="15" xfId="44" applyFont="1" applyFill="1" applyBorder="1" applyAlignment="1">
      <alignment horizontal="center" vertical="center"/>
    </xf>
    <xf numFmtId="0" fontId="32" fillId="25" borderId="17" xfId="44" applyFont="1" applyFill="1" applyBorder="1" applyAlignment="1">
      <alignment horizontal="center" vertical="center"/>
    </xf>
    <xf numFmtId="0" fontId="31" fillId="25" borderId="34" xfId="0" applyFont="1" applyFill="1" applyBorder="1" applyAlignment="1">
      <alignment horizontal="center" vertical="center"/>
    </xf>
    <xf numFmtId="0" fontId="31" fillId="25" borderId="33" xfId="0" applyFont="1" applyFill="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0" xfId="0" applyFont="1" applyAlignment="1">
      <alignment horizontal="center" vertical="center"/>
    </xf>
    <xf numFmtId="0" fontId="23" fillId="0" borderId="12" xfId="0" applyFont="1" applyBorder="1" applyAlignment="1">
      <alignment horizontal="center" vertical="center" wrapText="1"/>
    </xf>
    <xf numFmtId="0" fontId="21" fillId="0" borderId="12" xfId="0" applyFont="1" applyBorder="1" applyAlignment="1">
      <alignment horizontal="left"/>
    </xf>
    <xf numFmtId="0" fontId="21" fillId="0" borderId="12" xfId="0" applyFont="1" applyBorder="1" applyAlignment="1">
      <alignment horizontal="left" vertical="center" wrapText="1"/>
    </xf>
    <xf numFmtId="0" fontId="21" fillId="0" borderId="12" xfId="0" applyFont="1" applyBorder="1" applyAlignment="1">
      <alignment horizontal="left" vertical="center"/>
    </xf>
    <xf numFmtId="0" fontId="31" fillId="25" borderId="21" xfId="0" applyFont="1" applyFill="1" applyBorder="1" applyAlignment="1">
      <alignment horizontal="center" vertical="center"/>
    </xf>
    <xf numFmtId="0" fontId="31" fillId="25" borderId="12" xfId="0" applyFont="1" applyFill="1" applyBorder="1" applyAlignment="1">
      <alignment horizontal="center" vertical="center" wrapText="1"/>
    </xf>
    <xf numFmtId="0" fontId="31" fillId="25" borderId="12" xfId="0" applyFont="1" applyFill="1" applyBorder="1" applyAlignment="1">
      <alignment horizontal="center" vertical="center"/>
    </xf>
    <xf numFmtId="0" fontId="21" fillId="0" borderId="0" xfId="0" applyFont="1" applyAlignment="1">
      <alignment horizontal="left" vertical="center" wrapText="1"/>
    </xf>
    <xf numFmtId="0" fontId="36" fillId="25" borderId="12" xfId="0" applyFont="1" applyFill="1" applyBorder="1" applyAlignment="1">
      <alignment horizontal="center" vertical="center" textRotation="90" wrapText="1"/>
    </xf>
    <xf numFmtId="0" fontId="36" fillId="0" borderId="12" xfId="0" applyFont="1" applyBorder="1" applyAlignment="1">
      <alignment horizontal="center" vertical="center" textRotation="90" wrapText="1"/>
    </xf>
    <xf numFmtId="0" fontId="34" fillId="0" borderId="35" xfId="0" applyFont="1" applyBorder="1" applyAlignment="1">
      <alignment horizontal="center" vertical="center" wrapText="1"/>
    </xf>
    <xf numFmtId="0" fontId="33" fillId="0" borderId="0" xfId="0" applyFont="1" applyAlignment="1">
      <alignment horizontal="center" vertical="center" wrapText="1"/>
    </xf>
    <xf numFmtId="0" fontId="34" fillId="25" borderId="35"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8" xfId="0" applyFont="1" applyBorder="1" applyAlignment="1">
      <alignment horizontal="center" vertical="center" textRotation="90" wrapText="1"/>
    </xf>
    <xf numFmtId="0" fontId="27" fillId="0" borderId="23" xfId="0" applyFont="1" applyBorder="1" applyAlignment="1">
      <alignment horizontal="center" vertical="center" textRotation="90" wrapText="1"/>
    </xf>
    <xf numFmtId="0" fontId="27" fillId="0" borderId="19" xfId="0" applyFont="1" applyBorder="1" applyAlignment="1">
      <alignment horizontal="center" vertical="center" textRotation="90" wrapText="1"/>
    </xf>
    <xf numFmtId="9" fontId="27" fillId="0" borderId="18" xfId="0" applyNumberFormat="1" applyFont="1" applyBorder="1" applyAlignment="1">
      <alignment horizontal="center" vertical="center" wrapText="1"/>
    </xf>
    <xf numFmtId="9" fontId="27" fillId="0" borderId="18" xfId="43" applyFont="1" applyBorder="1" applyAlignment="1">
      <alignment horizontal="center" vertical="center" wrapText="1"/>
    </xf>
    <xf numFmtId="9" fontId="27" fillId="0" borderId="23" xfId="43" applyFont="1" applyBorder="1" applyAlignment="1">
      <alignment horizontal="center" vertical="center" wrapText="1"/>
    </xf>
    <xf numFmtId="9" fontId="27" fillId="0" borderId="19" xfId="43" applyFont="1" applyBorder="1" applyAlignment="1">
      <alignment horizontal="center" vertical="center" wrapText="1"/>
    </xf>
    <xf numFmtId="0" fontId="27" fillId="0" borderId="18" xfId="0" applyFont="1" applyBorder="1" applyAlignment="1">
      <alignment horizontal="left" vertical="center" wrapText="1"/>
    </xf>
    <xf numFmtId="0" fontId="27" fillId="0" borderId="23" xfId="0" applyFont="1" applyBorder="1" applyAlignment="1">
      <alignment horizontal="left" vertical="center" wrapText="1"/>
    </xf>
    <xf numFmtId="0" fontId="27" fillId="0" borderId="19" xfId="0" applyFont="1" applyBorder="1" applyAlignment="1">
      <alignment horizontal="left" vertical="center" wrapText="1"/>
    </xf>
    <xf numFmtId="14" fontId="27" fillId="0" borderId="18" xfId="0" applyNumberFormat="1" applyFont="1" applyBorder="1" applyAlignment="1">
      <alignment horizontal="center" vertical="center" wrapText="1"/>
    </xf>
    <xf numFmtId="0" fontId="27" fillId="0" borderId="18" xfId="0" quotePrefix="1" applyFont="1" applyBorder="1" applyAlignment="1">
      <alignment horizontal="left" vertical="center" wrapText="1"/>
    </xf>
    <xf numFmtId="0" fontId="26" fillId="24" borderId="12" xfId="0" applyFont="1" applyFill="1" applyBorder="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18"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18" xfId="0" applyFont="1" applyFill="1" applyBorder="1" applyAlignment="1">
      <alignment horizontal="center" vertical="center" textRotation="90" wrapText="1"/>
    </xf>
    <xf numFmtId="0" fontId="26" fillId="24" borderId="19" xfId="0" applyFont="1" applyFill="1" applyBorder="1" applyAlignment="1">
      <alignment horizontal="center" vertical="center" textRotation="90" wrapText="1"/>
    </xf>
    <xf numFmtId="0" fontId="32" fillId="25" borderId="12" xfId="44" applyFont="1" applyFill="1" applyBorder="1" applyAlignment="1">
      <alignment horizontal="center" vertical="center" wrapText="1"/>
    </xf>
  </cellXfs>
  <cellStyles count="45">
    <cellStyle name="20% - Énfasis1 2" xfId="1" xr:uid="{A1B76B33-61BE-4CF7-A0F9-C2FC1F905AC0}"/>
    <cellStyle name="20% - Énfasis2 2" xfId="2" xr:uid="{6269FE61-B5B7-4066-9250-2207A92FF2F9}"/>
    <cellStyle name="20% - Énfasis3 2" xfId="3" xr:uid="{D04659CE-7E23-42CF-8C1A-F941B9BCE009}"/>
    <cellStyle name="20% - Énfasis4 2" xfId="4" xr:uid="{1B9CBD72-10B9-495E-A5EF-87B1D17F4D5F}"/>
    <cellStyle name="20% - Énfasis5 2" xfId="5" xr:uid="{EB324821-C2DA-4078-AB6E-0B8CFF9EF496}"/>
    <cellStyle name="20% - Énfasis6 2" xfId="6" xr:uid="{F9C4F830-B763-4D74-9F22-DAA45064F2EE}"/>
    <cellStyle name="40% - Énfasis1 2" xfId="7" xr:uid="{22C1C799-0010-46E5-8799-90F79A262CFA}"/>
    <cellStyle name="40% - Énfasis2 2" xfId="8" xr:uid="{B8363022-3C00-4001-BCC8-43F4898BF832}"/>
    <cellStyle name="40% - Énfasis3 2" xfId="9" xr:uid="{DB7D963B-67B8-4D4B-AA44-ACABFEB9E250}"/>
    <cellStyle name="40% - Énfasis4 2" xfId="10" xr:uid="{20A0642C-8BEB-4534-91B4-D6BE9145FE2C}"/>
    <cellStyle name="40% - Énfasis5 2" xfId="11" xr:uid="{B6C58745-6B74-4917-BF8B-9FF75A7FA9AB}"/>
    <cellStyle name="40% - Énfasis6 2" xfId="12" xr:uid="{83803D7D-78F1-493A-9ECF-8B27ED3DB386}"/>
    <cellStyle name="60% - Énfasis1 2" xfId="13" xr:uid="{5522250F-734E-46BF-BF14-2ACFA882B9D0}"/>
    <cellStyle name="60% - Énfasis2 2" xfId="14" xr:uid="{144040BE-3320-4188-8F68-D16C3E0CBC9E}"/>
    <cellStyle name="60% - Énfasis3 2" xfId="15" xr:uid="{7867B426-32A8-4D86-A3DA-18E07E48A01D}"/>
    <cellStyle name="60% - Énfasis4 2" xfId="16" xr:uid="{98770257-FA28-421F-907B-CEB534329E37}"/>
    <cellStyle name="60% - Énfasis5 2" xfId="17" xr:uid="{41CF39A2-94D5-4B91-86D4-5C821BF58546}"/>
    <cellStyle name="60% - Énfasis6 2" xfId="18" xr:uid="{5C0D9038-C2A9-4CF2-B01C-047D91FAC09F}"/>
    <cellStyle name="Buena 2" xfId="19" xr:uid="{EABABC18-C4EC-4B3B-9F99-4EB0A75EE88E}"/>
    <cellStyle name="Cálculo 2" xfId="20" xr:uid="{98E9948B-B44C-44FA-BA42-D13E9753C67F}"/>
    <cellStyle name="Celda de comprobación 2" xfId="21" xr:uid="{FF712F2B-7A67-4BA9-9048-9ECB46E57F85}"/>
    <cellStyle name="Celda vinculada 2" xfId="22" xr:uid="{ABA8D9D0-B6D2-44AE-9D07-260162230611}"/>
    <cellStyle name="Encabezado 4 2" xfId="23" xr:uid="{A78CFC72-5CD0-47CE-B882-07032451D3AF}"/>
    <cellStyle name="Énfasis1 2" xfId="24" xr:uid="{48FBB21D-F943-4A6C-AA10-C0253680C016}"/>
    <cellStyle name="Énfasis2 2" xfId="25" xr:uid="{9A60336A-57CC-49B1-AF6B-E076299B99B6}"/>
    <cellStyle name="Énfasis3 2" xfId="26" xr:uid="{A44EDA00-211F-4BA5-923C-F951D1E7946C}"/>
    <cellStyle name="Énfasis4 2" xfId="27" xr:uid="{DE76CE47-FAB5-4A4F-8C31-0F108021888D}"/>
    <cellStyle name="Énfasis5 2" xfId="28" xr:uid="{23AEC481-DC5B-4F69-B490-A6ED738FE0E3}"/>
    <cellStyle name="Énfasis6 2" xfId="29" xr:uid="{F0C09A2F-A26C-420D-9A11-4D4657178091}"/>
    <cellStyle name="Entrada 2" xfId="30" xr:uid="{9F8AF6AA-5127-44E6-AD92-F65573443455}"/>
    <cellStyle name="Hipervínculo" xfId="44" builtinId="8"/>
    <cellStyle name="Incorrecto 2" xfId="31" xr:uid="{E8CAD5AC-22FE-4554-BDB7-DF4201A5219B}"/>
    <cellStyle name="Millares 2" xfId="32" xr:uid="{D847AE34-9AE0-4991-8F3B-F3AD059B69A0}"/>
    <cellStyle name="Neutral 2" xfId="33" xr:uid="{9BF802F8-9D23-4499-82DA-B25C3F2B9375}"/>
    <cellStyle name="Normal" xfId="0" builtinId="0"/>
    <cellStyle name="Normal 2" xfId="34" xr:uid="{70EB012A-4D52-4486-B1C5-B6CED5C5060A}"/>
    <cellStyle name="Notas 2" xfId="35" xr:uid="{77E357A8-91F6-4FBB-B6F4-DA825D170FDC}"/>
    <cellStyle name="Porcentaje" xfId="43" builtinId="5"/>
    <cellStyle name="Salida 2" xfId="36" xr:uid="{04B17D92-B264-40E4-8B13-D0EA9C856B44}"/>
    <cellStyle name="Texto de advertencia 2" xfId="37" xr:uid="{E152A508-952D-4C42-957F-87855E94A0DB}"/>
    <cellStyle name="Texto explicativo 2" xfId="38" xr:uid="{34EA5774-9002-4FBA-A353-31EC7C1D3DF3}"/>
    <cellStyle name="Título 2 2" xfId="39" xr:uid="{D120B04C-3F4E-4332-9F6F-6EC5738916B9}"/>
    <cellStyle name="Título 3 2" xfId="40" xr:uid="{FFDB43B3-D219-4575-9625-2FA79515D5C6}"/>
    <cellStyle name="Título 4" xfId="41" xr:uid="{D21566BD-291D-485C-9E7E-C284955BB783}"/>
    <cellStyle name="Total 2" xfId="42" xr:uid="{A28EC8B0-A76D-4F34-9B8F-20E035F209F4}"/>
  </cellStyles>
  <dxfs count="37">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theme="9" tint="0.79998168889431442"/>
        </patternFill>
      </fill>
    </dxf>
    <dxf>
      <fill>
        <patternFill>
          <bgColor rgb="FFEF8B81"/>
        </patternFill>
      </fill>
    </dxf>
    <dxf>
      <fill>
        <patternFill>
          <bgColor theme="9" tint="0.79998168889431442"/>
        </patternFill>
      </fill>
    </dxf>
    <dxf>
      <fill>
        <patternFill>
          <bgColor rgb="FFEF8B81"/>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EF8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114299</xdr:colOff>
      <xdr:row>0</xdr:row>
      <xdr:rowOff>133350</xdr:rowOff>
    </xdr:from>
    <xdr:to>
      <xdr:col>0</xdr:col>
      <xdr:colOff>1000124</xdr:colOff>
      <xdr:row>4</xdr:row>
      <xdr:rowOff>76200</xdr:rowOff>
    </xdr:to>
    <xdr:pic>
      <xdr:nvPicPr>
        <xdr:cNvPr id="2" name="Picture 1497" descr="escudo_pasto_pequeno">
          <a:extLst>
            <a:ext uri="{FF2B5EF4-FFF2-40B4-BE49-F238E27FC236}">
              <a16:creationId xmlns:a16="http://schemas.microsoft.com/office/drawing/2014/main" id="{BFA22698-EE55-46BB-A847-5232F9354F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133350"/>
          <a:ext cx="8858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E482-A2C5-4E8F-BCFE-9B6EFB72D9EF}">
  <dimension ref="A1:E15"/>
  <sheetViews>
    <sheetView workbookViewId="0">
      <selection activeCell="G5" sqref="G5"/>
    </sheetView>
  </sheetViews>
  <sheetFormatPr baseColWidth="10" defaultRowHeight="16.5" x14ac:dyDescent="0.3"/>
  <cols>
    <col min="1" max="1" width="17.28515625" style="1" customWidth="1"/>
    <col min="2" max="2" width="31.42578125" style="1" customWidth="1"/>
    <col min="3" max="3" width="30.85546875" style="1" customWidth="1"/>
    <col min="4" max="4" width="32.140625" style="1" customWidth="1"/>
    <col min="5" max="5" width="31.28515625" style="1" customWidth="1"/>
    <col min="6" max="16384" width="11.42578125" style="1"/>
  </cols>
  <sheetData>
    <row r="1" spans="1:5" x14ac:dyDescent="0.3">
      <c r="A1" s="81"/>
      <c r="B1" s="81" t="s">
        <v>123</v>
      </c>
      <c r="C1" s="81"/>
      <c r="D1" s="81"/>
      <c r="E1" s="81"/>
    </row>
    <row r="2" spans="1:5" x14ac:dyDescent="0.3">
      <c r="A2" s="82"/>
      <c r="B2" s="85" t="s">
        <v>124</v>
      </c>
      <c r="C2" s="86"/>
      <c r="D2" s="86"/>
      <c r="E2" s="87"/>
    </row>
    <row r="3" spans="1:5" x14ac:dyDescent="0.3">
      <c r="A3" s="82"/>
      <c r="B3" s="83" t="s">
        <v>125</v>
      </c>
      <c r="C3" s="88"/>
      <c r="D3" s="88"/>
      <c r="E3" s="89"/>
    </row>
    <row r="4" spans="1:5" x14ac:dyDescent="0.3">
      <c r="A4" s="83"/>
      <c r="B4" s="17" t="s">
        <v>126</v>
      </c>
      <c r="C4" s="17" t="s">
        <v>127</v>
      </c>
      <c r="D4" s="17" t="s">
        <v>128</v>
      </c>
      <c r="E4" s="17" t="s">
        <v>1</v>
      </c>
    </row>
    <row r="5" spans="1:5" x14ac:dyDescent="0.3">
      <c r="A5" s="84"/>
      <c r="B5" s="32">
        <v>45588</v>
      </c>
      <c r="C5" s="33" t="s">
        <v>129</v>
      </c>
      <c r="D5" s="10" t="s">
        <v>599</v>
      </c>
      <c r="E5" s="33" t="s">
        <v>129</v>
      </c>
    </row>
    <row r="7" spans="1:5" ht="18.75" x14ac:dyDescent="0.3">
      <c r="A7" s="93" t="s">
        <v>252</v>
      </c>
      <c r="B7" s="94"/>
      <c r="C7" s="94"/>
      <c r="D7" s="94"/>
      <c r="E7" s="95"/>
    </row>
    <row r="8" spans="1:5" s="34" customFormat="1" ht="51.75" customHeight="1" x14ac:dyDescent="0.25">
      <c r="A8" s="49" t="s">
        <v>176</v>
      </c>
      <c r="B8" s="90" t="s">
        <v>253</v>
      </c>
      <c r="C8" s="91"/>
      <c r="D8" s="91"/>
      <c r="E8" s="92"/>
    </row>
    <row r="9" spans="1:5" s="34" customFormat="1" ht="179.25" customHeight="1" x14ac:dyDescent="0.25">
      <c r="A9" s="50" t="s">
        <v>177</v>
      </c>
      <c r="B9" s="78" t="s">
        <v>192</v>
      </c>
      <c r="C9" s="79"/>
      <c r="D9" s="79"/>
      <c r="E9" s="80"/>
    </row>
    <row r="10" spans="1:5" s="34" customFormat="1" ht="26.25" customHeight="1" x14ac:dyDescent="0.25">
      <c r="A10" s="49" t="s">
        <v>195</v>
      </c>
      <c r="B10" s="90" t="s">
        <v>193</v>
      </c>
      <c r="C10" s="91"/>
      <c r="D10" s="91"/>
      <c r="E10" s="92"/>
    </row>
    <row r="11" spans="1:5" s="34" customFormat="1" ht="61.5" customHeight="1" x14ac:dyDescent="0.25">
      <c r="A11" s="50" t="s">
        <v>197</v>
      </c>
      <c r="B11" s="78" t="s">
        <v>194</v>
      </c>
      <c r="C11" s="79"/>
      <c r="D11" s="79"/>
      <c r="E11" s="80"/>
    </row>
    <row r="12" spans="1:5" s="34" customFormat="1" ht="24.75" customHeight="1" x14ac:dyDescent="0.25">
      <c r="A12" s="49" t="s">
        <v>198</v>
      </c>
      <c r="B12" s="90" t="s">
        <v>196</v>
      </c>
      <c r="C12" s="91"/>
      <c r="D12" s="91"/>
      <c r="E12" s="92"/>
    </row>
    <row r="13" spans="1:5" s="34" customFormat="1" ht="34.5" customHeight="1" x14ac:dyDescent="0.25">
      <c r="A13" s="50" t="s">
        <v>199</v>
      </c>
      <c r="B13" s="78" t="s">
        <v>270</v>
      </c>
      <c r="C13" s="79"/>
      <c r="D13" s="79"/>
      <c r="E13" s="80"/>
    </row>
    <row r="14" spans="1:5" s="34" customFormat="1" ht="24.75" customHeight="1" x14ac:dyDescent="0.25">
      <c r="A14" s="49" t="s">
        <v>200</v>
      </c>
      <c r="B14" s="90" t="s">
        <v>201</v>
      </c>
      <c r="C14" s="91"/>
      <c r="D14" s="91"/>
      <c r="E14" s="92"/>
    </row>
    <row r="15" spans="1:5" s="34" customFormat="1" ht="24.75" customHeight="1" x14ac:dyDescent="0.25">
      <c r="A15" s="50" t="s">
        <v>250</v>
      </c>
      <c r="B15" s="78" t="s">
        <v>251</v>
      </c>
      <c r="C15" s="79"/>
      <c r="D15" s="79"/>
      <c r="E15" s="80"/>
    </row>
  </sheetData>
  <mergeCells count="13">
    <mergeCell ref="B15:E15"/>
    <mergeCell ref="B10:E10"/>
    <mergeCell ref="B11:E11"/>
    <mergeCell ref="B12:E12"/>
    <mergeCell ref="B13:E13"/>
    <mergeCell ref="B14:E14"/>
    <mergeCell ref="B9:E9"/>
    <mergeCell ref="A1:A5"/>
    <mergeCell ref="B1:E1"/>
    <mergeCell ref="B2:E2"/>
    <mergeCell ref="B3:E3"/>
    <mergeCell ref="B8:E8"/>
    <mergeCell ref="A7:E7"/>
  </mergeCells>
  <hyperlinks>
    <hyperlink ref="A8" location="activos_primarios!A1" display="Paso 1:" xr:uid="{255BEFCB-1668-4DDC-950E-3BAB6DDFB1C9}"/>
    <hyperlink ref="A9" location="activos_apoyo!A1" display="Paso 2:" xr:uid="{2AE5EA16-FFA9-4043-A3C1-BE9D7BB00A70}"/>
    <hyperlink ref="A10" location="criticidad_activos_apoyo!A1" display="Paso 3:" xr:uid="{1B0B35A5-7F98-4F74-8B45-E99BC682D191}"/>
    <hyperlink ref="A11" location="criticidad_personas!A1" display="Paso 4:" xr:uid="{CE7E04E5-3D1E-49AF-BB27-AF9FEEC0C82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5379-8365-4548-BFFF-3399230DB12C}">
  <dimension ref="A1:M26"/>
  <sheetViews>
    <sheetView workbookViewId="0">
      <selection activeCell="O10" sqref="O10"/>
    </sheetView>
  </sheetViews>
  <sheetFormatPr baseColWidth="10" defaultRowHeight="15" x14ac:dyDescent="0.25"/>
  <cols>
    <col min="2" max="2" width="3.85546875" customWidth="1"/>
    <col min="4" max="4" width="4.7109375" customWidth="1"/>
    <col min="6" max="6" width="4.42578125" customWidth="1"/>
    <col min="8" max="8" width="5.42578125" customWidth="1"/>
    <col min="9" max="9" width="13.7109375" customWidth="1"/>
    <col min="10" max="10" width="6" customWidth="1"/>
    <col min="11" max="12" width="13.85546875" customWidth="1"/>
    <col min="13" max="13" width="31" customWidth="1"/>
  </cols>
  <sheetData>
    <row r="1" spans="1:13" ht="15.75" thickBot="1" x14ac:dyDescent="0.3">
      <c r="A1" s="47" t="s">
        <v>243</v>
      </c>
      <c r="C1" s="47" t="s">
        <v>229</v>
      </c>
      <c r="E1" s="47" t="s">
        <v>230</v>
      </c>
      <c r="G1" s="48" t="s">
        <v>249</v>
      </c>
      <c r="I1" s="48" t="s">
        <v>163</v>
      </c>
      <c r="K1" s="22" t="s">
        <v>173</v>
      </c>
      <c r="L1" s="23" t="s">
        <v>174</v>
      </c>
      <c r="M1" s="26" t="s">
        <v>160</v>
      </c>
    </row>
    <row r="2" spans="1:13" x14ac:dyDescent="0.25">
      <c r="A2" s="47" t="s">
        <v>244</v>
      </c>
      <c r="C2" s="47" t="s">
        <v>246</v>
      </c>
      <c r="E2" s="47" t="s">
        <v>248</v>
      </c>
      <c r="G2" s="48" t="s">
        <v>167</v>
      </c>
      <c r="I2" s="48" t="s">
        <v>161</v>
      </c>
      <c r="K2" s="24" t="s">
        <v>168</v>
      </c>
      <c r="L2" s="25" t="s">
        <v>163</v>
      </c>
      <c r="M2" s="28" t="s">
        <v>169</v>
      </c>
    </row>
    <row r="3" spans="1:13" x14ac:dyDescent="0.25">
      <c r="A3" s="47" t="s">
        <v>242</v>
      </c>
      <c r="C3" s="47" t="s">
        <v>247</v>
      </c>
      <c r="G3" s="48" t="s">
        <v>162</v>
      </c>
      <c r="I3" s="48" t="s">
        <v>164</v>
      </c>
      <c r="K3" s="19" t="s">
        <v>168</v>
      </c>
      <c r="L3" s="9" t="s">
        <v>161</v>
      </c>
      <c r="M3" s="27" t="s">
        <v>169</v>
      </c>
    </row>
    <row r="4" spans="1:13" x14ac:dyDescent="0.25">
      <c r="A4" s="47" t="s">
        <v>245</v>
      </c>
      <c r="G4" s="48" t="s">
        <v>136</v>
      </c>
      <c r="I4" s="48" t="s">
        <v>165</v>
      </c>
      <c r="K4" s="19" t="s">
        <v>168</v>
      </c>
      <c r="L4" s="9" t="s">
        <v>164</v>
      </c>
      <c r="M4" s="27" t="s">
        <v>170</v>
      </c>
    </row>
    <row r="5" spans="1:13" x14ac:dyDescent="0.25">
      <c r="G5" s="48" t="s">
        <v>175</v>
      </c>
      <c r="I5" s="48" t="s">
        <v>166</v>
      </c>
      <c r="K5" s="19" t="s">
        <v>168</v>
      </c>
      <c r="L5" s="9" t="s">
        <v>165</v>
      </c>
      <c r="M5" s="27" t="s">
        <v>171</v>
      </c>
    </row>
    <row r="6" spans="1:13" ht="15.75" thickBot="1" x14ac:dyDescent="0.3">
      <c r="K6" s="20" t="s">
        <v>168</v>
      </c>
      <c r="L6" s="21" t="s">
        <v>166</v>
      </c>
      <c r="M6" s="29" t="s">
        <v>172</v>
      </c>
    </row>
    <row r="7" spans="1:13" x14ac:dyDescent="0.25">
      <c r="K7" s="24" t="s">
        <v>167</v>
      </c>
      <c r="L7" s="25" t="s">
        <v>163</v>
      </c>
      <c r="M7" s="28" t="s">
        <v>169</v>
      </c>
    </row>
    <row r="8" spans="1:13" x14ac:dyDescent="0.25">
      <c r="K8" s="19" t="s">
        <v>167</v>
      </c>
      <c r="L8" s="9" t="s">
        <v>161</v>
      </c>
      <c r="M8" s="27" t="s">
        <v>170</v>
      </c>
    </row>
    <row r="9" spans="1:13" x14ac:dyDescent="0.25">
      <c r="K9" s="19" t="s">
        <v>167</v>
      </c>
      <c r="L9" s="9" t="s">
        <v>164</v>
      </c>
      <c r="M9" s="27" t="s">
        <v>170</v>
      </c>
    </row>
    <row r="10" spans="1:13" x14ac:dyDescent="0.25">
      <c r="K10" s="19" t="s">
        <v>167</v>
      </c>
      <c r="L10" s="9" t="s">
        <v>165</v>
      </c>
      <c r="M10" s="27" t="s">
        <v>171</v>
      </c>
    </row>
    <row r="11" spans="1:13" ht="15.75" thickBot="1" x14ac:dyDescent="0.3">
      <c r="K11" s="20" t="s">
        <v>167</v>
      </c>
      <c r="L11" s="21" t="s">
        <v>166</v>
      </c>
      <c r="M11" s="29" t="s">
        <v>172</v>
      </c>
    </row>
    <row r="12" spans="1:13" x14ac:dyDescent="0.25">
      <c r="K12" s="24" t="s">
        <v>162</v>
      </c>
      <c r="L12" s="25" t="s">
        <v>163</v>
      </c>
      <c r="M12" s="28" t="s">
        <v>170</v>
      </c>
    </row>
    <row r="13" spans="1:13" x14ac:dyDescent="0.25">
      <c r="K13" s="19" t="s">
        <v>162</v>
      </c>
      <c r="L13" s="9" t="s">
        <v>161</v>
      </c>
      <c r="M13" s="27" t="s">
        <v>170</v>
      </c>
    </row>
    <row r="14" spans="1:13" x14ac:dyDescent="0.25">
      <c r="K14" s="19" t="s">
        <v>162</v>
      </c>
      <c r="L14" s="9" t="s">
        <v>164</v>
      </c>
      <c r="M14" s="27" t="s">
        <v>170</v>
      </c>
    </row>
    <row r="15" spans="1:13" x14ac:dyDescent="0.25">
      <c r="K15" s="19" t="s">
        <v>162</v>
      </c>
      <c r="L15" s="9" t="s">
        <v>165</v>
      </c>
      <c r="M15" s="27" t="s">
        <v>171</v>
      </c>
    </row>
    <row r="16" spans="1:13" ht="15.75" thickBot="1" x14ac:dyDescent="0.3">
      <c r="K16" s="20" t="s">
        <v>162</v>
      </c>
      <c r="L16" s="21" t="s">
        <v>166</v>
      </c>
      <c r="M16" s="29" t="s">
        <v>172</v>
      </c>
    </row>
    <row r="17" spans="11:13" x14ac:dyDescent="0.25">
      <c r="K17" s="24" t="s">
        <v>136</v>
      </c>
      <c r="L17" s="25" t="s">
        <v>163</v>
      </c>
      <c r="M17" s="28" t="s">
        <v>170</v>
      </c>
    </row>
    <row r="18" spans="11:13" x14ac:dyDescent="0.25">
      <c r="K18" s="19" t="s">
        <v>136</v>
      </c>
      <c r="L18" s="9" t="s">
        <v>161</v>
      </c>
      <c r="M18" s="27" t="s">
        <v>170</v>
      </c>
    </row>
    <row r="19" spans="11:13" x14ac:dyDescent="0.25">
      <c r="K19" s="19" t="s">
        <v>136</v>
      </c>
      <c r="L19" s="9" t="s">
        <v>164</v>
      </c>
      <c r="M19" s="27" t="s">
        <v>171</v>
      </c>
    </row>
    <row r="20" spans="11:13" x14ac:dyDescent="0.25">
      <c r="K20" s="19" t="s">
        <v>136</v>
      </c>
      <c r="L20" s="9" t="s">
        <v>165</v>
      </c>
      <c r="M20" s="27" t="s">
        <v>171</v>
      </c>
    </row>
    <row r="21" spans="11:13" ht="15.75" thickBot="1" x14ac:dyDescent="0.3">
      <c r="K21" s="20" t="s">
        <v>136</v>
      </c>
      <c r="L21" s="21" t="s">
        <v>166</v>
      </c>
      <c r="M21" s="29" t="s">
        <v>172</v>
      </c>
    </row>
    <row r="22" spans="11:13" x14ac:dyDescent="0.25">
      <c r="K22" s="24" t="s">
        <v>175</v>
      </c>
      <c r="L22" s="25" t="s">
        <v>163</v>
      </c>
      <c r="M22" s="28" t="s">
        <v>171</v>
      </c>
    </row>
    <row r="23" spans="11:13" x14ac:dyDescent="0.25">
      <c r="K23" s="19" t="s">
        <v>175</v>
      </c>
      <c r="L23" s="9" t="s">
        <v>161</v>
      </c>
      <c r="M23" s="27" t="s">
        <v>171</v>
      </c>
    </row>
    <row r="24" spans="11:13" x14ac:dyDescent="0.25">
      <c r="K24" s="19" t="s">
        <v>175</v>
      </c>
      <c r="L24" s="9" t="s">
        <v>164</v>
      </c>
      <c r="M24" s="27" t="s">
        <v>171</v>
      </c>
    </row>
    <row r="25" spans="11:13" x14ac:dyDescent="0.25">
      <c r="K25" s="19" t="s">
        <v>175</v>
      </c>
      <c r="L25" s="9" t="s">
        <v>165</v>
      </c>
      <c r="M25" s="27" t="s">
        <v>171</v>
      </c>
    </row>
    <row r="26" spans="11:13" ht="15.75" thickBot="1" x14ac:dyDescent="0.3">
      <c r="K26" s="20" t="s">
        <v>175</v>
      </c>
      <c r="L26" s="21" t="s">
        <v>166</v>
      </c>
      <c r="M26" s="29" t="s">
        <v>172</v>
      </c>
    </row>
  </sheetData>
  <conditionalFormatting sqref="M2:M26">
    <cfRule type="containsText" dxfId="3" priority="1" operator="containsText" text="Zona de riesgo baja">
      <formula>NOT(ISERROR(SEARCH("Zona de riesgo baja",M2)))</formula>
    </cfRule>
    <cfRule type="containsText" dxfId="2" priority="2" operator="containsText" text="Zona de riesgo moderada">
      <formula>NOT(ISERROR(SEARCH("Zona de riesgo moderada",M2)))</formula>
    </cfRule>
    <cfRule type="containsText" dxfId="1" priority="3" operator="containsText" text="Zona de riesgo alta">
      <formula>NOT(ISERROR(SEARCH("Zona de riesgo alta",M2)))</formula>
    </cfRule>
    <cfRule type="containsText" dxfId="0" priority="4" operator="containsText" text="Zona de riesgo extrema">
      <formula>NOT(ISERROR(SEARCH("Zona de riesgo extrema",M2)))</formula>
    </cfRule>
  </conditionalFormatting>
  <dataValidations count="3">
    <dataValidation type="list" allowBlank="1" showInputMessage="1" showErrorMessage="1" sqref="K2:K26" xr:uid="{0DEDC922-8DFC-4353-9084-36E48503B972}">
      <formula1>"Muy baja,Baja,Media,Alta,Muy Alta"</formula1>
    </dataValidation>
    <dataValidation type="list" allowBlank="1" showInputMessage="1" showErrorMessage="1" sqref="M2:M26" xr:uid="{08E3CF0D-5A37-420D-89DD-1E61476F86D1}">
      <formula1>"Zona de riesgo baja,Zona de riesgo moderada,Zona de riesgo alta,Zona de riesgo extrema"</formula1>
    </dataValidation>
    <dataValidation type="list" allowBlank="1" showInputMessage="1" showErrorMessage="1" sqref="L2:L26" xr:uid="{37F1CD31-4800-414B-842A-EE7BA94B795A}">
      <formula1>"Leve,Menor,Moderado,Mayor,Catastrófico"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178D-A758-46D4-82D8-F421553218F0}">
  <dimension ref="B2:G52"/>
  <sheetViews>
    <sheetView workbookViewId="0">
      <selection activeCell="C5" sqref="C5"/>
    </sheetView>
  </sheetViews>
  <sheetFormatPr baseColWidth="10" defaultRowHeight="15" x14ac:dyDescent="0.25"/>
  <cols>
    <col min="2" max="2" width="27.7109375" customWidth="1"/>
    <col min="6" max="6" width="46.42578125" customWidth="1"/>
  </cols>
  <sheetData>
    <row r="2" spans="2:7" ht="15.75" thickBot="1" x14ac:dyDescent="0.3">
      <c r="B2" t="s">
        <v>5</v>
      </c>
      <c r="C2" t="s">
        <v>0</v>
      </c>
      <c r="F2" t="s">
        <v>4</v>
      </c>
      <c r="G2" t="s">
        <v>41</v>
      </c>
    </row>
    <row r="3" spans="2:7" ht="16.5" thickBot="1" x14ac:dyDescent="0.3">
      <c r="B3" s="2" t="s">
        <v>6</v>
      </c>
      <c r="C3" t="s">
        <v>13</v>
      </c>
      <c r="F3" s="3" t="s">
        <v>18</v>
      </c>
      <c r="G3" s="7" t="s">
        <v>16</v>
      </c>
    </row>
    <row r="4" spans="2:7" ht="16.5" thickBot="1" x14ac:dyDescent="0.3">
      <c r="B4" s="2" t="s">
        <v>7</v>
      </c>
      <c r="C4" t="s">
        <v>113</v>
      </c>
      <c r="F4" s="4" t="s">
        <v>19</v>
      </c>
      <c r="G4" s="8" t="s">
        <v>64</v>
      </c>
    </row>
    <row r="5" spans="2:7" ht="16.5" thickBot="1" x14ac:dyDescent="0.3">
      <c r="B5" s="2" t="s">
        <v>8</v>
      </c>
      <c r="C5" t="s">
        <v>114</v>
      </c>
      <c r="F5" s="4" t="s">
        <v>20</v>
      </c>
      <c r="G5" s="8" t="s">
        <v>65</v>
      </c>
    </row>
    <row r="6" spans="2:7" ht="16.5" thickBot="1" x14ac:dyDescent="0.3">
      <c r="B6" s="2" t="s">
        <v>9</v>
      </c>
      <c r="C6" t="s">
        <v>14</v>
      </c>
      <c r="F6" s="4" t="s">
        <v>21</v>
      </c>
      <c r="G6" s="8" t="s">
        <v>66</v>
      </c>
    </row>
    <row r="7" spans="2:7" ht="16.5" thickBot="1" x14ac:dyDescent="0.3">
      <c r="B7" s="2" t="s">
        <v>10</v>
      </c>
      <c r="F7" s="4" t="s">
        <v>22</v>
      </c>
      <c r="G7" s="8" t="s">
        <v>67</v>
      </c>
    </row>
    <row r="8" spans="2:7" ht="16.5" thickBot="1" x14ac:dyDescent="0.3">
      <c r="B8" s="2" t="s">
        <v>11</v>
      </c>
      <c r="F8" s="4" t="s">
        <v>23</v>
      </c>
      <c r="G8" s="8" t="s">
        <v>68</v>
      </c>
    </row>
    <row r="9" spans="2:7" ht="16.5" thickBot="1" x14ac:dyDescent="0.3">
      <c r="B9" s="2" t="s">
        <v>12</v>
      </c>
      <c r="F9" s="4" t="s">
        <v>24</v>
      </c>
      <c r="G9" s="8" t="s">
        <v>69</v>
      </c>
    </row>
    <row r="10" spans="2:7" ht="15.75" thickBot="1" x14ac:dyDescent="0.3">
      <c r="F10" s="4" t="s">
        <v>25</v>
      </c>
      <c r="G10" s="8" t="s">
        <v>70</v>
      </c>
    </row>
    <row r="11" spans="2:7" ht="15.75" thickBot="1" x14ac:dyDescent="0.3">
      <c r="F11" s="4" t="s">
        <v>26</v>
      </c>
      <c r="G11" s="8" t="s">
        <v>71</v>
      </c>
    </row>
    <row r="12" spans="2:7" ht="15.75" thickBot="1" x14ac:dyDescent="0.3">
      <c r="F12" s="4" t="s">
        <v>27</v>
      </c>
      <c r="G12" s="8" t="s">
        <v>72</v>
      </c>
    </row>
    <row r="13" spans="2:7" ht="15.75" thickBot="1" x14ac:dyDescent="0.3">
      <c r="F13" s="4" t="s">
        <v>28</v>
      </c>
      <c r="G13" s="8" t="s">
        <v>73</v>
      </c>
    </row>
    <row r="14" spans="2:7" ht="15.75" thickBot="1" x14ac:dyDescent="0.3">
      <c r="F14" s="4" t="s">
        <v>29</v>
      </c>
      <c r="G14" s="8" t="s">
        <v>74</v>
      </c>
    </row>
    <row r="15" spans="2:7" ht="15.75" thickBot="1" x14ac:dyDescent="0.3">
      <c r="F15" s="4" t="s">
        <v>30</v>
      </c>
      <c r="G15" s="8" t="s">
        <v>75</v>
      </c>
    </row>
    <row r="16" spans="2:7" ht="15.75" thickBot="1" x14ac:dyDescent="0.3">
      <c r="F16" s="4" t="s">
        <v>31</v>
      </c>
      <c r="G16" s="8" t="s">
        <v>76</v>
      </c>
    </row>
    <row r="17" spans="6:7" ht="15.75" thickBot="1" x14ac:dyDescent="0.3">
      <c r="F17" s="4" t="s">
        <v>32</v>
      </c>
      <c r="G17" s="8" t="s">
        <v>77</v>
      </c>
    </row>
    <row r="18" spans="6:7" ht="15.75" thickBot="1" x14ac:dyDescent="0.3">
      <c r="F18" s="4" t="s">
        <v>33</v>
      </c>
      <c r="G18" s="8" t="s">
        <v>78</v>
      </c>
    </row>
    <row r="19" spans="6:7" ht="15.75" thickBot="1" x14ac:dyDescent="0.3">
      <c r="F19" s="4" t="s">
        <v>34</v>
      </c>
      <c r="G19" s="8" t="s">
        <v>79</v>
      </c>
    </row>
    <row r="20" spans="6:7" ht="15.75" thickBot="1" x14ac:dyDescent="0.3">
      <c r="F20" s="4" t="s">
        <v>35</v>
      </c>
      <c r="G20" s="8" t="s">
        <v>80</v>
      </c>
    </row>
    <row r="21" spans="6:7" ht="15.75" thickBot="1" x14ac:dyDescent="0.3">
      <c r="F21" s="4" t="s">
        <v>36</v>
      </c>
      <c r="G21" s="8" t="s">
        <v>81</v>
      </c>
    </row>
    <row r="22" spans="6:7" ht="15.75" thickBot="1" x14ac:dyDescent="0.3">
      <c r="F22" s="4" t="s">
        <v>37</v>
      </c>
      <c r="G22" s="8" t="s">
        <v>82</v>
      </c>
    </row>
    <row r="23" spans="6:7" ht="15.75" thickBot="1" x14ac:dyDescent="0.3">
      <c r="F23" s="4" t="s">
        <v>38</v>
      </c>
      <c r="G23" s="8" t="s">
        <v>83</v>
      </c>
    </row>
    <row r="24" spans="6:7" ht="15.75" thickBot="1" x14ac:dyDescent="0.3">
      <c r="F24" s="4" t="s">
        <v>39</v>
      </c>
      <c r="G24" s="8" t="s">
        <v>84</v>
      </c>
    </row>
    <row r="25" spans="6:7" ht="15.75" thickBot="1" x14ac:dyDescent="0.3">
      <c r="F25" s="4" t="s">
        <v>40</v>
      </c>
      <c r="G25" s="8" t="s">
        <v>85</v>
      </c>
    </row>
    <row r="26" spans="6:7" ht="15.75" thickBot="1" x14ac:dyDescent="0.3">
      <c r="F26" s="5" t="s">
        <v>42</v>
      </c>
      <c r="G26" s="8" t="s">
        <v>86</v>
      </c>
    </row>
    <row r="27" spans="6:7" ht="15.75" thickBot="1" x14ac:dyDescent="0.3">
      <c r="F27" s="6" t="s">
        <v>43</v>
      </c>
      <c r="G27" s="8" t="s">
        <v>87</v>
      </c>
    </row>
    <row r="28" spans="6:7" ht="15.75" thickBot="1" x14ac:dyDescent="0.3">
      <c r="F28" s="6" t="s">
        <v>44</v>
      </c>
      <c r="G28" s="7" t="s">
        <v>88</v>
      </c>
    </row>
    <row r="29" spans="6:7" ht="15.75" thickBot="1" x14ac:dyDescent="0.3">
      <c r="F29" s="6" t="s">
        <v>45</v>
      </c>
      <c r="G29" s="8" t="s">
        <v>89</v>
      </c>
    </row>
    <row r="30" spans="6:7" ht="15.75" thickBot="1" x14ac:dyDescent="0.3">
      <c r="F30" s="6" t="s">
        <v>46</v>
      </c>
      <c r="G30" s="8" t="s">
        <v>90</v>
      </c>
    </row>
    <row r="31" spans="6:7" ht="27.75" thickBot="1" x14ac:dyDescent="0.3">
      <c r="F31" s="6" t="s">
        <v>47</v>
      </c>
      <c r="G31" s="8" t="s">
        <v>91</v>
      </c>
    </row>
    <row r="32" spans="6:7" ht="15.75" thickBot="1" x14ac:dyDescent="0.3">
      <c r="F32" s="6" t="s">
        <v>48</v>
      </c>
      <c r="G32" s="8" t="s">
        <v>92</v>
      </c>
    </row>
    <row r="33" spans="6:7" ht="15.75" thickBot="1" x14ac:dyDescent="0.3">
      <c r="F33" s="6" t="s">
        <v>49</v>
      </c>
      <c r="G33" s="8" t="s">
        <v>93</v>
      </c>
    </row>
    <row r="34" spans="6:7" ht="15.75" thickBot="1" x14ac:dyDescent="0.3">
      <c r="F34" s="6" t="s">
        <v>50</v>
      </c>
      <c r="G34" s="8" t="s">
        <v>94</v>
      </c>
    </row>
    <row r="35" spans="6:7" ht="15.75" thickBot="1" x14ac:dyDescent="0.3">
      <c r="F35" s="6" t="s">
        <v>51</v>
      </c>
      <c r="G35" s="8" t="s">
        <v>95</v>
      </c>
    </row>
    <row r="36" spans="6:7" ht="15.75" thickBot="1" x14ac:dyDescent="0.3">
      <c r="F36" s="6" t="s">
        <v>52</v>
      </c>
      <c r="G36" s="8" t="s">
        <v>96</v>
      </c>
    </row>
    <row r="37" spans="6:7" ht="15.75" thickBot="1" x14ac:dyDescent="0.3">
      <c r="F37" s="6" t="s">
        <v>15</v>
      </c>
      <c r="G37" s="8" t="s">
        <v>97</v>
      </c>
    </row>
    <row r="38" spans="6:7" ht="15.75" thickBot="1" x14ac:dyDescent="0.3">
      <c r="F38" s="6" t="s">
        <v>53</v>
      </c>
      <c r="G38" s="8" t="s">
        <v>98</v>
      </c>
    </row>
    <row r="39" spans="6:7" ht="15.75" thickBot="1" x14ac:dyDescent="0.3">
      <c r="F39" s="6" t="s">
        <v>54</v>
      </c>
      <c r="G39" s="8" t="s">
        <v>99</v>
      </c>
    </row>
    <row r="40" spans="6:7" ht="15.75" thickBot="1" x14ac:dyDescent="0.3">
      <c r="F40" s="6" t="s">
        <v>55</v>
      </c>
      <c r="G40" s="8" t="s">
        <v>100</v>
      </c>
    </row>
    <row r="41" spans="6:7" ht="15.75" thickBot="1" x14ac:dyDescent="0.3">
      <c r="F41" s="6" t="s">
        <v>56</v>
      </c>
      <c r="G41" s="8" t="s">
        <v>101</v>
      </c>
    </row>
    <row r="42" spans="6:7" ht="15.75" thickBot="1" x14ac:dyDescent="0.3">
      <c r="F42" s="6" t="s">
        <v>57</v>
      </c>
      <c r="G42" s="8" t="s">
        <v>102</v>
      </c>
    </row>
    <row r="43" spans="6:7" ht="15.75" thickBot="1" x14ac:dyDescent="0.3">
      <c r="F43" s="6" t="s">
        <v>58</v>
      </c>
      <c r="G43" s="8" t="s">
        <v>103</v>
      </c>
    </row>
    <row r="44" spans="6:7" ht="15.75" thickBot="1" x14ac:dyDescent="0.3">
      <c r="F44" s="6" t="s">
        <v>59</v>
      </c>
      <c r="G44" s="8" t="s">
        <v>104</v>
      </c>
    </row>
    <row r="45" spans="6:7" ht="15.75" thickBot="1" x14ac:dyDescent="0.3">
      <c r="F45" s="6" t="s">
        <v>60</v>
      </c>
      <c r="G45" s="8" t="s">
        <v>105</v>
      </c>
    </row>
    <row r="46" spans="6:7" ht="15.75" thickBot="1" x14ac:dyDescent="0.3">
      <c r="F46" s="6" t="s">
        <v>61</v>
      </c>
      <c r="G46" s="8" t="s">
        <v>106</v>
      </c>
    </row>
    <row r="47" spans="6:7" ht="15.75" thickBot="1" x14ac:dyDescent="0.3">
      <c r="F47" s="6" t="s">
        <v>62</v>
      </c>
      <c r="G47" s="8" t="s">
        <v>107</v>
      </c>
    </row>
    <row r="48" spans="6:7" ht="15.75" thickBot="1" x14ac:dyDescent="0.3">
      <c r="F48" s="6" t="s">
        <v>63</v>
      </c>
      <c r="G48" s="8" t="s">
        <v>108</v>
      </c>
    </row>
    <row r="49" spans="7:7" ht="15.75" thickBot="1" x14ac:dyDescent="0.3">
      <c r="G49" s="8" t="s">
        <v>109</v>
      </c>
    </row>
    <row r="50" spans="7:7" ht="15.75" thickBot="1" x14ac:dyDescent="0.3">
      <c r="G50" s="8" t="s">
        <v>110</v>
      </c>
    </row>
    <row r="51" spans="7:7" ht="15.75" thickBot="1" x14ac:dyDescent="0.3">
      <c r="G51" s="8" t="s">
        <v>111</v>
      </c>
    </row>
    <row r="52" spans="7:7" ht="15.75" thickBot="1" x14ac:dyDescent="0.3">
      <c r="G52" s="8"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83B34-26DE-45EF-A6A2-0A6B278796CB}">
  <dimension ref="A1:G35"/>
  <sheetViews>
    <sheetView tabSelected="1" workbookViewId="0">
      <selection activeCell="G4" sqref="G4"/>
    </sheetView>
  </sheetViews>
  <sheetFormatPr baseColWidth="10" defaultRowHeight="13.5" x14ac:dyDescent="0.25"/>
  <cols>
    <col min="1" max="1" width="5.42578125" style="60" customWidth="1"/>
    <col min="2" max="2" width="12" style="60" customWidth="1"/>
    <col min="3" max="3" width="30.5703125" style="60" customWidth="1"/>
    <col min="4" max="6" width="24" style="60" customWidth="1"/>
    <col min="7" max="7" width="20.5703125" style="60" customWidth="1"/>
    <col min="8" max="16384" width="11.42578125" style="60"/>
  </cols>
  <sheetData>
    <row r="1" spans="1:7" ht="30.75" customHeight="1" x14ac:dyDescent="0.25">
      <c r="A1" s="101" t="s">
        <v>263</v>
      </c>
      <c r="B1" s="102"/>
      <c r="C1" s="103" t="s">
        <v>254</v>
      </c>
      <c r="D1" s="103"/>
      <c r="E1" s="103"/>
      <c r="F1" s="104"/>
      <c r="G1" s="52" t="s">
        <v>255</v>
      </c>
    </row>
    <row r="2" spans="1:7" x14ac:dyDescent="0.25">
      <c r="A2" s="98" t="s">
        <v>118</v>
      </c>
      <c r="B2" s="98"/>
      <c r="C2" s="108" t="s">
        <v>579</v>
      </c>
      <c r="D2" s="108"/>
      <c r="E2" s="108"/>
      <c r="F2" s="108"/>
      <c r="G2" s="108"/>
    </row>
    <row r="3" spans="1:7" x14ac:dyDescent="0.25">
      <c r="A3" s="98" t="s">
        <v>119</v>
      </c>
      <c r="B3" s="98"/>
      <c r="C3" s="105"/>
      <c r="D3" s="106"/>
      <c r="E3" s="107"/>
      <c r="F3" s="61" t="s">
        <v>130</v>
      </c>
      <c r="G3" s="31">
        <v>2025</v>
      </c>
    </row>
    <row r="4" spans="1:7" x14ac:dyDescent="0.25">
      <c r="A4" s="111"/>
      <c r="B4" s="111"/>
      <c r="C4" s="111"/>
      <c r="D4" s="111"/>
      <c r="E4" s="111"/>
      <c r="F4" s="111"/>
    </row>
    <row r="5" spans="1:7" x14ac:dyDescent="0.25">
      <c r="A5" s="62" t="s">
        <v>117</v>
      </c>
      <c r="B5" s="99" t="s">
        <v>131</v>
      </c>
      <c r="C5" s="100"/>
      <c r="D5" s="62" t="s">
        <v>120</v>
      </c>
      <c r="E5" s="62" t="s">
        <v>121</v>
      </c>
      <c r="F5" s="62" t="s">
        <v>122</v>
      </c>
      <c r="G5" s="62" t="s">
        <v>137</v>
      </c>
    </row>
    <row r="6" spans="1:7" x14ac:dyDescent="0.25">
      <c r="A6" s="31">
        <v>1</v>
      </c>
      <c r="B6" s="96" t="s">
        <v>575</v>
      </c>
      <c r="C6" s="97"/>
      <c r="D6" s="31" t="s">
        <v>162</v>
      </c>
      <c r="E6" s="31" t="s">
        <v>136</v>
      </c>
      <c r="F6" s="31" t="s">
        <v>136</v>
      </c>
      <c r="G6" s="18" t="str">
        <f t="shared" ref="G6:G35" si="0">IF(OR(D6="Alta", AND(E6="Alta", F6="Alta")), "Si", "No")</f>
        <v>Si</v>
      </c>
    </row>
    <row r="7" spans="1:7" x14ac:dyDescent="0.25">
      <c r="A7" s="31">
        <v>2</v>
      </c>
      <c r="B7" s="96" t="s">
        <v>264</v>
      </c>
      <c r="C7" s="97"/>
      <c r="D7" s="31" t="s">
        <v>162</v>
      </c>
      <c r="E7" s="31" t="s">
        <v>136</v>
      </c>
      <c r="F7" s="31" t="s">
        <v>136</v>
      </c>
      <c r="G7" s="18" t="str">
        <f t="shared" si="0"/>
        <v>Si</v>
      </c>
    </row>
    <row r="8" spans="1:7" x14ac:dyDescent="0.25">
      <c r="A8" s="31">
        <v>3</v>
      </c>
      <c r="B8" s="96" t="s">
        <v>576</v>
      </c>
      <c r="C8" s="97"/>
      <c r="D8" s="31" t="s">
        <v>162</v>
      </c>
      <c r="E8" s="31" t="s">
        <v>136</v>
      </c>
      <c r="F8" s="31" t="s">
        <v>136</v>
      </c>
      <c r="G8" s="18" t="str">
        <f t="shared" si="0"/>
        <v>Si</v>
      </c>
    </row>
    <row r="9" spans="1:7" x14ac:dyDescent="0.25">
      <c r="A9" s="31">
        <v>4</v>
      </c>
      <c r="B9" s="96" t="s">
        <v>578</v>
      </c>
      <c r="C9" s="97"/>
      <c r="D9" s="31" t="s">
        <v>162</v>
      </c>
      <c r="E9" s="31" t="s">
        <v>136</v>
      </c>
      <c r="F9" s="31" t="s">
        <v>136</v>
      </c>
      <c r="G9" s="18" t="str">
        <f t="shared" si="0"/>
        <v>Si</v>
      </c>
    </row>
    <row r="10" spans="1:7" x14ac:dyDescent="0.25">
      <c r="A10" s="31">
        <v>5</v>
      </c>
      <c r="B10" s="96" t="s">
        <v>190</v>
      </c>
      <c r="C10" s="97"/>
      <c r="D10" s="31" t="s">
        <v>167</v>
      </c>
      <c r="E10" s="31" t="s">
        <v>136</v>
      </c>
      <c r="F10" s="31" t="s">
        <v>162</v>
      </c>
      <c r="G10" s="18" t="str">
        <f t="shared" si="0"/>
        <v>No</v>
      </c>
    </row>
    <row r="11" spans="1:7" x14ac:dyDescent="0.25">
      <c r="A11" s="31">
        <v>6</v>
      </c>
      <c r="B11" s="96" t="s">
        <v>191</v>
      </c>
      <c r="C11" s="97"/>
      <c r="D11" s="31" t="s">
        <v>167</v>
      </c>
      <c r="E11" s="31" t="s">
        <v>136</v>
      </c>
      <c r="F11" s="31" t="s">
        <v>136</v>
      </c>
      <c r="G11" s="18" t="str">
        <f t="shared" si="0"/>
        <v>Si</v>
      </c>
    </row>
    <row r="12" spans="1:7" s="15" customFormat="1" ht="41.25" customHeight="1" x14ac:dyDescent="0.25">
      <c r="A12" s="16">
        <v>7</v>
      </c>
      <c r="B12" s="109" t="s">
        <v>266</v>
      </c>
      <c r="C12" s="110"/>
      <c r="D12" s="31" t="s">
        <v>167</v>
      </c>
      <c r="E12" s="31" t="s">
        <v>136</v>
      </c>
      <c r="F12" s="31" t="s">
        <v>167</v>
      </c>
      <c r="G12" s="63" t="str">
        <f t="shared" si="0"/>
        <v>No</v>
      </c>
    </row>
    <row r="13" spans="1:7" x14ac:dyDescent="0.25">
      <c r="A13" s="31">
        <v>8</v>
      </c>
      <c r="B13" s="96" t="s">
        <v>135</v>
      </c>
      <c r="C13" s="97"/>
      <c r="D13" s="31" t="s">
        <v>136</v>
      </c>
      <c r="E13" s="31" t="s">
        <v>136</v>
      </c>
      <c r="F13" s="31" t="s">
        <v>136</v>
      </c>
      <c r="G13" s="18" t="str">
        <f t="shared" si="0"/>
        <v>Si</v>
      </c>
    </row>
    <row r="14" spans="1:7" x14ac:dyDescent="0.25">
      <c r="A14" s="31">
        <v>9</v>
      </c>
      <c r="B14" s="96" t="s">
        <v>577</v>
      </c>
      <c r="C14" s="97"/>
      <c r="D14" s="31" t="s">
        <v>167</v>
      </c>
      <c r="E14" s="31" t="s">
        <v>167</v>
      </c>
      <c r="F14" s="31" t="s">
        <v>167</v>
      </c>
      <c r="G14" s="18" t="str">
        <f t="shared" si="0"/>
        <v>No</v>
      </c>
    </row>
    <row r="15" spans="1:7" x14ac:dyDescent="0.25">
      <c r="A15" s="31">
        <v>10</v>
      </c>
      <c r="B15" s="96"/>
      <c r="C15" s="97"/>
      <c r="D15" s="31"/>
      <c r="E15" s="31"/>
      <c r="F15" s="31"/>
      <c r="G15" s="18" t="str">
        <f t="shared" si="0"/>
        <v>No</v>
      </c>
    </row>
    <row r="16" spans="1:7" x14ac:dyDescent="0.25">
      <c r="A16" s="31">
        <v>11</v>
      </c>
      <c r="B16" s="96"/>
      <c r="C16" s="97"/>
      <c r="D16" s="31"/>
      <c r="E16" s="31"/>
      <c r="F16" s="31"/>
      <c r="G16" s="18" t="str">
        <f t="shared" si="0"/>
        <v>No</v>
      </c>
    </row>
    <row r="17" spans="1:7" x14ac:dyDescent="0.25">
      <c r="A17" s="31">
        <v>12</v>
      </c>
      <c r="B17" s="96"/>
      <c r="C17" s="97"/>
      <c r="D17" s="31"/>
      <c r="E17" s="31"/>
      <c r="F17" s="31"/>
      <c r="G17" s="18" t="str">
        <f t="shared" si="0"/>
        <v>No</v>
      </c>
    </row>
    <row r="18" spans="1:7" x14ac:dyDescent="0.25">
      <c r="A18" s="31">
        <v>13</v>
      </c>
      <c r="B18" s="96"/>
      <c r="C18" s="97"/>
      <c r="D18" s="31"/>
      <c r="E18" s="31"/>
      <c r="F18" s="31"/>
      <c r="G18" s="18" t="str">
        <f t="shared" si="0"/>
        <v>No</v>
      </c>
    </row>
    <row r="19" spans="1:7" ht="14.25" customHeight="1" x14ac:dyDescent="0.25">
      <c r="A19" s="31">
        <v>14</v>
      </c>
      <c r="B19" s="96"/>
      <c r="C19" s="97"/>
      <c r="D19" s="31"/>
      <c r="E19" s="31"/>
      <c r="F19" s="31"/>
      <c r="G19" s="18" t="str">
        <f t="shared" si="0"/>
        <v>No</v>
      </c>
    </row>
    <row r="20" spans="1:7" x14ac:dyDescent="0.25">
      <c r="A20" s="31">
        <v>15</v>
      </c>
      <c r="B20" s="96"/>
      <c r="C20" s="97"/>
      <c r="D20" s="31"/>
      <c r="E20" s="31"/>
      <c r="F20" s="31"/>
      <c r="G20" s="18" t="str">
        <f t="shared" si="0"/>
        <v>No</v>
      </c>
    </row>
    <row r="21" spans="1:7" x14ac:dyDescent="0.25">
      <c r="A21" s="31">
        <v>16</v>
      </c>
      <c r="B21" s="96"/>
      <c r="C21" s="97"/>
      <c r="D21" s="31"/>
      <c r="E21" s="31"/>
      <c r="F21" s="31"/>
      <c r="G21" s="18" t="str">
        <f t="shared" si="0"/>
        <v>No</v>
      </c>
    </row>
    <row r="22" spans="1:7" x14ac:dyDescent="0.25">
      <c r="A22" s="31">
        <v>17</v>
      </c>
      <c r="B22" s="96"/>
      <c r="C22" s="97"/>
      <c r="D22" s="31"/>
      <c r="E22" s="31"/>
      <c r="F22" s="31"/>
      <c r="G22" s="18" t="str">
        <f t="shared" si="0"/>
        <v>No</v>
      </c>
    </row>
    <row r="23" spans="1:7" x14ac:dyDescent="0.25">
      <c r="A23" s="31">
        <v>18</v>
      </c>
      <c r="B23" s="96"/>
      <c r="C23" s="97"/>
      <c r="D23" s="31"/>
      <c r="E23" s="31"/>
      <c r="F23" s="31"/>
      <c r="G23" s="18" t="str">
        <f t="shared" si="0"/>
        <v>No</v>
      </c>
    </row>
    <row r="24" spans="1:7" x14ac:dyDescent="0.25">
      <c r="A24" s="31">
        <v>19</v>
      </c>
      <c r="B24" s="96"/>
      <c r="C24" s="97"/>
      <c r="D24" s="31"/>
      <c r="E24" s="31"/>
      <c r="F24" s="31"/>
      <c r="G24" s="18" t="str">
        <f t="shared" si="0"/>
        <v>No</v>
      </c>
    </row>
    <row r="25" spans="1:7" x14ac:dyDescent="0.25">
      <c r="A25" s="31">
        <v>20</v>
      </c>
      <c r="B25" s="96"/>
      <c r="C25" s="97"/>
      <c r="D25" s="31"/>
      <c r="E25" s="31"/>
      <c r="F25" s="31"/>
      <c r="G25" s="18" t="str">
        <f t="shared" si="0"/>
        <v>No</v>
      </c>
    </row>
    <row r="26" spans="1:7" x14ac:dyDescent="0.25">
      <c r="A26" s="31">
        <v>21</v>
      </c>
      <c r="B26" s="96"/>
      <c r="C26" s="97"/>
      <c r="D26" s="31"/>
      <c r="E26" s="31"/>
      <c r="F26" s="31"/>
      <c r="G26" s="18" t="str">
        <f t="shared" si="0"/>
        <v>No</v>
      </c>
    </row>
    <row r="27" spans="1:7" x14ac:dyDescent="0.25">
      <c r="A27" s="31">
        <v>22</v>
      </c>
      <c r="B27" s="96"/>
      <c r="C27" s="97"/>
      <c r="D27" s="31"/>
      <c r="E27" s="31"/>
      <c r="F27" s="31"/>
      <c r="G27" s="18" t="str">
        <f t="shared" si="0"/>
        <v>No</v>
      </c>
    </row>
    <row r="28" spans="1:7" x14ac:dyDescent="0.25">
      <c r="A28" s="31">
        <v>23</v>
      </c>
      <c r="B28" s="96"/>
      <c r="C28" s="97"/>
      <c r="D28" s="31"/>
      <c r="E28" s="31"/>
      <c r="F28" s="31"/>
      <c r="G28" s="18" t="str">
        <f t="shared" si="0"/>
        <v>No</v>
      </c>
    </row>
    <row r="29" spans="1:7" x14ac:dyDescent="0.25">
      <c r="A29" s="31">
        <v>24</v>
      </c>
      <c r="B29" s="96"/>
      <c r="C29" s="97"/>
      <c r="D29" s="31"/>
      <c r="E29" s="31"/>
      <c r="F29" s="31"/>
      <c r="G29" s="18" t="str">
        <f t="shared" si="0"/>
        <v>No</v>
      </c>
    </row>
    <row r="30" spans="1:7" x14ac:dyDescent="0.25">
      <c r="A30" s="31">
        <v>25</v>
      </c>
      <c r="B30" s="96"/>
      <c r="C30" s="97"/>
      <c r="D30" s="31"/>
      <c r="E30" s="31"/>
      <c r="F30" s="31"/>
      <c r="G30" s="18" t="str">
        <f t="shared" si="0"/>
        <v>No</v>
      </c>
    </row>
    <row r="31" spans="1:7" x14ac:dyDescent="0.25">
      <c r="A31" s="31">
        <v>26</v>
      </c>
      <c r="B31" s="96"/>
      <c r="C31" s="97"/>
      <c r="D31" s="31"/>
      <c r="E31" s="31"/>
      <c r="F31" s="31"/>
      <c r="G31" s="18" t="str">
        <f t="shared" si="0"/>
        <v>No</v>
      </c>
    </row>
    <row r="32" spans="1:7" x14ac:dyDescent="0.25">
      <c r="A32" s="31">
        <v>27</v>
      </c>
      <c r="B32" s="96"/>
      <c r="C32" s="97"/>
      <c r="D32" s="31"/>
      <c r="E32" s="31"/>
      <c r="F32" s="31"/>
      <c r="G32" s="18" t="str">
        <f t="shared" si="0"/>
        <v>No</v>
      </c>
    </row>
    <row r="33" spans="1:7" x14ac:dyDescent="0.25">
      <c r="A33" s="31">
        <v>28</v>
      </c>
      <c r="B33" s="96"/>
      <c r="C33" s="97"/>
      <c r="D33" s="31"/>
      <c r="E33" s="31"/>
      <c r="F33" s="31"/>
      <c r="G33" s="18" t="str">
        <f t="shared" si="0"/>
        <v>No</v>
      </c>
    </row>
    <row r="34" spans="1:7" x14ac:dyDescent="0.25">
      <c r="A34" s="31">
        <v>29</v>
      </c>
      <c r="B34" s="96"/>
      <c r="C34" s="97"/>
      <c r="D34" s="31"/>
      <c r="E34" s="31"/>
      <c r="F34" s="31"/>
      <c r="G34" s="18" t="str">
        <f t="shared" si="0"/>
        <v>No</v>
      </c>
    </row>
    <row r="35" spans="1:7" x14ac:dyDescent="0.25">
      <c r="A35" s="31">
        <v>30</v>
      </c>
      <c r="B35" s="96"/>
      <c r="C35" s="97"/>
      <c r="D35" s="31"/>
      <c r="E35" s="31"/>
      <c r="F35" s="31"/>
      <c r="G35" s="18" t="str">
        <f t="shared" si="0"/>
        <v>No</v>
      </c>
    </row>
  </sheetData>
  <mergeCells count="38">
    <mergeCell ref="A1:B1"/>
    <mergeCell ref="C1:F1"/>
    <mergeCell ref="C3:E3"/>
    <mergeCell ref="C2:G2"/>
    <mergeCell ref="B34:C34"/>
    <mergeCell ref="B23:C23"/>
    <mergeCell ref="B24:C24"/>
    <mergeCell ref="B33:C33"/>
    <mergeCell ref="B17:C17"/>
    <mergeCell ref="B11:C11"/>
    <mergeCell ref="B12:C12"/>
    <mergeCell ref="B20:C20"/>
    <mergeCell ref="B25:C25"/>
    <mergeCell ref="A4:F4"/>
    <mergeCell ref="B6:C6"/>
    <mergeCell ref="B7:C7"/>
    <mergeCell ref="B8:C8"/>
    <mergeCell ref="B35:C35"/>
    <mergeCell ref="A2:B2"/>
    <mergeCell ref="A3:B3"/>
    <mergeCell ref="B27:C27"/>
    <mergeCell ref="B28:C28"/>
    <mergeCell ref="B29:C29"/>
    <mergeCell ref="B30:C30"/>
    <mergeCell ref="B31:C31"/>
    <mergeCell ref="B32:C32"/>
    <mergeCell ref="B21:C21"/>
    <mergeCell ref="B22:C22"/>
    <mergeCell ref="B26:C26"/>
    <mergeCell ref="B5:C5"/>
    <mergeCell ref="B13:C13"/>
    <mergeCell ref="B14:C14"/>
    <mergeCell ref="B18:C18"/>
    <mergeCell ref="B19:C19"/>
    <mergeCell ref="B9:C9"/>
    <mergeCell ref="B10:C10"/>
    <mergeCell ref="B15:C15"/>
    <mergeCell ref="B16:C16"/>
  </mergeCells>
  <conditionalFormatting sqref="D6:F35">
    <cfRule type="containsText" dxfId="36" priority="3" operator="containsText" text="Baja">
      <formula>NOT(ISERROR(SEARCH("Baja",D6)))</formula>
    </cfRule>
    <cfRule type="containsText" dxfId="35" priority="4" operator="containsText" text="Media">
      <formula>NOT(ISERROR(SEARCH("Media",D6)))</formula>
    </cfRule>
    <cfRule type="containsText" dxfId="34" priority="5" operator="containsText" text="Alta">
      <formula>NOT(ISERROR(SEARCH("Alta",D6)))</formula>
    </cfRule>
  </conditionalFormatting>
  <conditionalFormatting sqref="G6:G35">
    <cfRule type="containsText" dxfId="33" priority="1" operator="containsText" text="No">
      <formula>NOT(ISERROR(SEARCH("No",G6)))</formula>
    </cfRule>
    <cfRule type="containsText" dxfId="32" priority="2" operator="containsText" text="Si">
      <formula>NOT(ISERROR(SEARCH("Si",G6)))</formula>
    </cfRule>
  </conditionalFormatting>
  <dataValidations count="1">
    <dataValidation type="list" allowBlank="1" showInputMessage="1" showErrorMessage="1" sqref="D6:F35" xr:uid="{5133CD29-56EA-4007-9E9F-D64FC4B568BA}">
      <formula1>"Alta,Media,Baja"</formula1>
    </dataValidation>
  </dataValidations>
  <hyperlinks>
    <hyperlink ref="G1" location="activos_apoyo!A1" display="Siguiente" xr:uid="{1B3D17C8-F418-4FEF-B349-23346F17CFA1}"/>
    <hyperlink ref="A1:B1" location="portada!A1" display="Anterior" xr:uid="{2F7D940A-0521-4945-A39E-C996117FD8B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440C-3183-48E3-B729-0DE584042692}">
  <dimension ref="A1:E97"/>
  <sheetViews>
    <sheetView workbookViewId="0">
      <selection activeCell="C9" sqref="C9"/>
    </sheetView>
  </sheetViews>
  <sheetFormatPr baseColWidth="10" defaultRowHeight="16.5" x14ac:dyDescent="0.25"/>
  <cols>
    <col min="1" max="1" width="17.140625" style="64" customWidth="1"/>
    <col min="2" max="2" width="23.140625" style="64" customWidth="1"/>
    <col min="3" max="3" width="80.85546875" style="64" customWidth="1"/>
    <col min="4" max="4" width="17.5703125" style="64" customWidth="1"/>
    <col min="5" max="5" width="22.42578125" style="64" customWidth="1"/>
    <col min="6" max="16384" width="11.42578125" style="64"/>
  </cols>
  <sheetData>
    <row r="1" spans="1:5" ht="27.75" customHeight="1" x14ac:dyDescent="0.25">
      <c r="A1" s="52" t="s">
        <v>256</v>
      </c>
      <c r="B1" s="116" t="s">
        <v>257</v>
      </c>
      <c r="C1" s="103"/>
      <c r="D1" s="104"/>
      <c r="E1" s="53" t="s">
        <v>255</v>
      </c>
    </row>
    <row r="2" spans="1:5" s="13" customFormat="1" ht="34.5" customHeight="1" x14ac:dyDescent="0.25">
      <c r="A2" s="112" t="s">
        <v>132</v>
      </c>
      <c r="B2" s="112"/>
      <c r="C2" s="12" t="s">
        <v>133</v>
      </c>
      <c r="D2" s="12" t="s">
        <v>134</v>
      </c>
      <c r="E2" s="12" t="s">
        <v>202</v>
      </c>
    </row>
    <row r="3" spans="1:5" s="15" customFormat="1" ht="13.5" x14ac:dyDescent="0.25">
      <c r="A3" s="96" t="s">
        <v>575</v>
      </c>
      <c r="B3" s="97"/>
      <c r="C3" s="66" t="s">
        <v>115</v>
      </c>
      <c r="D3" s="16" t="s">
        <v>267</v>
      </c>
      <c r="E3" s="16" t="s">
        <v>117</v>
      </c>
    </row>
    <row r="4" spans="1:5" s="15" customFormat="1" ht="13.5" x14ac:dyDescent="0.25">
      <c r="A4" s="96" t="s">
        <v>575</v>
      </c>
      <c r="B4" s="97"/>
      <c r="C4" s="66" t="s">
        <v>580</v>
      </c>
      <c r="D4" s="16" t="s">
        <v>581</v>
      </c>
      <c r="E4" s="16" t="s">
        <v>117</v>
      </c>
    </row>
    <row r="5" spans="1:5" s="15" customFormat="1" ht="13.5" x14ac:dyDescent="0.25">
      <c r="A5" s="96" t="s">
        <v>264</v>
      </c>
      <c r="B5" s="97"/>
      <c r="C5" s="66" t="s">
        <v>115</v>
      </c>
      <c r="D5" s="16" t="s">
        <v>267</v>
      </c>
      <c r="E5" s="16" t="s">
        <v>117</v>
      </c>
    </row>
    <row r="6" spans="1:5" s="15" customFormat="1" ht="13.5" x14ac:dyDescent="0.25">
      <c r="A6" s="96" t="s">
        <v>264</v>
      </c>
      <c r="B6" s="97"/>
      <c r="C6" s="66" t="s">
        <v>580</v>
      </c>
      <c r="D6" s="16" t="s">
        <v>581</v>
      </c>
      <c r="E6" s="16" t="s">
        <v>117</v>
      </c>
    </row>
    <row r="7" spans="1:5" s="15" customFormat="1" ht="13.5" x14ac:dyDescent="0.25">
      <c r="A7" s="96" t="s">
        <v>576</v>
      </c>
      <c r="B7" s="97"/>
      <c r="C7" s="66" t="s">
        <v>115</v>
      </c>
      <c r="D7" s="16" t="s">
        <v>267</v>
      </c>
      <c r="E7" s="16" t="s">
        <v>117</v>
      </c>
    </row>
    <row r="8" spans="1:5" s="15" customFormat="1" ht="13.5" x14ac:dyDescent="0.25">
      <c r="A8" s="96" t="s">
        <v>576</v>
      </c>
      <c r="B8" s="97"/>
      <c r="C8" s="66" t="s">
        <v>580</v>
      </c>
      <c r="D8" s="16" t="s">
        <v>581</v>
      </c>
      <c r="E8" s="16" t="s">
        <v>117</v>
      </c>
    </row>
    <row r="9" spans="1:5" s="15" customFormat="1" ht="13.5" x14ac:dyDescent="0.25">
      <c r="A9" s="96" t="s">
        <v>578</v>
      </c>
      <c r="B9" s="97"/>
      <c r="C9" s="66" t="s">
        <v>115</v>
      </c>
      <c r="D9" s="16" t="s">
        <v>267</v>
      </c>
      <c r="E9" s="16" t="s">
        <v>117</v>
      </c>
    </row>
    <row r="10" spans="1:5" s="15" customFormat="1" ht="13.5" x14ac:dyDescent="0.25">
      <c r="A10" s="96" t="s">
        <v>578</v>
      </c>
      <c r="B10" s="97"/>
      <c r="C10" s="66" t="s">
        <v>580</v>
      </c>
      <c r="D10" s="16" t="s">
        <v>581</v>
      </c>
      <c r="E10" s="16" t="s">
        <v>117</v>
      </c>
    </row>
    <row r="11" spans="1:5" s="15" customFormat="1" ht="13.5" x14ac:dyDescent="0.25">
      <c r="A11" s="96" t="s">
        <v>191</v>
      </c>
      <c r="B11" s="97"/>
      <c r="C11" s="66" t="s">
        <v>115</v>
      </c>
      <c r="D11" s="16" t="s">
        <v>267</v>
      </c>
      <c r="E11" s="16" t="s">
        <v>117</v>
      </c>
    </row>
    <row r="12" spans="1:5" s="15" customFormat="1" ht="13.5" x14ac:dyDescent="0.25">
      <c r="A12" s="96" t="s">
        <v>191</v>
      </c>
      <c r="B12" s="97"/>
      <c r="C12" s="66" t="s">
        <v>580</v>
      </c>
      <c r="D12" s="16" t="s">
        <v>581</v>
      </c>
      <c r="E12" s="16" t="s">
        <v>117</v>
      </c>
    </row>
    <row r="13" spans="1:5" s="15" customFormat="1" ht="13.5" x14ac:dyDescent="0.25">
      <c r="A13" s="113" t="s">
        <v>135</v>
      </c>
      <c r="B13" s="113"/>
      <c r="C13" s="77" t="s">
        <v>115</v>
      </c>
      <c r="D13" s="11" t="s">
        <v>267</v>
      </c>
      <c r="E13" s="16" t="s">
        <v>117</v>
      </c>
    </row>
    <row r="14" spans="1:5" s="15" customFormat="1" ht="13.5" x14ac:dyDescent="0.25">
      <c r="A14" s="113" t="s">
        <v>135</v>
      </c>
      <c r="B14" s="113"/>
      <c r="C14" s="77" t="s">
        <v>138</v>
      </c>
      <c r="D14" s="11" t="s">
        <v>582</v>
      </c>
      <c r="E14" s="16" t="s">
        <v>117</v>
      </c>
    </row>
    <row r="15" spans="1:5" s="15" customFormat="1" ht="13.5" x14ac:dyDescent="0.25">
      <c r="A15" s="113" t="s">
        <v>135</v>
      </c>
      <c r="B15" s="113"/>
      <c r="C15" s="77" t="s">
        <v>139</v>
      </c>
      <c r="D15" s="11" t="s">
        <v>9</v>
      </c>
      <c r="E15" s="16" t="s">
        <v>117</v>
      </c>
    </row>
    <row r="16" spans="1:5" s="15" customFormat="1" ht="13.5" x14ac:dyDescent="0.25">
      <c r="A16" s="113" t="s">
        <v>135</v>
      </c>
      <c r="B16" s="113"/>
      <c r="C16" s="77" t="s">
        <v>580</v>
      </c>
      <c r="D16" s="11" t="s">
        <v>581</v>
      </c>
      <c r="E16" s="16" t="s">
        <v>117</v>
      </c>
    </row>
    <row r="17" spans="1:5" s="15" customFormat="1" ht="13.5" x14ac:dyDescent="0.25">
      <c r="A17" s="109" t="s">
        <v>586</v>
      </c>
      <c r="B17" s="110"/>
      <c r="C17" s="66" t="s">
        <v>585</v>
      </c>
      <c r="D17" s="16" t="s">
        <v>9</v>
      </c>
      <c r="E17" s="16" t="s">
        <v>117</v>
      </c>
    </row>
    <row r="18" spans="1:5" s="15" customFormat="1" ht="21.75" customHeight="1" x14ac:dyDescent="0.25">
      <c r="A18" s="109"/>
      <c r="B18" s="110"/>
      <c r="C18" s="66"/>
      <c r="D18" s="16"/>
      <c r="E18" s="16"/>
    </row>
    <row r="19" spans="1:5" s="15" customFormat="1" ht="13.5" x14ac:dyDescent="0.25">
      <c r="A19" s="114"/>
      <c r="B19" s="114"/>
      <c r="C19" s="66"/>
      <c r="D19" s="16"/>
      <c r="E19" s="16"/>
    </row>
    <row r="20" spans="1:5" s="15" customFormat="1" ht="13.5" x14ac:dyDescent="0.25">
      <c r="A20" s="114"/>
      <c r="B20" s="114"/>
      <c r="C20" s="66"/>
      <c r="D20" s="16"/>
      <c r="E20" s="16"/>
    </row>
    <row r="21" spans="1:5" s="15" customFormat="1" ht="33" customHeight="1" x14ac:dyDescent="0.25">
      <c r="A21" s="114"/>
      <c r="B21" s="114"/>
      <c r="C21" s="66"/>
      <c r="D21" s="16"/>
      <c r="E21" s="16"/>
    </row>
    <row r="22" spans="1:5" s="15" customFormat="1" ht="13.5" x14ac:dyDescent="0.25">
      <c r="A22" s="114"/>
      <c r="B22" s="114"/>
      <c r="C22" s="66"/>
      <c r="D22" s="16"/>
      <c r="E22" s="16"/>
    </row>
    <row r="23" spans="1:5" s="15" customFormat="1" ht="13.5" x14ac:dyDescent="0.25">
      <c r="A23" s="114"/>
      <c r="B23" s="114"/>
      <c r="C23" s="66"/>
      <c r="D23" s="16"/>
      <c r="E23" s="16"/>
    </row>
    <row r="24" spans="1:5" s="15" customFormat="1" ht="13.5" x14ac:dyDescent="0.25">
      <c r="A24" s="114"/>
      <c r="B24" s="114"/>
      <c r="C24" s="66"/>
      <c r="D24" s="16"/>
      <c r="E24" s="16"/>
    </row>
    <row r="25" spans="1:5" s="15" customFormat="1" ht="13.5" x14ac:dyDescent="0.25">
      <c r="A25" s="114"/>
      <c r="B25" s="114"/>
      <c r="C25" s="66"/>
      <c r="D25" s="16"/>
      <c r="E25" s="16"/>
    </row>
    <row r="26" spans="1:5" s="15" customFormat="1" ht="13.5" x14ac:dyDescent="0.25">
      <c r="A26" s="114"/>
      <c r="B26" s="114"/>
      <c r="C26" s="66"/>
      <c r="D26" s="16"/>
      <c r="E26" s="16"/>
    </row>
    <row r="27" spans="1:5" s="15" customFormat="1" ht="13.5" x14ac:dyDescent="0.25">
      <c r="A27" s="114"/>
      <c r="B27" s="114"/>
      <c r="C27" s="66"/>
      <c r="D27" s="16"/>
      <c r="E27" s="16"/>
    </row>
    <row r="28" spans="1:5" s="15" customFormat="1" ht="13.5" x14ac:dyDescent="0.25">
      <c r="A28" s="114"/>
      <c r="B28" s="114"/>
      <c r="C28" s="66"/>
      <c r="D28" s="16"/>
      <c r="E28" s="16"/>
    </row>
    <row r="29" spans="1:5" s="15" customFormat="1" ht="13.5" x14ac:dyDescent="0.25">
      <c r="A29" s="114"/>
      <c r="B29" s="114"/>
      <c r="C29" s="66"/>
      <c r="D29" s="16"/>
      <c r="E29" s="16"/>
    </row>
    <row r="30" spans="1:5" s="60" customFormat="1" ht="13.5" x14ac:dyDescent="0.25">
      <c r="A30" s="115"/>
      <c r="B30" s="115"/>
      <c r="C30" s="65"/>
      <c r="D30" s="31"/>
      <c r="E30" s="31"/>
    </row>
    <row r="31" spans="1:5" s="60" customFormat="1" ht="13.5" x14ac:dyDescent="0.25">
      <c r="A31" s="115"/>
      <c r="B31" s="115"/>
      <c r="C31" s="65"/>
      <c r="D31" s="31"/>
      <c r="E31" s="31"/>
    </row>
    <row r="32" spans="1:5" s="60" customFormat="1" ht="13.5" x14ac:dyDescent="0.25">
      <c r="A32" s="115"/>
      <c r="B32" s="115"/>
      <c r="C32" s="65"/>
      <c r="D32" s="31"/>
      <c r="E32" s="31"/>
    </row>
    <row r="33" spans="1:5" s="60" customFormat="1" ht="13.5" x14ac:dyDescent="0.25">
      <c r="A33" s="115"/>
      <c r="B33" s="115"/>
      <c r="C33" s="65"/>
      <c r="D33" s="31"/>
      <c r="E33" s="31"/>
    </row>
    <row r="34" spans="1:5" s="60" customFormat="1" ht="13.5" x14ac:dyDescent="0.25">
      <c r="A34" s="115"/>
      <c r="B34" s="115"/>
      <c r="C34" s="65"/>
      <c r="D34" s="31"/>
      <c r="E34" s="31"/>
    </row>
    <row r="35" spans="1:5" s="60" customFormat="1" ht="13.5" x14ac:dyDescent="0.25">
      <c r="A35" s="115"/>
      <c r="B35" s="115"/>
      <c r="C35" s="65"/>
      <c r="D35" s="31"/>
      <c r="E35" s="31"/>
    </row>
    <row r="36" spans="1:5" s="60" customFormat="1" ht="13.5" x14ac:dyDescent="0.25">
      <c r="A36" s="115"/>
      <c r="B36" s="115"/>
      <c r="C36" s="65"/>
      <c r="D36" s="31"/>
      <c r="E36" s="31"/>
    </row>
    <row r="37" spans="1:5" s="60" customFormat="1" ht="13.5" x14ac:dyDescent="0.25">
      <c r="A37" s="115"/>
      <c r="B37" s="115"/>
      <c r="C37" s="65"/>
      <c r="D37" s="31"/>
      <c r="E37" s="31"/>
    </row>
    <row r="38" spans="1:5" s="60" customFormat="1" ht="13.5" x14ac:dyDescent="0.25">
      <c r="A38" s="115"/>
      <c r="B38" s="115"/>
      <c r="C38" s="65"/>
      <c r="D38" s="31"/>
      <c r="E38" s="31"/>
    </row>
    <row r="39" spans="1:5" s="60" customFormat="1" ht="13.5" x14ac:dyDescent="0.25">
      <c r="A39" s="115"/>
      <c r="B39" s="115"/>
      <c r="C39" s="65"/>
      <c r="D39" s="31"/>
      <c r="E39" s="31"/>
    </row>
    <row r="40" spans="1:5" s="60" customFormat="1" ht="13.5" x14ac:dyDescent="0.25">
      <c r="A40" s="115"/>
      <c r="B40" s="115"/>
      <c r="C40" s="65"/>
      <c r="D40" s="31"/>
      <c r="E40" s="31"/>
    </row>
    <row r="41" spans="1:5" s="60" customFormat="1" ht="13.5" x14ac:dyDescent="0.25">
      <c r="A41" s="115"/>
      <c r="B41" s="115"/>
      <c r="C41" s="65"/>
      <c r="D41" s="31"/>
      <c r="E41" s="31"/>
    </row>
    <row r="42" spans="1:5" s="60" customFormat="1" ht="13.5" x14ac:dyDescent="0.25">
      <c r="A42" s="115"/>
      <c r="B42" s="115"/>
      <c r="C42" s="65"/>
      <c r="D42" s="31"/>
      <c r="E42" s="31"/>
    </row>
    <row r="43" spans="1:5" s="60" customFormat="1" ht="13.5" x14ac:dyDescent="0.25">
      <c r="A43" s="115"/>
      <c r="B43" s="115"/>
      <c r="C43" s="65"/>
      <c r="D43" s="31"/>
      <c r="E43" s="31"/>
    </row>
    <row r="44" spans="1:5" s="60" customFormat="1" ht="13.5" x14ac:dyDescent="0.25">
      <c r="A44" s="115"/>
      <c r="B44" s="115"/>
      <c r="C44" s="65"/>
      <c r="D44" s="31"/>
      <c r="E44" s="31"/>
    </row>
    <row r="45" spans="1:5" s="60" customFormat="1" ht="13.5" x14ac:dyDescent="0.25">
      <c r="A45" s="115"/>
      <c r="B45" s="115"/>
      <c r="C45" s="65"/>
      <c r="D45" s="31"/>
      <c r="E45" s="31"/>
    </row>
    <row r="46" spans="1:5" s="60" customFormat="1" ht="13.5" x14ac:dyDescent="0.25">
      <c r="A46" s="115"/>
      <c r="B46" s="115"/>
      <c r="C46" s="65"/>
      <c r="D46" s="31"/>
      <c r="E46" s="31"/>
    </row>
    <row r="47" spans="1:5" s="60" customFormat="1" ht="13.5" x14ac:dyDescent="0.25">
      <c r="A47" s="115"/>
      <c r="B47" s="115"/>
      <c r="C47" s="65"/>
      <c r="D47" s="31"/>
      <c r="E47" s="31"/>
    </row>
    <row r="48" spans="1:5" s="60" customFormat="1" ht="13.5" x14ac:dyDescent="0.25">
      <c r="A48" s="115"/>
      <c r="B48" s="115"/>
      <c r="C48" s="65"/>
      <c r="D48" s="31"/>
      <c r="E48" s="31"/>
    </row>
    <row r="49" spans="1:5" s="60" customFormat="1" ht="13.5" x14ac:dyDescent="0.25">
      <c r="A49" s="115"/>
      <c r="B49" s="115"/>
      <c r="C49" s="65"/>
      <c r="D49" s="31"/>
      <c r="E49" s="31"/>
    </row>
    <row r="50" spans="1:5" s="60" customFormat="1" ht="13.5" x14ac:dyDescent="0.25">
      <c r="A50" s="115"/>
      <c r="B50" s="115"/>
      <c r="C50" s="65"/>
      <c r="D50" s="31"/>
      <c r="E50" s="31"/>
    </row>
    <row r="51" spans="1:5" s="60" customFormat="1" ht="13.5" x14ac:dyDescent="0.25">
      <c r="A51" s="115"/>
      <c r="B51" s="115"/>
      <c r="C51" s="65"/>
      <c r="D51" s="31"/>
      <c r="E51" s="31"/>
    </row>
    <row r="52" spans="1:5" s="60" customFormat="1" ht="13.5" x14ac:dyDescent="0.25">
      <c r="A52" s="115"/>
      <c r="B52" s="115"/>
      <c r="C52" s="65"/>
      <c r="D52" s="31"/>
      <c r="E52" s="31"/>
    </row>
    <row r="53" spans="1:5" s="60" customFormat="1" ht="13.5" x14ac:dyDescent="0.25">
      <c r="A53" s="115"/>
      <c r="B53" s="115"/>
      <c r="C53" s="65"/>
      <c r="D53" s="31"/>
      <c r="E53" s="31"/>
    </row>
    <row r="54" spans="1:5" s="60" customFormat="1" ht="13.5" x14ac:dyDescent="0.25">
      <c r="A54" s="115"/>
      <c r="B54" s="115"/>
      <c r="C54" s="65"/>
      <c r="D54" s="31"/>
      <c r="E54" s="31"/>
    </row>
    <row r="55" spans="1:5" s="60" customFormat="1" ht="13.5" x14ac:dyDescent="0.25">
      <c r="A55" s="115"/>
      <c r="B55" s="115"/>
      <c r="C55" s="65"/>
      <c r="D55" s="31"/>
      <c r="E55" s="31"/>
    </row>
    <row r="56" spans="1:5" s="60" customFormat="1" ht="13.5" x14ac:dyDescent="0.25">
      <c r="A56" s="115"/>
      <c r="B56" s="115"/>
      <c r="C56" s="65"/>
      <c r="D56" s="31"/>
      <c r="E56" s="31"/>
    </row>
    <row r="57" spans="1:5" s="60" customFormat="1" ht="13.5" x14ac:dyDescent="0.25">
      <c r="A57" s="115"/>
      <c r="B57" s="115"/>
      <c r="C57" s="65"/>
      <c r="D57" s="31"/>
      <c r="E57" s="31"/>
    </row>
    <row r="58" spans="1:5" s="60" customFormat="1" ht="13.5" x14ac:dyDescent="0.25">
      <c r="A58" s="115"/>
      <c r="B58" s="115"/>
      <c r="C58" s="65"/>
      <c r="D58" s="31"/>
      <c r="E58" s="31"/>
    </row>
    <row r="59" spans="1:5" s="60" customFormat="1" ht="13.5" x14ac:dyDescent="0.25">
      <c r="A59" s="115"/>
      <c r="B59" s="115"/>
      <c r="C59" s="65"/>
      <c r="D59" s="31"/>
      <c r="E59" s="31"/>
    </row>
    <row r="60" spans="1:5" s="60" customFormat="1" ht="13.5" x14ac:dyDescent="0.25">
      <c r="A60" s="115"/>
      <c r="B60" s="115"/>
      <c r="C60" s="65"/>
      <c r="D60" s="31"/>
      <c r="E60" s="31"/>
    </row>
    <row r="61" spans="1:5" s="60" customFormat="1" ht="13.5" x14ac:dyDescent="0.25">
      <c r="A61" s="115"/>
      <c r="B61" s="115"/>
      <c r="C61" s="65"/>
      <c r="D61" s="31"/>
      <c r="E61" s="31"/>
    </row>
    <row r="62" spans="1:5" s="60" customFormat="1" ht="13.5" x14ac:dyDescent="0.25">
      <c r="A62" s="115"/>
      <c r="B62" s="115"/>
      <c r="C62" s="65"/>
      <c r="D62" s="31"/>
      <c r="E62" s="31"/>
    </row>
    <row r="63" spans="1:5" s="60" customFormat="1" ht="13.5" x14ac:dyDescent="0.25">
      <c r="A63" s="115"/>
      <c r="B63" s="115"/>
      <c r="C63" s="65"/>
      <c r="D63" s="31"/>
      <c r="E63" s="31"/>
    </row>
    <row r="64" spans="1:5" s="60" customFormat="1" ht="13.5" x14ac:dyDescent="0.25">
      <c r="A64" s="115"/>
      <c r="B64" s="115"/>
      <c r="C64" s="65"/>
      <c r="D64" s="31"/>
      <c r="E64" s="31"/>
    </row>
    <row r="65" spans="1:5" s="60" customFormat="1" ht="13.5" x14ac:dyDescent="0.25">
      <c r="A65" s="115"/>
      <c r="B65" s="115"/>
      <c r="C65" s="65"/>
      <c r="D65" s="31"/>
      <c r="E65" s="31"/>
    </row>
    <row r="66" spans="1:5" s="60" customFormat="1" ht="13.5" x14ac:dyDescent="0.25">
      <c r="A66" s="115"/>
      <c r="B66" s="115"/>
      <c r="C66" s="65"/>
      <c r="D66" s="31"/>
      <c r="E66" s="31"/>
    </row>
    <row r="67" spans="1:5" s="60" customFormat="1" ht="13.5" x14ac:dyDescent="0.25">
      <c r="A67" s="115"/>
      <c r="B67" s="115"/>
      <c r="C67" s="65"/>
      <c r="D67" s="31"/>
      <c r="E67" s="31"/>
    </row>
    <row r="68" spans="1:5" s="60" customFormat="1" ht="13.5" x14ac:dyDescent="0.25">
      <c r="A68" s="115"/>
      <c r="B68" s="115"/>
      <c r="C68" s="65"/>
      <c r="D68" s="31"/>
      <c r="E68" s="31"/>
    </row>
    <row r="69" spans="1:5" s="60" customFormat="1" ht="13.5" x14ac:dyDescent="0.25">
      <c r="A69" s="115"/>
      <c r="B69" s="115"/>
      <c r="C69" s="65"/>
      <c r="D69" s="31"/>
      <c r="E69" s="31"/>
    </row>
    <row r="70" spans="1:5" s="60" customFormat="1" ht="13.5" x14ac:dyDescent="0.25">
      <c r="A70" s="115"/>
      <c r="B70" s="115"/>
      <c r="C70" s="65"/>
      <c r="D70" s="31"/>
      <c r="E70" s="31"/>
    </row>
    <row r="71" spans="1:5" s="60" customFormat="1" ht="13.5" x14ac:dyDescent="0.25">
      <c r="A71" s="115"/>
      <c r="B71" s="115"/>
      <c r="C71" s="65"/>
      <c r="D71" s="31"/>
      <c r="E71" s="31"/>
    </row>
    <row r="72" spans="1:5" s="60" customFormat="1" ht="13.5" x14ac:dyDescent="0.25">
      <c r="A72" s="115"/>
      <c r="B72" s="115"/>
      <c r="C72" s="65"/>
      <c r="D72" s="31"/>
      <c r="E72" s="31"/>
    </row>
    <row r="73" spans="1:5" s="60" customFormat="1" ht="13.5" x14ac:dyDescent="0.25">
      <c r="A73" s="115"/>
      <c r="B73" s="115"/>
      <c r="C73" s="65"/>
      <c r="D73" s="31"/>
      <c r="E73" s="31"/>
    </row>
    <row r="74" spans="1:5" s="60" customFormat="1" ht="13.5" x14ac:dyDescent="0.25">
      <c r="A74" s="115"/>
      <c r="B74" s="115"/>
      <c r="C74" s="65"/>
      <c r="D74" s="31"/>
      <c r="E74" s="31"/>
    </row>
    <row r="75" spans="1:5" s="60" customFormat="1" ht="13.5" x14ac:dyDescent="0.25">
      <c r="A75" s="115"/>
      <c r="B75" s="115"/>
      <c r="C75" s="65"/>
      <c r="D75" s="31"/>
      <c r="E75" s="31"/>
    </row>
    <row r="76" spans="1:5" s="60" customFormat="1" ht="13.5" x14ac:dyDescent="0.25">
      <c r="A76" s="115"/>
      <c r="B76" s="115"/>
      <c r="C76" s="65"/>
      <c r="D76" s="31"/>
      <c r="E76" s="31"/>
    </row>
    <row r="77" spans="1:5" s="60" customFormat="1" ht="13.5" x14ac:dyDescent="0.25">
      <c r="A77" s="115"/>
      <c r="B77" s="115"/>
      <c r="C77" s="65"/>
      <c r="D77" s="31"/>
      <c r="E77" s="31"/>
    </row>
    <row r="78" spans="1:5" s="60" customFormat="1" ht="13.5" x14ac:dyDescent="0.25">
      <c r="A78" s="115"/>
      <c r="B78" s="115"/>
      <c r="C78" s="65"/>
      <c r="D78" s="31"/>
      <c r="E78" s="31"/>
    </row>
    <row r="79" spans="1:5" s="60" customFormat="1" ht="13.5" x14ac:dyDescent="0.25">
      <c r="A79" s="115"/>
      <c r="B79" s="115"/>
      <c r="C79" s="65"/>
      <c r="D79" s="31"/>
      <c r="E79" s="31"/>
    </row>
    <row r="80" spans="1:5" s="60" customFormat="1" ht="13.5" x14ac:dyDescent="0.25">
      <c r="A80" s="115"/>
      <c r="B80" s="115"/>
      <c r="C80" s="65"/>
      <c r="D80" s="31"/>
      <c r="E80" s="31"/>
    </row>
    <row r="81" spans="1:5" s="60" customFormat="1" ht="13.5" x14ac:dyDescent="0.25">
      <c r="A81" s="115"/>
      <c r="B81" s="115"/>
      <c r="C81" s="65"/>
      <c r="D81" s="31"/>
      <c r="E81" s="31"/>
    </row>
    <row r="82" spans="1:5" s="60" customFormat="1" ht="13.5" x14ac:dyDescent="0.25">
      <c r="A82" s="115"/>
      <c r="B82" s="115"/>
      <c r="C82" s="65"/>
      <c r="D82" s="31"/>
      <c r="E82" s="31"/>
    </row>
    <row r="83" spans="1:5" s="60" customFormat="1" ht="13.5" x14ac:dyDescent="0.25">
      <c r="A83" s="115"/>
      <c r="B83" s="115"/>
      <c r="C83" s="65"/>
      <c r="D83" s="31"/>
      <c r="E83" s="31"/>
    </row>
    <row r="84" spans="1:5" s="60" customFormat="1" ht="13.5" x14ac:dyDescent="0.25">
      <c r="A84" s="115"/>
      <c r="B84" s="115"/>
      <c r="C84" s="65"/>
      <c r="D84" s="31"/>
      <c r="E84" s="31"/>
    </row>
    <row r="85" spans="1:5" s="60" customFormat="1" ht="13.5" x14ac:dyDescent="0.25">
      <c r="A85" s="115"/>
      <c r="B85" s="115"/>
      <c r="C85" s="65"/>
      <c r="D85" s="31"/>
      <c r="E85" s="31"/>
    </row>
    <row r="86" spans="1:5" s="60" customFormat="1" ht="13.5" x14ac:dyDescent="0.25">
      <c r="A86" s="115"/>
      <c r="B86" s="115"/>
      <c r="C86" s="65"/>
      <c r="D86" s="31"/>
      <c r="E86" s="31"/>
    </row>
    <row r="87" spans="1:5" s="60" customFormat="1" ht="13.5" x14ac:dyDescent="0.25">
      <c r="A87" s="115"/>
      <c r="B87" s="115"/>
      <c r="C87" s="65"/>
      <c r="D87" s="31"/>
      <c r="E87" s="31"/>
    </row>
    <row r="88" spans="1:5" s="60" customFormat="1" ht="13.5" x14ac:dyDescent="0.25">
      <c r="A88" s="115"/>
      <c r="B88" s="115"/>
      <c r="C88" s="65"/>
      <c r="D88" s="31"/>
      <c r="E88" s="31"/>
    </row>
    <row r="89" spans="1:5" s="60" customFormat="1" ht="13.5" x14ac:dyDescent="0.25">
      <c r="A89" s="115"/>
      <c r="B89" s="115"/>
      <c r="C89" s="65"/>
      <c r="D89" s="31"/>
      <c r="E89" s="31"/>
    </row>
    <row r="90" spans="1:5" s="60" customFormat="1" ht="13.5" x14ac:dyDescent="0.25">
      <c r="A90" s="115"/>
      <c r="B90" s="115"/>
      <c r="C90" s="65"/>
      <c r="D90" s="31"/>
      <c r="E90" s="31"/>
    </row>
    <row r="91" spans="1:5" s="60" customFormat="1" ht="13.5" x14ac:dyDescent="0.25">
      <c r="A91" s="115"/>
      <c r="B91" s="115"/>
      <c r="C91" s="65"/>
      <c r="D91" s="31"/>
      <c r="E91" s="31"/>
    </row>
    <row r="92" spans="1:5" s="60" customFormat="1" ht="13.5" x14ac:dyDescent="0.25">
      <c r="A92" s="115"/>
      <c r="B92" s="115"/>
      <c r="C92" s="65"/>
      <c r="D92" s="31"/>
      <c r="E92" s="31"/>
    </row>
    <row r="93" spans="1:5" s="60" customFormat="1" ht="13.5" x14ac:dyDescent="0.25">
      <c r="A93" s="115"/>
      <c r="B93" s="115"/>
      <c r="C93" s="65"/>
      <c r="D93" s="31"/>
      <c r="E93" s="31"/>
    </row>
    <row r="94" spans="1:5" s="60" customFormat="1" ht="13.5" x14ac:dyDescent="0.25">
      <c r="A94" s="115"/>
      <c r="B94" s="115"/>
      <c r="C94" s="65"/>
      <c r="D94" s="31"/>
      <c r="E94" s="31"/>
    </row>
    <row r="95" spans="1:5" s="60" customFormat="1" ht="13.5" x14ac:dyDescent="0.25">
      <c r="A95" s="115"/>
      <c r="B95" s="115"/>
      <c r="C95" s="65"/>
      <c r="D95" s="31"/>
      <c r="E95" s="31"/>
    </row>
    <row r="96" spans="1:5" s="60" customFormat="1" ht="13.5" x14ac:dyDescent="0.25">
      <c r="A96" s="115"/>
      <c r="B96" s="115"/>
      <c r="C96" s="65"/>
      <c r="D96" s="31"/>
      <c r="E96" s="31"/>
    </row>
    <row r="97" spans="1:5" s="60" customFormat="1" ht="13.5" x14ac:dyDescent="0.25">
      <c r="A97" s="115"/>
      <c r="B97" s="115"/>
      <c r="C97" s="65"/>
      <c r="D97" s="31"/>
      <c r="E97" s="31"/>
    </row>
  </sheetData>
  <mergeCells count="97">
    <mergeCell ref="B1:D1"/>
    <mergeCell ref="A96:B96"/>
    <mergeCell ref="A97:B97"/>
    <mergeCell ref="A93:B93"/>
    <mergeCell ref="A94:B94"/>
    <mergeCell ref="A95:B95"/>
    <mergeCell ref="A90:B90"/>
    <mergeCell ref="A91:B91"/>
    <mergeCell ref="A92:B92"/>
    <mergeCell ref="A87:B87"/>
    <mergeCell ref="A88:B88"/>
    <mergeCell ref="A89:B89"/>
    <mergeCell ref="A84:B84"/>
    <mergeCell ref="A85:B85"/>
    <mergeCell ref="A86:B86"/>
    <mergeCell ref="A81:B81"/>
    <mergeCell ref="A82:B82"/>
    <mergeCell ref="A83:B83"/>
    <mergeCell ref="A78:B78"/>
    <mergeCell ref="A79:B79"/>
    <mergeCell ref="A80:B80"/>
    <mergeCell ref="A75:B75"/>
    <mergeCell ref="A76:B76"/>
    <mergeCell ref="A77:B77"/>
    <mergeCell ref="A72:B72"/>
    <mergeCell ref="A73:B73"/>
    <mergeCell ref="A74:B74"/>
    <mergeCell ref="A69:B69"/>
    <mergeCell ref="A70:B70"/>
    <mergeCell ref="A71:B71"/>
    <mergeCell ref="A66:B66"/>
    <mergeCell ref="A67:B67"/>
    <mergeCell ref="A68:B68"/>
    <mergeCell ref="A63:B63"/>
    <mergeCell ref="A64:B64"/>
    <mergeCell ref="A65:B65"/>
    <mergeCell ref="A60:B60"/>
    <mergeCell ref="A61:B61"/>
    <mergeCell ref="A62:B62"/>
    <mergeCell ref="A57:B57"/>
    <mergeCell ref="A58:B58"/>
    <mergeCell ref="A59:B59"/>
    <mergeCell ref="A54:B54"/>
    <mergeCell ref="A55:B55"/>
    <mergeCell ref="A56:B56"/>
    <mergeCell ref="A51:B51"/>
    <mergeCell ref="A52:B52"/>
    <mergeCell ref="A53:B53"/>
    <mergeCell ref="A48:B48"/>
    <mergeCell ref="A49:B49"/>
    <mergeCell ref="A50:B50"/>
    <mergeCell ref="A45:B45"/>
    <mergeCell ref="A46:B46"/>
    <mergeCell ref="A47:B47"/>
    <mergeCell ref="A42:B42"/>
    <mergeCell ref="A43:B43"/>
    <mergeCell ref="A44:B44"/>
    <mergeCell ref="A39:B39"/>
    <mergeCell ref="A40:B40"/>
    <mergeCell ref="A41:B41"/>
    <mergeCell ref="A36:B36"/>
    <mergeCell ref="A37:B37"/>
    <mergeCell ref="A38:B38"/>
    <mergeCell ref="A33:B33"/>
    <mergeCell ref="A34:B34"/>
    <mergeCell ref="A35:B35"/>
    <mergeCell ref="A30:B30"/>
    <mergeCell ref="A31:B31"/>
    <mergeCell ref="A32:B32"/>
    <mergeCell ref="A27:B27"/>
    <mergeCell ref="A28:B28"/>
    <mergeCell ref="A29:B29"/>
    <mergeCell ref="A24:B24"/>
    <mergeCell ref="A25:B25"/>
    <mergeCell ref="A26:B26"/>
    <mergeCell ref="A21:B21"/>
    <mergeCell ref="A22:B22"/>
    <mergeCell ref="A23:B23"/>
    <mergeCell ref="A20:B20"/>
    <mergeCell ref="A18:B18"/>
    <mergeCell ref="A19:B19"/>
    <mergeCell ref="A2:B2"/>
    <mergeCell ref="A7:B7"/>
    <mergeCell ref="A9:B9"/>
    <mergeCell ref="A17:B17"/>
    <mergeCell ref="A3:B3"/>
    <mergeCell ref="A5:B5"/>
    <mergeCell ref="A11:B11"/>
    <mergeCell ref="A8:B8"/>
    <mergeCell ref="A13:B13"/>
    <mergeCell ref="A14:B14"/>
    <mergeCell ref="A15:B15"/>
    <mergeCell ref="A16:B16"/>
    <mergeCell ref="A4:B4"/>
    <mergeCell ref="A6:B6"/>
    <mergeCell ref="A10:B10"/>
    <mergeCell ref="A12:B12"/>
  </mergeCells>
  <phoneticPr fontId="24" type="noConversion"/>
  <dataValidations count="2">
    <dataValidation type="list" allowBlank="1" showInputMessage="1" showErrorMessage="1" sqref="E3:E97" xr:uid="{31AE13FF-B708-49A3-9D20-C010A641709E}">
      <formula1>"Si,No"</formula1>
    </dataValidation>
    <dataValidation type="list" allowBlank="1" showInputMessage="1" showErrorMessage="1" sqref="D3:D97" xr:uid="{9355E453-E108-4658-B85C-219E22351FBE}">
      <formula1>"Sitio,Hardware,Software,Servicio,Persona,Instalaciones"</formula1>
    </dataValidation>
  </dataValidations>
  <hyperlinks>
    <hyperlink ref="E1" location="criticidad_activos_apoyo!A1" display="Siguiente" xr:uid="{3A2989C4-881B-4530-915F-2E2D5761035B}"/>
    <hyperlink ref="A1" location="activos_primarios!A1" display="Anterior" xr:uid="{B93DFC32-91D5-40BB-8211-2E3D2FE846C4}"/>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5E7F-3716-4281-8954-D060BDDF2FCB}">
  <dimension ref="A1:H22"/>
  <sheetViews>
    <sheetView topLeftCell="C1" workbookViewId="0">
      <selection activeCell="E6" sqref="E6"/>
    </sheetView>
  </sheetViews>
  <sheetFormatPr baseColWidth="10" defaultRowHeight="16.5" x14ac:dyDescent="0.25"/>
  <cols>
    <col min="1" max="1" width="18.42578125" style="13" customWidth="1"/>
    <col min="2" max="2" width="54.5703125" style="13" customWidth="1"/>
    <col min="3" max="3" width="23" style="13" customWidth="1"/>
    <col min="4" max="4" width="24.7109375" style="13" customWidth="1"/>
    <col min="5" max="5" width="26.5703125" style="13" customWidth="1"/>
    <col min="6" max="7" width="24.7109375" style="13" customWidth="1"/>
    <col min="8" max="8" width="22.5703125" style="13" customWidth="1"/>
    <col min="9" max="16384" width="11.42578125" style="13"/>
  </cols>
  <sheetData>
    <row r="1" spans="1:8" ht="33" customHeight="1" x14ac:dyDescent="0.25">
      <c r="A1" s="54" t="s">
        <v>256</v>
      </c>
      <c r="B1" s="117" t="s">
        <v>258</v>
      </c>
      <c r="C1" s="117"/>
      <c r="D1" s="117"/>
      <c r="E1" s="117"/>
      <c r="F1" s="117"/>
      <c r="G1" s="117"/>
      <c r="H1" s="54" t="s">
        <v>255</v>
      </c>
    </row>
    <row r="2" spans="1:8" ht="71.25" x14ac:dyDescent="0.25">
      <c r="A2" s="35" t="s">
        <v>208</v>
      </c>
      <c r="B2" s="51" t="s">
        <v>140</v>
      </c>
      <c r="C2" s="51" t="s">
        <v>17</v>
      </c>
      <c r="D2" s="51" t="s">
        <v>145</v>
      </c>
      <c r="E2" s="51" t="s">
        <v>146</v>
      </c>
      <c r="F2" s="51" t="s">
        <v>147</v>
      </c>
      <c r="G2" s="51" t="s">
        <v>148</v>
      </c>
      <c r="H2" s="51" t="s">
        <v>2</v>
      </c>
    </row>
    <row r="3" spans="1:8" x14ac:dyDescent="0.25">
      <c r="A3" s="55" t="s">
        <v>203</v>
      </c>
      <c r="B3" s="56" t="s">
        <v>115</v>
      </c>
      <c r="C3" s="55" t="s">
        <v>116</v>
      </c>
      <c r="D3" s="55" t="s">
        <v>144</v>
      </c>
      <c r="E3" s="55" t="s">
        <v>149</v>
      </c>
      <c r="F3" s="55" t="s">
        <v>116</v>
      </c>
      <c r="G3" s="55" t="s">
        <v>151</v>
      </c>
      <c r="H3" s="55">
        <f t="shared" ref="H3:H22" si="0">SUM(IF(AND(C3="Si"),0,IF(C3="",0,0.1)),IF(AND(D3="5 años o menos"),0,IF(D3="",0,0.1)),IF(AND(E3="3 días o menos"),0,IF(E3="",0,0.1)),IF(AND(F3="Si"),0,IF(F3="",0,0.1)),IF(OR(G3="Leve",G3=""),0,IF(AND(G3="Importante"),0.3,0.6)))</f>
        <v>0.7</v>
      </c>
    </row>
    <row r="4" spans="1:8" x14ac:dyDescent="0.25">
      <c r="A4" s="55" t="s">
        <v>204</v>
      </c>
      <c r="B4" s="56" t="s">
        <v>138</v>
      </c>
      <c r="C4" s="55" t="s">
        <v>116</v>
      </c>
      <c r="D4" s="55" t="s">
        <v>144</v>
      </c>
      <c r="E4" s="55" t="s">
        <v>150</v>
      </c>
      <c r="F4" s="55" t="s">
        <v>116</v>
      </c>
      <c r="G4" s="55" t="s">
        <v>151</v>
      </c>
      <c r="H4" s="55">
        <f t="shared" si="0"/>
        <v>0.6</v>
      </c>
    </row>
    <row r="5" spans="1:8" x14ac:dyDescent="0.25">
      <c r="A5" s="55" t="s">
        <v>205</v>
      </c>
      <c r="B5" s="56" t="s">
        <v>139</v>
      </c>
      <c r="C5" s="55" t="s">
        <v>116</v>
      </c>
      <c r="D5" s="55" t="s">
        <v>144</v>
      </c>
      <c r="E5" s="55" t="s">
        <v>150</v>
      </c>
      <c r="F5" s="55" t="s">
        <v>116</v>
      </c>
      <c r="G5" s="55" t="s">
        <v>151</v>
      </c>
      <c r="H5" s="55">
        <f t="shared" si="0"/>
        <v>0.6</v>
      </c>
    </row>
    <row r="6" spans="1:8" x14ac:dyDescent="0.25">
      <c r="A6" s="55" t="s">
        <v>206</v>
      </c>
      <c r="B6" s="56" t="s">
        <v>585</v>
      </c>
      <c r="C6" s="55" t="s">
        <v>117</v>
      </c>
      <c r="D6" s="55" t="s">
        <v>587</v>
      </c>
      <c r="E6" s="55" t="s">
        <v>149</v>
      </c>
      <c r="F6" s="55" t="s">
        <v>116</v>
      </c>
      <c r="G6" s="55" t="s">
        <v>151</v>
      </c>
      <c r="H6" s="55">
        <f t="shared" si="0"/>
        <v>0.9</v>
      </c>
    </row>
    <row r="7" spans="1:8" x14ac:dyDescent="0.25">
      <c r="A7" s="55"/>
      <c r="B7" s="56"/>
      <c r="C7" s="55"/>
      <c r="D7" s="55"/>
      <c r="E7" s="55"/>
      <c r="F7" s="55"/>
      <c r="G7" s="55"/>
      <c r="H7" s="55">
        <f t="shared" si="0"/>
        <v>0</v>
      </c>
    </row>
    <row r="8" spans="1:8" x14ac:dyDescent="0.25">
      <c r="A8" s="55"/>
      <c r="B8" s="56"/>
      <c r="C8" s="55"/>
      <c r="D8" s="55"/>
      <c r="E8" s="55"/>
      <c r="F8" s="55"/>
      <c r="G8" s="55"/>
      <c r="H8" s="55">
        <f t="shared" si="0"/>
        <v>0</v>
      </c>
    </row>
    <row r="9" spans="1:8" x14ac:dyDescent="0.25">
      <c r="A9" s="55"/>
      <c r="B9" s="56"/>
      <c r="C9" s="55"/>
      <c r="D9" s="55"/>
      <c r="E9" s="55"/>
      <c r="F9" s="55"/>
      <c r="G9" s="55"/>
      <c r="H9" s="55">
        <f t="shared" si="0"/>
        <v>0</v>
      </c>
    </row>
    <row r="10" spans="1:8" x14ac:dyDescent="0.25">
      <c r="A10" s="57"/>
      <c r="B10" s="58"/>
      <c r="C10" s="57"/>
      <c r="D10" s="57"/>
      <c r="E10" s="57"/>
      <c r="F10" s="57"/>
      <c r="G10" s="57"/>
      <c r="H10" s="55">
        <f t="shared" si="0"/>
        <v>0</v>
      </c>
    </row>
    <row r="11" spans="1:8" x14ac:dyDescent="0.25">
      <c r="A11" s="57"/>
      <c r="B11" s="56"/>
      <c r="C11" s="57"/>
      <c r="D11" s="57"/>
      <c r="E11" s="55"/>
      <c r="F11" s="57"/>
      <c r="G11" s="57"/>
      <c r="H11" s="55">
        <f t="shared" si="0"/>
        <v>0</v>
      </c>
    </row>
    <row r="12" spans="1:8" x14ac:dyDescent="0.25">
      <c r="A12" s="57"/>
      <c r="B12" s="56"/>
      <c r="C12" s="57"/>
      <c r="D12" s="57"/>
      <c r="E12" s="55"/>
      <c r="F12" s="57"/>
      <c r="G12" s="57"/>
      <c r="H12" s="55">
        <f t="shared" si="0"/>
        <v>0</v>
      </c>
    </row>
    <row r="13" spans="1:8" x14ac:dyDescent="0.25">
      <c r="A13" s="57"/>
      <c r="B13" s="56"/>
      <c r="C13" s="57"/>
      <c r="D13" s="57"/>
      <c r="E13" s="55"/>
      <c r="F13" s="57"/>
      <c r="G13" s="57"/>
      <c r="H13" s="55">
        <f t="shared" si="0"/>
        <v>0</v>
      </c>
    </row>
    <row r="14" spans="1:8" x14ac:dyDescent="0.25">
      <c r="A14" s="57"/>
      <c r="B14" s="56"/>
      <c r="C14" s="57"/>
      <c r="D14" s="57"/>
      <c r="E14" s="55"/>
      <c r="F14" s="57"/>
      <c r="G14" s="57"/>
      <c r="H14" s="55">
        <f t="shared" si="0"/>
        <v>0</v>
      </c>
    </row>
    <row r="15" spans="1:8" x14ac:dyDescent="0.25">
      <c r="A15" s="57"/>
      <c r="B15" s="56"/>
      <c r="C15" s="57"/>
      <c r="D15" s="57"/>
      <c r="E15" s="55"/>
      <c r="F15" s="57"/>
      <c r="G15" s="57"/>
      <c r="H15" s="55">
        <f t="shared" si="0"/>
        <v>0</v>
      </c>
    </row>
    <row r="16" spans="1:8" x14ac:dyDescent="0.25">
      <c r="A16" s="57"/>
      <c r="B16" s="56"/>
      <c r="C16" s="57"/>
      <c r="D16" s="57"/>
      <c r="E16" s="55"/>
      <c r="F16" s="57"/>
      <c r="G16" s="57"/>
      <c r="H16" s="55">
        <f t="shared" si="0"/>
        <v>0</v>
      </c>
    </row>
    <row r="17" spans="1:8" x14ac:dyDescent="0.25">
      <c r="A17" s="57"/>
      <c r="B17" s="56"/>
      <c r="C17" s="57"/>
      <c r="D17" s="57"/>
      <c r="E17" s="55"/>
      <c r="F17" s="57"/>
      <c r="G17" s="57"/>
      <c r="H17" s="55">
        <f t="shared" si="0"/>
        <v>0</v>
      </c>
    </row>
    <row r="18" spans="1:8" x14ac:dyDescent="0.25">
      <c r="A18" s="57"/>
      <c r="B18" s="56"/>
      <c r="C18" s="57"/>
      <c r="D18" s="57"/>
      <c r="E18" s="55"/>
      <c r="F18" s="57"/>
      <c r="G18" s="57"/>
      <c r="H18" s="55">
        <f t="shared" si="0"/>
        <v>0</v>
      </c>
    </row>
    <row r="19" spans="1:8" x14ac:dyDescent="0.25">
      <c r="A19" s="57"/>
      <c r="B19" s="56"/>
      <c r="C19" s="57"/>
      <c r="D19" s="57"/>
      <c r="E19" s="55"/>
      <c r="F19" s="57"/>
      <c r="G19" s="57"/>
      <c r="H19" s="55">
        <f t="shared" si="0"/>
        <v>0</v>
      </c>
    </row>
    <row r="20" spans="1:8" x14ac:dyDescent="0.25">
      <c r="A20" s="57"/>
      <c r="B20" s="56"/>
      <c r="C20" s="57"/>
      <c r="D20" s="57"/>
      <c r="E20" s="55"/>
      <c r="F20" s="57"/>
      <c r="G20" s="57"/>
      <c r="H20" s="55">
        <f t="shared" si="0"/>
        <v>0</v>
      </c>
    </row>
    <row r="21" spans="1:8" x14ac:dyDescent="0.25">
      <c r="A21" s="57"/>
      <c r="B21" s="58"/>
      <c r="C21" s="57"/>
      <c r="D21" s="57"/>
      <c r="E21" s="55"/>
      <c r="F21" s="57"/>
      <c r="G21" s="57"/>
      <c r="H21" s="55">
        <f t="shared" si="0"/>
        <v>0</v>
      </c>
    </row>
    <row r="22" spans="1:8" x14ac:dyDescent="0.25">
      <c r="A22" s="55"/>
      <c r="B22" s="59"/>
      <c r="C22" s="55"/>
      <c r="D22" s="55"/>
      <c r="E22" s="55"/>
      <c r="F22" s="55"/>
      <c r="G22" s="55"/>
      <c r="H22" s="55">
        <f t="shared" si="0"/>
        <v>0</v>
      </c>
    </row>
  </sheetData>
  <mergeCells count="1">
    <mergeCell ref="B1:G1"/>
  </mergeCells>
  <phoneticPr fontId="24" type="noConversion"/>
  <conditionalFormatting sqref="H3:H22">
    <cfRule type="cellIs" dxfId="31" priority="1" stopIfTrue="1" operator="greaterThanOrEqual">
      <formula>0.7</formula>
    </cfRule>
    <cfRule type="cellIs" dxfId="30" priority="3" stopIfTrue="1" operator="lessThan">
      <formula>0.7</formula>
    </cfRule>
  </conditionalFormatting>
  <dataValidations count="4">
    <dataValidation type="list" allowBlank="1" showInputMessage="1" showErrorMessage="1" sqref="C3:C22 F3:F22" xr:uid="{68FF24FF-8EF8-48DA-8611-1D14D9430440}">
      <formula1>"Si,No"</formula1>
    </dataValidation>
    <dataValidation type="list" allowBlank="1" showInputMessage="1" showErrorMessage="1" sqref="D3:D22" xr:uid="{59A0C874-9CE8-423C-A488-2D0DB37FED88}">
      <formula1>"5 años o menos,Mas de 5 años"</formula1>
    </dataValidation>
    <dataValidation type="list" allowBlank="1" showInputMessage="1" showErrorMessage="1" sqref="E3:E22" xr:uid="{A3AD69FD-6106-4CC7-A56B-FA3651187BF3}">
      <formula1>"3 días o menos,Más de 3 días"</formula1>
    </dataValidation>
    <dataValidation type="list" allowBlank="1" showInputMessage="1" showErrorMessage="1" sqref="G3:G22" xr:uid="{CBF23706-8471-4C3D-8428-C0EEFDE37620}">
      <formula1>"Leve,Importante,Grave"</formula1>
    </dataValidation>
  </dataValidations>
  <hyperlinks>
    <hyperlink ref="A1" location="activos_apoyo!A1" display="Anterior" xr:uid="{2EC26F08-A3BF-4289-BC79-97195CEAEEDD}"/>
    <hyperlink ref="H1" location="criticidad_personas!A1" display="Siguiente" xr:uid="{CE7D7AA0-2102-4FA6-A0DC-43846E108E2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D8F2-6B28-45AA-B2DB-0F21F9CF9693}">
  <dimension ref="A1:G17"/>
  <sheetViews>
    <sheetView topLeftCell="B1" workbookViewId="0">
      <selection activeCell="H3" sqref="H3"/>
    </sheetView>
  </sheetViews>
  <sheetFormatPr baseColWidth="10" defaultRowHeight="16.5" x14ac:dyDescent="0.3"/>
  <cols>
    <col min="1" max="1" width="20" style="1" customWidth="1"/>
    <col min="2" max="2" width="37.28515625" style="1" customWidth="1"/>
    <col min="3" max="5" width="26" style="1" customWidth="1"/>
    <col min="6" max="6" width="30.85546875" style="1" customWidth="1"/>
    <col min="7" max="7" width="21.140625" style="1" customWidth="1"/>
    <col min="8" max="16384" width="11.42578125" style="1"/>
  </cols>
  <sheetData>
    <row r="1" spans="1:7" ht="27.75" customHeight="1" x14ac:dyDescent="0.3">
      <c r="A1" s="52" t="s">
        <v>256</v>
      </c>
      <c r="B1" s="118" t="s">
        <v>259</v>
      </c>
      <c r="C1" s="118"/>
      <c r="D1" s="118"/>
      <c r="E1" s="118"/>
      <c r="F1" s="118"/>
      <c r="G1" s="52" t="s">
        <v>255</v>
      </c>
    </row>
    <row r="2" spans="1:7" s="13" customFormat="1" ht="57" x14ac:dyDescent="0.25">
      <c r="A2" s="12" t="s">
        <v>209</v>
      </c>
      <c r="B2" s="12" t="s">
        <v>140</v>
      </c>
      <c r="C2" s="12" t="s">
        <v>141</v>
      </c>
      <c r="D2" s="12" t="s">
        <v>207</v>
      </c>
      <c r="E2" s="12" t="s">
        <v>142</v>
      </c>
      <c r="F2" s="12" t="s">
        <v>143</v>
      </c>
      <c r="G2" s="12" t="s">
        <v>3</v>
      </c>
    </row>
    <row r="3" spans="1:7" s="13" customFormat="1" ht="33" x14ac:dyDescent="0.25">
      <c r="A3" s="67" t="s">
        <v>588</v>
      </c>
      <c r="B3" s="55" t="s">
        <v>265</v>
      </c>
      <c r="C3" s="13" t="s">
        <v>116</v>
      </c>
      <c r="D3" s="55" t="s">
        <v>583</v>
      </c>
      <c r="E3" s="13" t="s">
        <v>116</v>
      </c>
      <c r="F3" s="55" t="s">
        <v>151</v>
      </c>
      <c r="G3" s="55">
        <f>SUM(IF(AND(C3="Si"),0,IF(C3="",0,0.2)),IF(AND(D3="De planta"),0,IF(D3="",0,0.1)),IF(AND(E3="Si"),0,IF(E3="",0,0.1)),IF(OR(F3="Leve",F3=""),0,IF(AND(F3="Importante"),0.3,0.6)))</f>
        <v>0.6</v>
      </c>
    </row>
    <row r="4" spans="1:7" s="13" customFormat="1" x14ac:dyDescent="0.25">
      <c r="A4" s="67"/>
      <c r="B4" s="56"/>
      <c r="C4" s="55"/>
      <c r="D4" s="55"/>
      <c r="E4" s="55"/>
      <c r="F4" s="55"/>
      <c r="G4" s="55">
        <f t="shared" ref="G4:G17" si="0">SUM(IF(AND(C4="Si"),0,IF(C4="",0,0.2)),IF(AND(D4="5 años o menos"),0,IF(D4="",0,0.1)),IF(AND(E4="Si"),0,IF(E4="",0,0.1)),IF(OR(F4="Leve",F4=""),0,IF(AND(F4="Importante"),0.3,0.6)))</f>
        <v>0</v>
      </c>
    </row>
    <row r="5" spans="1:7" s="13" customFormat="1" x14ac:dyDescent="0.25">
      <c r="A5" s="67"/>
      <c r="B5" s="56"/>
      <c r="C5" s="55"/>
      <c r="D5" s="55"/>
      <c r="E5" s="55"/>
      <c r="F5" s="55"/>
      <c r="G5" s="55">
        <f t="shared" si="0"/>
        <v>0</v>
      </c>
    </row>
    <row r="6" spans="1:7" s="13" customFormat="1" x14ac:dyDescent="0.25">
      <c r="A6" s="55"/>
      <c r="B6" s="55"/>
      <c r="C6" s="55"/>
      <c r="D6" s="55"/>
      <c r="E6" s="55"/>
      <c r="F6" s="55"/>
      <c r="G6" s="55">
        <f t="shared" si="0"/>
        <v>0</v>
      </c>
    </row>
    <row r="7" spans="1:7" s="13" customFormat="1" x14ac:dyDescent="0.25">
      <c r="A7" s="55"/>
      <c r="B7" s="55"/>
      <c r="C7" s="55"/>
      <c r="D7" s="55"/>
      <c r="E7" s="55"/>
      <c r="F7" s="55"/>
      <c r="G7" s="55">
        <f t="shared" si="0"/>
        <v>0</v>
      </c>
    </row>
    <row r="8" spans="1:7" s="13" customFormat="1" x14ac:dyDescent="0.25">
      <c r="A8" s="55"/>
      <c r="B8" s="55"/>
      <c r="C8" s="55"/>
      <c r="D8" s="55"/>
      <c r="E8" s="55"/>
      <c r="F8" s="55"/>
      <c r="G8" s="55">
        <f t="shared" si="0"/>
        <v>0</v>
      </c>
    </row>
    <row r="9" spans="1:7" s="13" customFormat="1" x14ac:dyDescent="0.25">
      <c r="A9" s="55"/>
      <c r="B9" s="55"/>
      <c r="C9" s="55"/>
      <c r="D9" s="55"/>
      <c r="E9" s="55"/>
      <c r="F9" s="55"/>
      <c r="G9" s="55">
        <f t="shared" si="0"/>
        <v>0</v>
      </c>
    </row>
    <row r="10" spans="1:7" s="13" customFormat="1" x14ac:dyDescent="0.25">
      <c r="A10" s="55"/>
      <c r="B10" s="55"/>
      <c r="C10" s="55"/>
      <c r="D10" s="55"/>
      <c r="E10" s="55"/>
      <c r="F10" s="55"/>
      <c r="G10" s="55">
        <f t="shared" si="0"/>
        <v>0</v>
      </c>
    </row>
    <row r="11" spans="1:7" s="13" customFormat="1" x14ac:dyDescent="0.25">
      <c r="A11" s="55"/>
      <c r="B11" s="55"/>
      <c r="C11" s="55"/>
      <c r="D11" s="55"/>
      <c r="E11" s="55"/>
      <c r="F11" s="55"/>
      <c r="G11" s="55">
        <f t="shared" si="0"/>
        <v>0</v>
      </c>
    </row>
    <row r="12" spans="1:7" s="13" customFormat="1" x14ac:dyDescent="0.25">
      <c r="A12" s="55"/>
      <c r="B12" s="55"/>
      <c r="C12" s="55"/>
      <c r="D12" s="55"/>
      <c r="E12" s="55"/>
      <c r="F12" s="55"/>
      <c r="G12" s="55">
        <f t="shared" si="0"/>
        <v>0</v>
      </c>
    </row>
    <row r="13" spans="1:7" s="13" customFormat="1" x14ac:dyDescent="0.25">
      <c r="A13" s="55"/>
      <c r="B13" s="55"/>
      <c r="C13" s="55"/>
      <c r="D13" s="55"/>
      <c r="E13" s="55"/>
      <c r="F13" s="55"/>
      <c r="G13" s="55">
        <f t="shared" si="0"/>
        <v>0</v>
      </c>
    </row>
    <row r="14" spans="1:7" s="13" customFormat="1" x14ac:dyDescent="0.25">
      <c r="A14" s="55"/>
      <c r="B14" s="55"/>
      <c r="C14" s="55"/>
      <c r="D14" s="55"/>
      <c r="E14" s="55"/>
      <c r="F14" s="55"/>
      <c r="G14" s="55">
        <f t="shared" si="0"/>
        <v>0</v>
      </c>
    </row>
    <row r="15" spans="1:7" s="13" customFormat="1" x14ac:dyDescent="0.25">
      <c r="A15" s="55"/>
      <c r="B15" s="55"/>
      <c r="C15" s="55"/>
      <c r="D15" s="55"/>
      <c r="E15" s="55"/>
      <c r="F15" s="55"/>
      <c r="G15" s="55">
        <f t="shared" si="0"/>
        <v>0</v>
      </c>
    </row>
    <row r="16" spans="1:7" s="13" customFormat="1" x14ac:dyDescent="0.25">
      <c r="A16" s="55"/>
      <c r="B16" s="55"/>
      <c r="C16" s="55"/>
      <c r="D16" s="55"/>
      <c r="E16" s="55"/>
      <c r="F16" s="55"/>
      <c r="G16" s="55">
        <f t="shared" si="0"/>
        <v>0</v>
      </c>
    </row>
    <row r="17" spans="1:7" s="13" customFormat="1" x14ac:dyDescent="0.25">
      <c r="A17" s="55"/>
      <c r="B17" s="55"/>
      <c r="C17" s="55"/>
      <c r="D17" s="55"/>
      <c r="E17" s="55"/>
      <c r="F17" s="55"/>
      <c r="G17" s="55">
        <f t="shared" si="0"/>
        <v>0</v>
      </c>
    </row>
  </sheetData>
  <mergeCells count="1">
    <mergeCell ref="B1:F1"/>
  </mergeCells>
  <phoneticPr fontId="24" type="noConversion"/>
  <conditionalFormatting sqref="G3:G17">
    <cfRule type="cellIs" dxfId="29" priority="1" stopIfTrue="1" operator="greaterThanOrEqual">
      <formula>0.7</formula>
    </cfRule>
    <cfRule type="cellIs" dxfId="28" priority="2" stopIfTrue="1" operator="lessThan">
      <formula>0.7</formula>
    </cfRule>
  </conditionalFormatting>
  <dataValidations count="3">
    <dataValidation type="list" allowBlank="1" showInputMessage="1" showErrorMessage="1" sqref="C3 E3" xr:uid="{1FEFE930-46F6-4309-8932-B9A38738D8D2}">
      <formula1>"Si,No"</formula1>
    </dataValidation>
    <dataValidation type="list" allowBlank="1" showInputMessage="1" showErrorMessage="1" sqref="D3:D17" xr:uid="{446BF13D-84A6-4F65-8E95-0C8418220F0E}">
      <formula1>"De planta, De contrato"</formula1>
    </dataValidation>
    <dataValidation type="list" allowBlank="1" showInputMessage="1" showErrorMessage="1" sqref="F3:F5" xr:uid="{26B57B93-D4F9-47CE-BC96-4B360E31F31A}">
      <formula1>"Leve,Importante,Grave"</formula1>
    </dataValidation>
  </dataValidations>
  <hyperlinks>
    <hyperlink ref="A1" location="criticidad_activos_apoyo!A1" display="Anterior" xr:uid="{DBDE4C84-9D12-4899-BE55-B09F466B9092}"/>
    <hyperlink ref="G1" location="identificacion_riesgos!A1" display="Siguiente" xr:uid="{4C1FA691-C1DA-43D1-9B6A-323A9DFA91B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50677-B0D3-4CC7-AAB9-2136A98B4DA7}">
  <dimension ref="A1:F19"/>
  <sheetViews>
    <sheetView workbookViewId="0">
      <selection activeCell="F4" sqref="F4"/>
    </sheetView>
  </sheetViews>
  <sheetFormatPr baseColWidth="10" defaultRowHeight="13.5" x14ac:dyDescent="0.25"/>
  <cols>
    <col min="1" max="1" width="17" style="15" customWidth="1"/>
    <col min="2" max="2" width="23.140625" style="15" customWidth="1"/>
    <col min="3" max="4" width="23.7109375" style="15" customWidth="1"/>
    <col min="5" max="5" width="45.5703125" style="15" customWidth="1"/>
    <col min="6" max="6" width="29.42578125" style="15" customWidth="1"/>
    <col min="7" max="16384" width="11.42578125" style="15"/>
  </cols>
  <sheetData>
    <row r="1" spans="1:6" ht="27.75" customHeight="1" x14ac:dyDescent="0.25">
      <c r="A1" s="54" t="s">
        <v>256</v>
      </c>
      <c r="B1" s="117" t="s">
        <v>260</v>
      </c>
      <c r="C1" s="117"/>
      <c r="D1" s="117"/>
      <c r="E1" s="117"/>
      <c r="F1" s="54" t="s">
        <v>255</v>
      </c>
    </row>
    <row r="2" spans="1:6" x14ac:dyDescent="0.25">
      <c r="A2" s="14" t="s">
        <v>210</v>
      </c>
      <c r="B2" s="14" t="s">
        <v>208</v>
      </c>
      <c r="C2" s="14" t="s">
        <v>152</v>
      </c>
      <c r="D2" s="14" t="s">
        <v>153</v>
      </c>
      <c r="E2" s="14" t="s">
        <v>154</v>
      </c>
      <c r="F2" s="14" t="s">
        <v>155</v>
      </c>
    </row>
    <row r="3" spans="1:6" ht="94.5" x14ac:dyDescent="0.25">
      <c r="A3" s="16" t="s">
        <v>211</v>
      </c>
      <c r="B3" s="16" t="s">
        <v>203</v>
      </c>
      <c r="C3" s="16" t="s">
        <v>568</v>
      </c>
      <c r="D3" s="16" t="s">
        <v>569</v>
      </c>
      <c r="E3" s="16" t="s">
        <v>269</v>
      </c>
      <c r="F3" s="16" t="s">
        <v>268</v>
      </c>
    </row>
    <row r="4" spans="1:6" ht="108" x14ac:dyDescent="0.25">
      <c r="A4" s="16" t="s">
        <v>212</v>
      </c>
      <c r="B4" s="16" t="s">
        <v>206</v>
      </c>
      <c r="C4" s="16" t="s">
        <v>589</v>
      </c>
      <c r="D4" s="16" t="s">
        <v>590</v>
      </c>
      <c r="E4" s="16" t="s">
        <v>591</v>
      </c>
      <c r="F4" s="16" t="s">
        <v>592</v>
      </c>
    </row>
    <row r="5" spans="1:6" x14ac:dyDescent="0.25">
      <c r="A5" s="16" t="s">
        <v>213</v>
      </c>
      <c r="B5" s="16"/>
      <c r="C5" s="16"/>
      <c r="D5" s="16"/>
      <c r="E5" s="16"/>
      <c r="F5" s="16"/>
    </row>
    <row r="6" spans="1:6" x14ac:dyDescent="0.25">
      <c r="A6" s="16" t="s">
        <v>214</v>
      </c>
      <c r="B6" s="16"/>
      <c r="C6" s="16"/>
      <c r="D6" s="16"/>
      <c r="E6" s="16"/>
      <c r="F6" s="16"/>
    </row>
    <row r="7" spans="1:6" x14ac:dyDescent="0.25">
      <c r="A7" s="16" t="s">
        <v>215</v>
      </c>
      <c r="B7" s="16"/>
      <c r="C7" s="16"/>
      <c r="D7" s="16"/>
      <c r="E7" s="16"/>
      <c r="F7" s="16"/>
    </row>
    <row r="8" spans="1:6" x14ac:dyDescent="0.25">
      <c r="A8" s="16" t="s">
        <v>216</v>
      </c>
      <c r="B8" s="16"/>
      <c r="C8" s="16"/>
      <c r="D8" s="16"/>
      <c r="E8" s="16"/>
      <c r="F8" s="16"/>
    </row>
    <row r="9" spans="1:6" x14ac:dyDescent="0.25">
      <c r="A9" s="16" t="s">
        <v>217</v>
      </c>
      <c r="B9" s="16"/>
      <c r="C9" s="16"/>
      <c r="D9" s="16"/>
      <c r="E9" s="16"/>
      <c r="F9" s="16"/>
    </row>
    <row r="10" spans="1:6" x14ac:dyDescent="0.25">
      <c r="A10" s="16" t="s">
        <v>218</v>
      </c>
      <c r="B10" s="16"/>
      <c r="C10" s="16"/>
      <c r="D10" s="16"/>
      <c r="E10" s="16"/>
      <c r="F10" s="16"/>
    </row>
    <row r="11" spans="1:6" x14ac:dyDescent="0.25">
      <c r="A11" s="16" t="s">
        <v>219</v>
      </c>
      <c r="B11" s="16"/>
      <c r="C11" s="16"/>
      <c r="D11" s="16"/>
      <c r="E11" s="16"/>
      <c r="F11" s="16"/>
    </row>
    <row r="12" spans="1:6" x14ac:dyDescent="0.25">
      <c r="A12" s="16" t="s">
        <v>220</v>
      </c>
      <c r="B12" s="16"/>
      <c r="C12" s="16"/>
      <c r="D12" s="16"/>
      <c r="E12" s="16"/>
      <c r="F12" s="16"/>
    </row>
    <row r="13" spans="1:6" x14ac:dyDescent="0.25">
      <c r="A13" s="16" t="s">
        <v>221</v>
      </c>
      <c r="B13" s="16"/>
      <c r="C13" s="16"/>
      <c r="D13" s="16"/>
      <c r="E13" s="16"/>
      <c r="F13" s="16"/>
    </row>
    <row r="14" spans="1:6" x14ac:dyDescent="0.25">
      <c r="A14" s="16" t="s">
        <v>222</v>
      </c>
      <c r="B14" s="16"/>
      <c r="C14" s="16"/>
      <c r="D14" s="16"/>
      <c r="E14" s="16"/>
      <c r="F14" s="16"/>
    </row>
    <row r="15" spans="1:6" x14ac:dyDescent="0.25">
      <c r="A15" s="16" t="s">
        <v>223</v>
      </c>
      <c r="B15" s="16"/>
      <c r="C15" s="16"/>
      <c r="D15" s="16"/>
      <c r="E15" s="16"/>
      <c r="F15" s="16"/>
    </row>
    <row r="16" spans="1:6" x14ac:dyDescent="0.25">
      <c r="A16" s="16" t="s">
        <v>224</v>
      </c>
      <c r="B16" s="16"/>
      <c r="C16" s="16"/>
      <c r="D16" s="16"/>
      <c r="E16" s="16"/>
      <c r="F16" s="16"/>
    </row>
    <row r="17" spans="1:6" x14ac:dyDescent="0.25">
      <c r="A17" s="16" t="s">
        <v>225</v>
      </c>
      <c r="B17" s="16"/>
      <c r="C17" s="16"/>
      <c r="D17" s="16"/>
      <c r="E17" s="16"/>
      <c r="F17" s="16"/>
    </row>
    <row r="18" spans="1:6" x14ac:dyDescent="0.25">
      <c r="A18" s="16" t="s">
        <v>226</v>
      </c>
      <c r="B18" s="16"/>
      <c r="C18" s="16"/>
      <c r="D18" s="16"/>
      <c r="E18" s="16"/>
      <c r="F18" s="16"/>
    </row>
    <row r="19" spans="1:6" x14ac:dyDescent="0.25">
      <c r="A19" s="16" t="s">
        <v>227</v>
      </c>
      <c r="B19" s="16"/>
      <c r="C19" s="16"/>
      <c r="D19" s="16"/>
      <c r="E19" s="16"/>
      <c r="F19" s="16"/>
    </row>
  </sheetData>
  <mergeCells count="1">
    <mergeCell ref="B1:E1"/>
  </mergeCells>
  <phoneticPr fontId="24" type="noConversion"/>
  <hyperlinks>
    <hyperlink ref="A1" location="criticidad_personas!A1" display="Anterior" xr:uid="{ABCCB6D8-54F7-4B0D-9F81-CAD6B51EF918}"/>
    <hyperlink ref="F1" location="valoracion_riesgo!A1" display="Siguiente" xr:uid="{1F80D718-142D-4E26-86D9-2F87C31CEBD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7C26-9E45-4137-A023-29C2F388FE1A}">
  <sheetPr>
    <pageSetUpPr fitToPage="1"/>
  </sheetPr>
  <dimension ref="A1:D147"/>
  <sheetViews>
    <sheetView zoomScaleNormal="100" workbookViewId="0">
      <selection activeCell="C156" sqref="C156"/>
    </sheetView>
  </sheetViews>
  <sheetFormatPr baseColWidth="10" defaultRowHeight="13.5" x14ac:dyDescent="0.25"/>
  <cols>
    <col min="1" max="1" width="15.140625" style="15" customWidth="1"/>
    <col min="2" max="2" width="11.42578125" style="15"/>
    <col min="3" max="3" width="83.28515625" style="15" customWidth="1"/>
    <col min="4" max="4" width="17.5703125" style="15" customWidth="1"/>
    <col min="5" max="16384" width="11.42578125" style="15"/>
  </cols>
  <sheetData>
    <row r="1" spans="1:3" ht="15" x14ac:dyDescent="0.25">
      <c r="A1" s="76" t="s">
        <v>401</v>
      </c>
      <c r="B1" s="76" t="s">
        <v>400</v>
      </c>
      <c r="C1" s="76" t="s">
        <v>567</v>
      </c>
    </row>
    <row r="2" spans="1:3" x14ac:dyDescent="0.25">
      <c r="A2" s="121" t="s">
        <v>10</v>
      </c>
      <c r="B2" s="75" t="s">
        <v>566</v>
      </c>
      <c r="C2" s="75" t="s">
        <v>565</v>
      </c>
    </row>
    <row r="3" spans="1:3" x14ac:dyDescent="0.25">
      <c r="A3" s="121"/>
      <c r="B3" s="75" t="s">
        <v>564</v>
      </c>
      <c r="C3" s="75" t="s">
        <v>563</v>
      </c>
    </row>
    <row r="4" spans="1:3" x14ac:dyDescent="0.25">
      <c r="A4" s="121"/>
      <c r="B4" s="75" t="s">
        <v>562</v>
      </c>
      <c r="C4" s="75" t="s">
        <v>561</v>
      </c>
    </row>
    <row r="5" spans="1:3" x14ac:dyDescent="0.25">
      <c r="A5" s="121"/>
      <c r="B5" s="75" t="s">
        <v>560</v>
      </c>
      <c r="C5" s="75" t="s">
        <v>559</v>
      </c>
    </row>
    <row r="6" spans="1:3" x14ac:dyDescent="0.25">
      <c r="A6" s="121"/>
      <c r="B6" s="75" t="s">
        <v>558</v>
      </c>
      <c r="C6" s="75" t="s">
        <v>557</v>
      </c>
    </row>
    <row r="7" spans="1:3" x14ac:dyDescent="0.25">
      <c r="A7" s="121"/>
      <c r="B7" s="75" t="s">
        <v>556</v>
      </c>
      <c r="C7" s="75" t="s">
        <v>555</v>
      </c>
    </row>
    <row r="8" spans="1:3" x14ac:dyDescent="0.25">
      <c r="A8" s="121"/>
      <c r="B8" s="75" t="s">
        <v>554</v>
      </c>
      <c r="C8" s="75" t="s">
        <v>553</v>
      </c>
    </row>
    <row r="9" spans="1:3" x14ac:dyDescent="0.25">
      <c r="A9" s="121"/>
      <c r="B9" s="75" t="s">
        <v>552</v>
      </c>
      <c r="C9" s="75" t="s">
        <v>551</v>
      </c>
    </row>
    <row r="10" spans="1:3" x14ac:dyDescent="0.25">
      <c r="A10" s="121"/>
      <c r="B10" s="75" t="s">
        <v>550</v>
      </c>
      <c r="C10" s="75" t="s">
        <v>549</v>
      </c>
    </row>
    <row r="11" spans="1:3" x14ac:dyDescent="0.25">
      <c r="A11" s="121"/>
      <c r="B11" s="75" t="s">
        <v>548</v>
      </c>
      <c r="C11" s="75" t="s">
        <v>547</v>
      </c>
    </row>
    <row r="12" spans="1:3" x14ac:dyDescent="0.25">
      <c r="A12" s="120" t="s">
        <v>9</v>
      </c>
      <c r="B12" s="74" t="s">
        <v>546</v>
      </c>
      <c r="C12" s="74" t="s">
        <v>545</v>
      </c>
    </row>
    <row r="13" spans="1:3" x14ac:dyDescent="0.25">
      <c r="A13" s="120"/>
      <c r="B13" s="74" t="s">
        <v>544</v>
      </c>
      <c r="C13" s="74" t="s">
        <v>543</v>
      </c>
    </row>
    <row r="14" spans="1:3" x14ac:dyDescent="0.25">
      <c r="A14" s="120"/>
      <c r="B14" s="74" t="s">
        <v>542</v>
      </c>
      <c r="C14" s="74" t="s">
        <v>541</v>
      </c>
    </row>
    <row r="15" spans="1:3" ht="27" x14ac:dyDescent="0.25">
      <c r="A15" s="120"/>
      <c r="B15" s="74" t="s">
        <v>540</v>
      </c>
      <c r="C15" s="74" t="s">
        <v>539</v>
      </c>
    </row>
    <row r="16" spans="1:3" x14ac:dyDescent="0.25">
      <c r="A16" s="120"/>
      <c r="B16" s="74" t="s">
        <v>538</v>
      </c>
      <c r="C16" s="74" t="s">
        <v>537</v>
      </c>
    </row>
    <row r="17" spans="1:3" x14ac:dyDescent="0.25">
      <c r="A17" s="120"/>
      <c r="B17" s="74" t="s">
        <v>536</v>
      </c>
      <c r="C17" s="74" t="s">
        <v>535</v>
      </c>
    </row>
    <row r="18" spans="1:3" x14ac:dyDescent="0.25">
      <c r="A18" s="120"/>
      <c r="B18" s="74" t="s">
        <v>534</v>
      </c>
      <c r="C18" s="74" t="s">
        <v>533</v>
      </c>
    </row>
    <row r="19" spans="1:3" x14ac:dyDescent="0.25">
      <c r="A19" s="120"/>
      <c r="B19" s="74" t="s">
        <v>532</v>
      </c>
      <c r="C19" s="74" t="s">
        <v>531</v>
      </c>
    </row>
    <row r="20" spans="1:3" x14ac:dyDescent="0.25">
      <c r="A20" s="120"/>
      <c r="B20" s="74" t="s">
        <v>530</v>
      </c>
      <c r="C20" s="74" t="s">
        <v>111</v>
      </c>
    </row>
    <row r="21" spans="1:3" x14ac:dyDescent="0.25">
      <c r="A21" s="120"/>
      <c r="B21" s="74" t="s">
        <v>529</v>
      </c>
      <c r="C21" s="74" t="s">
        <v>528</v>
      </c>
    </row>
    <row r="22" spans="1:3" x14ac:dyDescent="0.25">
      <c r="A22" s="120"/>
      <c r="B22" s="74" t="s">
        <v>527</v>
      </c>
      <c r="C22" s="74" t="s">
        <v>526</v>
      </c>
    </row>
    <row r="23" spans="1:3" x14ac:dyDescent="0.25">
      <c r="A23" s="120"/>
      <c r="B23" s="74" t="s">
        <v>525</v>
      </c>
      <c r="C23" s="74" t="s">
        <v>524</v>
      </c>
    </row>
    <row r="24" spans="1:3" ht="27" x14ac:dyDescent="0.25">
      <c r="A24" s="120"/>
      <c r="B24" s="74" t="s">
        <v>523</v>
      </c>
      <c r="C24" s="74" t="s">
        <v>522</v>
      </c>
    </row>
    <row r="25" spans="1:3" x14ac:dyDescent="0.25">
      <c r="A25" s="120"/>
      <c r="B25" s="74" t="s">
        <v>521</v>
      </c>
      <c r="C25" s="74" t="s">
        <v>520</v>
      </c>
    </row>
    <row r="26" spans="1:3" x14ac:dyDescent="0.25">
      <c r="A26" s="120"/>
      <c r="B26" s="74" t="s">
        <v>519</v>
      </c>
      <c r="C26" s="74" t="s">
        <v>518</v>
      </c>
    </row>
    <row r="27" spans="1:3" x14ac:dyDescent="0.25">
      <c r="A27" s="120"/>
      <c r="B27" s="74" t="s">
        <v>517</v>
      </c>
      <c r="C27" s="74" t="s">
        <v>516</v>
      </c>
    </row>
    <row r="28" spans="1:3" x14ac:dyDescent="0.25">
      <c r="A28" s="120"/>
      <c r="B28" s="74" t="s">
        <v>515</v>
      </c>
      <c r="C28" s="74" t="s">
        <v>514</v>
      </c>
    </row>
    <row r="29" spans="1:3" x14ac:dyDescent="0.25">
      <c r="A29" s="120"/>
      <c r="B29" s="74" t="s">
        <v>513</v>
      </c>
      <c r="C29" s="74" t="s">
        <v>512</v>
      </c>
    </row>
    <row r="30" spans="1:3" x14ac:dyDescent="0.25">
      <c r="A30" s="120"/>
      <c r="B30" s="74" t="s">
        <v>511</v>
      </c>
      <c r="C30" s="74" t="s">
        <v>510</v>
      </c>
    </row>
    <row r="31" spans="1:3" x14ac:dyDescent="0.25">
      <c r="A31" s="120"/>
      <c r="B31" s="74" t="s">
        <v>509</v>
      </c>
      <c r="C31" s="74" t="s">
        <v>508</v>
      </c>
    </row>
    <row r="32" spans="1:3" x14ac:dyDescent="0.25">
      <c r="A32" s="120"/>
      <c r="B32" s="74" t="s">
        <v>507</v>
      </c>
      <c r="C32" s="74" t="s">
        <v>506</v>
      </c>
    </row>
    <row r="33" spans="1:3" x14ac:dyDescent="0.25">
      <c r="A33" s="120"/>
      <c r="B33" s="74" t="s">
        <v>505</v>
      </c>
      <c r="C33" s="74" t="s">
        <v>504</v>
      </c>
    </row>
    <row r="34" spans="1:3" x14ac:dyDescent="0.25">
      <c r="A34" s="121" t="s">
        <v>503</v>
      </c>
      <c r="B34" s="75" t="s">
        <v>502</v>
      </c>
      <c r="C34" s="75" t="s">
        <v>501</v>
      </c>
    </row>
    <row r="35" spans="1:3" x14ac:dyDescent="0.25">
      <c r="A35" s="121"/>
      <c r="B35" s="75" t="s">
        <v>500</v>
      </c>
      <c r="C35" s="75" t="s">
        <v>499</v>
      </c>
    </row>
    <row r="36" spans="1:3" x14ac:dyDescent="0.25">
      <c r="A36" s="121"/>
      <c r="B36" s="75" t="s">
        <v>498</v>
      </c>
      <c r="C36" s="75" t="s">
        <v>497</v>
      </c>
    </row>
    <row r="37" spans="1:3" x14ac:dyDescent="0.25">
      <c r="A37" s="121"/>
      <c r="B37" s="75" t="s">
        <v>496</v>
      </c>
      <c r="C37" s="75" t="s">
        <v>495</v>
      </c>
    </row>
    <row r="38" spans="1:3" x14ac:dyDescent="0.25">
      <c r="A38" s="121"/>
      <c r="B38" s="75" t="s">
        <v>494</v>
      </c>
      <c r="C38" s="75" t="s">
        <v>493</v>
      </c>
    </row>
    <row r="39" spans="1:3" ht="27" x14ac:dyDescent="0.25">
      <c r="A39" s="121"/>
      <c r="B39" s="75" t="s">
        <v>492</v>
      </c>
      <c r="C39" s="75" t="s">
        <v>491</v>
      </c>
    </row>
    <row r="40" spans="1:3" x14ac:dyDescent="0.25">
      <c r="A40" s="121"/>
      <c r="B40" s="75" t="s">
        <v>490</v>
      </c>
      <c r="C40" s="75" t="s">
        <v>489</v>
      </c>
    </row>
    <row r="41" spans="1:3" x14ac:dyDescent="0.25">
      <c r="A41" s="121"/>
      <c r="B41" s="75" t="s">
        <v>488</v>
      </c>
      <c r="C41" s="75" t="s">
        <v>487</v>
      </c>
    </row>
    <row r="42" spans="1:3" x14ac:dyDescent="0.25">
      <c r="A42" s="121"/>
      <c r="B42" s="75" t="s">
        <v>486</v>
      </c>
      <c r="C42" s="75" t="s">
        <v>485</v>
      </c>
    </row>
    <row r="43" spans="1:3" x14ac:dyDescent="0.25">
      <c r="A43" s="121"/>
      <c r="B43" s="75" t="s">
        <v>484</v>
      </c>
      <c r="C43" s="75" t="s">
        <v>483</v>
      </c>
    </row>
    <row r="44" spans="1:3" x14ac:dyDescent="0.25">
      <c r="A44" s="120" t="s">
        <v>482</v>
      </c>
      <c r="B44" s="74" t="s">
        <v>481</v>
      </c>
      <c r="C44" s="74" t="s">
        <v>480</v>
      </c>
    </row>
    <row r="45" spans="1:3" x14ac:dyDescent="0.25">
      <c r="A45" s="120"/>
      <c r="B45" s="74" t="s">
        <v>479</v>
      </c>
      <c r="C45" s="74" t="s">
        <v>478</v>
      </c>
    </row>
    <row r="46" spans="1:3" x14ac:dyDescent="0.25">
      <c r="A46" s="120"/>
      <c r="B46" s="74" t="s">
        <v>477</v>
      </c>
      <c r="C46" s="74" t="s">
        <v>476</v>
      </c>
    </row>
    <row r="47" spans="1:3" x14ac:dyDescent="0.25">
      <c r="A47" s="120"/>
      <c r="B47" s="74" t="s">
        <v>475</v>
      </c>
      <c r="C47" s="74" t="s">
        <v>474</v>
      </c>
    </row>
    <row r="48" spans="1:3" x14ac:dyDescent="0.25">
      <c r="A48" s="120"/>
      <c r="B48" s="74" t="s">
        <v>473</v>
      </c>
      <c r="C48" s="74" t="s">
        <v>472</v>
      </c>
    </row>
    <row r="49" spans="1:3" x14ac:dyDescent="0.25">
      <c r="A49" s="120"/>
      <c r="B49" s="74" t="s">
        <v>471</v>
      </c>
      <c r="C49" s="74" t="s">
        <v>470</v>
      </c>
    </row>
    <row r="50" spans="1:3" x14ac:dyDescent="0.25">
      <c r="A50" s="120"/>
      <c r="B50" s="74" t="s">
        <v>469</v>
      </c>
      <c r="C50" s="74" t="s">
        <v>468</v>
      </c>
    </row>
    <row r="51" spans="1:3" ht="27" x14ac:dyDescent="0.25">
      <c r="A51" s="120"/>
      <c r="B51" s="74" t="s">
        <v>467</v>
      </c>
      <c r="C51" s="74" t="s">
        <v>466</v>
      </c>
    </row>
    <row r="52" spans="1:3" x14ac:dyDescent="0.25">
      <c r="A52" s="121" t="s">
        <v>267</v>
      </c>
      <c r="B52" s="75" t="s">
        <v>465</v>
      </c>
      <c r="C52" s="75" t="s">
        <v>464</v>
      </c>
    </row>
    <row r="53" spans="1:3" x14ac:dyDescent="0.25">
      <c r="A53" s="121"/>
      <c r="B53" s="75" t="s">
        <v>463</v>
      </c>
      <c r="C53" s="75" t="s">
        <v>462</v>
      </c>
    </row>
    <row r="54" spans="1:3" x14ac:dyDescent="0.25">
      <c r="A54" s="121"/>
      <c r="B54" s="75" t="s">
        <v>461</v>
      </c>
      <c r="C54" s="75" t="s">
        <v>460</v>
      </c>
    </row>
    <row r="55" spans="1:3" x14ac:dyDescent="0.25">
      <c r="A55" s="121"/>
      <c r="B55" s="75" t="s">
        <v>459</v>
      </c>
      <c r="C55" s="75" t="s">
        <v>156</v>
      </c>
    </row>
    <row r="56" spans="1:3" ht="27" x14ac:dyDescent="0.25">
      <c r="A56" s="120" t="s">
        <v>458</v>
      </c>
      <c r="B56" s="74" t="s">
        <v>457</v>
      </c>
      <c r="C56" s="74" t="s">
        <v>456</v>
      </c>
    </row>
    <row r="57" spans="1:3" ht="27" x14ac:dyDescent="0.25">
      <c r="A57" s="120"/>
      <c r="B57" s="74" t="s">
        <v>455</v>
      </c>
      <c r="C57" s="74" t="s">
        <v>454</v>
      </c>
    </row>
    <row r="58" spans="1:3" ht="27" x14ac:dyDescent="0.25">
      <c r="A58" s="120"/>
      <c r="B58" s="74" t="s">
        <v>453</v>
      </c>
      <c r="C58" s="74" t="s">
        <v>452</v>
      </c>
    </row>
    <row r="59" spans="1:3" ht="27" x14ac:dyDescent="0.25">
      <c r="A59" s="120"/>
      <c r="B59" s="74" t="s">
        <v>451</v>
      </c>
      <c r="C59" s="74" t="s">
        <v>450</v>
      </c>
    </row>
    <row r="60" spans="1:3" x14ac:dyDescent="0.25">
      <c r="A60" s="120"/>
      <c r="B60" s="74" t="s">
        <v>449</v>
      </c>
      <c r="C60" s="74" t="s">
        <v>448</v>
      </c>
    </row>
    <row r="61" spans="1:3" ht="27" x14ac:dyDescent="0.25">
      <c r="A61" s="120"/>
      <c r="B61" s="74" t="s">
        <v>447</v>
      </c>
      <c r="C61" s="74" t="s">
        <v>446</v>
      </c>
    </row>
    <row r="62" spans="1:3" ht="27" x14ac:dyDescent="0.25">
      <c r="A62" s="120"/>
      <c r="B62" s="74" t="s">
        <v>445</v>
      </c>
      <c r="C62" s="74" t="s">
        <v>444</v>
      </c>
    </row>
    <row r="63" spans="1:3" x14ac:dyDescent="0.25">
      <c r="A63" s="120"/>
      <c r="B63" s="74" t="s">
        <v>443</v>
      </c>
      <c r="C63" s="74" t="s">
        <v>442</v>
      </c>
    </row>
    <row r="64" spans="1:3" x14ac:dyDescent="0.25">
      <c r="A64" s="120"/>
      <c r="B64" s="74" t="s">
        <v>441</v>
      </c>
      <c r="C64" s="74" t="s">
        <v>440</v>
      </c>
    </row>
    <row r="65" spans="1:3" ht="27" x14ac:dyDescent="0.25">
      <c r="A65" s="120"/>
      <c r="B65" s="74" t="s">
        <v>439</v>
      </c>
      <c r="C65" s="74" t="s">
        <v>438</v>
      </c>
    </row>
    <row r="66" spans="1:3" ht="27" x14ac:dyDescent="0.25">
      <c r="A66" s="120"/>
      <c r="B66" s="74" t="s">
        <v>437</v>
      </c>
      <c r="C66" s="74" t="s">
        <v>436</v>
      </c>
    </row>
    <row r="67" spans="1:3" ht="27" x14ac:dyDescent="0.25">
      <c r="A67" s="120"/>
      <c r="B67" s="74" t="s">
        <v>435</v>
      </c>
      <c r="C67" s="74" t="s">
        <v>434</v>
      </c>
    </row>
    <row r="68" spans="1:3" ht="27" x14ac:dyDescent="0.25">
      <c r="A68" s="120"/>
      <c r="B68" s="74" t="s">
        <v>433</v>
      </c>
      <c r="C68" s="74" t="s">
        <v>432</v>
      </c>
    </row>
    <row r="69" spans="1:3" x14ac:dyDescent="0.25">
      <c r="A69" s="120"/>
      <c r="B69" s="74" t="s">
        <v>431</v>
      </c>
      <c r="C69" s="74" t="s">
        <v>430</v>
      </c>
    </row>
    <row r="70" spans="1:3" x14ac:dyDescent="0.25">
      <c r="A70" s="120"/>
      <c r="B70" s="74" t="s">
        <v>429</v>
      </c>
      <c r="C70" s="74" t="s">
        <v>428</v>
      </c>
    </row>
    <row r="71" spans="1:3" ht="27" x14ac:dyDescent="0.25">
      <c r="A71" s="120"/>
      <c r="B71" s="74" t="s">
        <v>427</v>
      </c>
      <c r="C71" s="74" t="s">
        <v>426</v>
      </c>
    </row>
    <row r="72" spans="1:3" ht="27" x14ac:dyDescent="0.25">
      <c r="A72" s="120"/>
      <c r="B72" s="74" t="s">
        <v>425</v>
      </c>
      <c r="C72" s="74" t="s">
        <v>424</v>
      </c>
    </row>
    <row r="73" spans="1:3" ht="27" x14ac:dyDescent="0.25">
      <c r="A73" s="120"/>
      <c r="B73" s="74" t="s">
        <v>423</v>
      </c>
      <c r="C73" s="74" t="s">
        <v>422</v>
      </c>
    </row>
    <row r="74" spans="1:3" ht="27" x14ac:dyDescent="0.25">
      <c r="A74" s="120"/>
      <c r="B74" s="74" t="s">
        <v>421</v>
      </c>
      <c r="C74" s="74" t="s">
        <v>420</v>
      </c>
    </row>
    <row r="75" spans="1:3" ht="27" x14ac:dyDescent="0.25">
      <c r="A75" s="120"/>
      <c r="B75" s="74" t="s">
        <v>419</v>
      </c>
      <c r="C75" s="74" t="s">
        <v>418</v>
      </c>
    </row>
    <row r="76" spans="1:3" ht="27" x14ac:dyDescent="0.25">
      <c r="A76" s="120"/>
      <c r="B76" s="74" t="s">
        <v>417</v>
      </c>
      <c r="C76" s="74" t="s">
        <v>416</v>
      </c>
    </row>
    <row r="77" spans="1:3" ht="27" x14ac:dyDescent="0.25">
      <c r="A77" s="120"/>
      <c r="B77" s="74" t="s">
        <v>415</v>
      </c>
      <c r="C77" s="74" t="s">
        <v>414</v>
      </c>
    </row>
    <row r="78" spans="1:3" x14ac:dyDescent="0.25">
      <c r="A78" s="120"/>
      <c r="B78" s="74" t="s">
        <v>413</v>
      </c>
      <c r="C78" s="74" t="s">
        <v>412</v>
      </c>
    </row>
    <row r="79" spans="1:3" x14ac:dyDescent="0.25">
      <c r="A79" s="120"/>
      <c r="B79" s="74" t="s">
        <v>411</v>
      </c>
      <c r="C79" s="74" t="s">
        <v>410</v>
      </c>
    </row>
    <row r="80" spans="1:3" ht="27" x14ac:dyDescent="0.25">
      <c r="A80" s="120"/>
      <c r="B80" s="74" t="s">
        <v>409</v>
      </c>
      <c r="C80" s="74" t="s">
        <v>408</v>
      </c>
    </row>
    <row r="81" spans="1:4" ht="27" x14ac:dyDescent="0.25">
      <c r="A81" s="120"/>
      <c r="B81" s="74" t="s">
        <v>407</v>
      </c>
      <c r="C81" s="74" t="s">
        <v>406</v>
      </c>
    </row>
    <row r="82" spans="1:4" ht="27" x14ac:dyDescent="0.25">
      <c r="A82" s="120"/>
      <c r="B82" s="74" t="s">
        <v>405</v>
      </c>
      <c r="C82" s="74" t="s">
        <v>404</v>
      </c>
    </row>
    <row r="83" spans="1:4" ht="27" x14ac:dyDescent="0.25">
      <c r="A83" s="120"/>
      <c r="B83" s="74" t="s">
        <v>403</v>
      </c>
      <c r="C83" s="74" t="s">
        <v>402</v>
      </c>
    </row>
    <row r="86" spans="1:4" s="72" customFormat="1" ht="30" x14ac:dyDescent="0.25">
      <c r="A86" s="73" t="s">
        <v>401</v>
      </c>
      <c r="B86" s="73" t="s">
        <v>400</v>
      </c>
      <c r="C86" s="73" t="s">
        <v>399</v>
      </c>
      <c r="D86" s="73" t="s">
        <v>398</v>
      </c>
    </row>
    <row r="87" spans="1:4" x14ac:dyDescent="0.25">
      <c r="A87" s="122" t="s">
        <v>397</v>
      </c>
      <c r="B87" s="69" t="s">
        <v>396</v>
      </c>
      <c r="C87" s="69" t="s">
        <v>395</v>
      </c>
      <c r="D87" s="68" t="s">
        <v>354</v>
      </c>
    </row>
    <row r="88" spans="1:4" x14ac:dyDescent="0.25">
      <c r="A88" s="122"/>
      <c r="B88" s="69" t="s">
        <v>394</v>
      </c>
      <c r="C88" s="69" t="s">
        <v>393</v>
      </c>
      <c r="D88" s="68" t="s">
        <v>354</v>
      </c>
    </row>
    <row r="89" spans="1:4" x14ac:dyDescent="0.25">
      <c r="A89" s="122"/>
      <c r="B89" s="69" t="s">
        <v>392</v>
      </c>
      <c r="C89" s="69" t="s">
        <v>391</v>
      </c>
      <c r="D89" s="68" t="s">
        <v>354</v>
      </c>
    </row>
    <row r="90" spans="1:4" x14ac:dyDescent="0.25">
      <c r="A90" s="122"/>
      <c r="B90" s="69" t="s">
        <v>390</v>
      </c>
      <c r="C90" s="69" t="s">
        <v>389</v>
      </c>
      <c r="D90" s="68" t="s">
        <v>354</v>
      </c>
    </row>
    <row r="91" spans="1:4" x14ac:dyDescent="0.25">
      <c r="A91" s="122"/>
      <c r="B91" s="69" t="s">
        <v>388</v>
      </c>
      <c r="C91" s="69" t="s">
        <v>387</v>
      </c>
      <c r="D91" s="68" t="s">
        <v>354</v>
      </c>
    </row>
    <row r="92" spans="1:4" x14ac:dyDescent="0.25">
      <c r="A92" s="122"/>
      <c r="B92" s="69" t="s">
        <v>386</v>
      </c>
      <c r="C92" s="69" t="s">
        <v>385</v>
      </c>
      <c r="D92" s="68" t="s">
        <v>354</v>
      </c>
    </row>
    <row r="93" spans="1:4" x14ac:dyDescent="0.25">
      <c r="A93" s="124" t="s">
        <v>384</v>
      </c>
      <c r="B93" s="71" t="s">
        <v>383</v>
      </c>
      <c r="C93" s="71" t="s">
        <v>382</v>
      </c>
      <c r="D93" s="70" t="s">
        <v>372</v>
      </c>
    </row>
    <row r="94" spans="1:4" x14ac:dyDescent="0.25">
      <c r="A94" s="124"/>
      <c r="B94" s="71" t="s">
        <v>381</v>
      </c>
      <c r="C94" s="71" t="s">
        <v>380</v>
      </c>
      <c r="D94" s="70" t="s">
        <v>372</v>
      </c>
    </row>
    <row r="95" spans="1:4" x14ac:dyDescent="0.25">
      <c r="A95" s="124"/>
      <c r="B95" s="71" t="s">
        <v>379</v>
      </c>
      <c r="C95" s="71" t="s">
        <v>378</v>
      </c>
      <c r="D95" s="70" t="s">
        <v>372</v>
      </c>
    </row>
    <row r="96" spans="1:4" x14ac:dyDescent="0.25">
      <c r="A96" s="124"/>
      <c r="B96" s="71" t="s">
        <v>377</v>
      </c>
      <c r="C96" s="71" t="s">
        <v>376</v>
      </c>
      <c r="D96" s="70" t="s">
        <v>372</v>
      </c>
    </row>
    <row r="97" spans="1:4" x14ac:dyDescent="0.25">
      <c r="A97" s="124"/>
      <c r="B97" s="71" t="s">
        <v>375</v>
      </c>
      <c r="C97" s="71" t="s">
        <v>46</v>
      </c>
      <c r="D97" s="70" t="s">
        <v>372</v>
      </c>
    </row>
    <row r="98" spans="1:4" x14ac:dyDescent="0.25">
      <c r="A98" s="124"/>
      <c r="B98" s="71" t="s">
        <v>374</v>
      </c>
      <c r="C98" s="71" t="s">
        <v>373</v>
      </c>
      <c r="D98" s="70" t="s">
        <v>372</v>
      </c>
    </row>
    <row r="99" spans="1:4" x14ac:dyDescent="0.25">
      <c r="A99" s="122" t="s">
        <v>371</v>
      </c>
      <c r="B99" s="69" t="s">
        <v>370</v>
      </c>
      <c r="C99" s="69" t="s">
        <v>369</v>
      </c>
      <c r="D99" s="68" t="s">
        <v>346</v>
      </c>
    </row>
    <row r="100" spans="1:4" x14ac:dyDescent="0.25">
      <c r="A100" s="122"/>
      <c r="B100" s="69" t="s">
        <v>368</v>
      </c>
      <c r="C100" s="69" t="s">
        <v>367</v>
      </c>
      <c r="D100" s="68" t="s">
        <v>346</v>
      </c>
    </row>
    <row r="101" spans="1:4" x14ac:dyDescent="0.25">
      <c r="A101" s="122"/>
      <c r="B101" s="69" t="s">
        <v>366</v>
      </c>
      <c r="C101" s="69" t="s">
        <v>365</v>
      </c>
      <c r="D101" s="68" t="s">
        <v>354</v>
      </c>
    </row>
    <row r="102" spans="1:4" x14ac:dyDescent="0.25">
      <c r="A102" s="122"/>
      <c r="B102" s="69" t="s">
        <v>364</v>
      </c>
      <c r="C102" s="69" t="s">
        <v>363</v>
      </c>
      <c r="D102" s="68" t="s">
        <v>354</v>
      </c>
    </row>
    <row r="103" spans="1:4" x14ac:dyDescent="0.25">
      <c r="A103" s="122"/>
      <c r="B103" s="69" t="s">
        <v>362</v>
      </c>
      <c r="C103" s="69" t="s">
        <v>361</v>
      </c>
      <c r="D103" s="68" t="s">
        <v>346</v>
      </c>
    </row>
    <row r="104" spans="1:4" x14ac:dyDescent="0.25">
      <c r="A104" s="122"/>
      <c r="B104" s="69" t="s">
        <v>360</v>
      </c>
      <c r="C104" s="69" t="s">
        <v>359</v>
      </c>
      <c r="D104" s="68" t="s">
        <v>354</v>
      </c>
    </row>
    <row r="105" spans="1:4" x14ac:dyDescent="0.25">
      <c r="A105" s="122"/>
      <c r="B105" s="69" t="s">
        <v>358</v>
      </c>
      <c r="C105" s="69" t="s">
        <v>357</v>
      </c>
      <c r="D105" s="68" t="s">
        <v>354</v>
      </c>
    </row>
    <row r="106" spans="1:4" x14ac:dyDescent="0.25">
      <c r="A106" s="122"/>
      <c r="B106" s="69" t="s">
        <v>356</v>
      </c>
      <c r="C106" s="69" t="s">
        <v>355</v>
      </c>
      <c r="D106" s="68" t="s">
        <v>354</v>
      </c>
    </row>
    <row r="107" spans="1:4" x14ac:dyDescent="0.25">
      <c r="A107" s="124" t="s">
        <v>353</v>
      </c>
      <c r="B107" s="71" t="s">
        <v>352</v>
      </c>
      <c r="C107" s="71" t="s">
        <v>351</v>
      </c>
      <c r="D107" s="70" t="s">
        <v>290</v>
      </c>
    </row>
    <row r="108" spans="1:4" x14ac:dyDescent="0.25">
      <c r="A108" s="124"/>
      <c r="B108" s="71" t="s">
        <v>350</v>
      </c>
      <c r="C108" s="71" t="s">
        <v>349</v>
      </c>
      <c r="D108" s="70" t="s">
        <v>346</v>
      </c>
    </row>
    <row r="109" spans="1:4" x14ac:dyDescent="0.25">
      <c r="A109" s="124"/>
      <c r="B109" s="71" t="s">
        <v>348</v>
      </c>
      <c r="C109" s="71" t="s">
        <v>347</v>
      </c>
      <c r="D109" s="70" t="s">
        <v>346</v>
      </c>
    </row>
    <row r="110" spans="1:4" x14ac:dyDescent="0.25">
      <c r="A110" s="122" t="s">
        <v>345</v>
      </c>
      <c r="B110" s="69" t="s">
        <v>344</v>
      </c>
      <c r="C110" s="69" t="s">
        <v>343</v>
      </c>
      <c r="D110" s="68" t="s">
        <v>283</v>
      </c>
    </row>
    <row r="111" spans="1:4" x14ac:dyDescent="0.25">
      <c r="A111" s="122"/>
      <c r="B111" s="69" t="s">
        <v>342</v>
      </c>
      <c r="C111" s="69" t="s">
        <v>42</v>
      </c>
      <c r="D111" s="68" t="s">
        <v>283</v>
      </c>
    </row>
    <row r="112" spans="1:4" x14ac:dyDescent="0.25">
      <c r="A112" s="122"/>
      <c r="B112" s="69" t="s">
        <v>341</v>
      </c>
      <c r="C112" s="69" t="s">
        <v>340</v>
      </c>
      <c r="D112" s="68" t="s">
        <v>283</v>
      </c>
    </row>
    <row r="113" spans="1:4" x14ac:dyDescent="0.25">
      <c r="A113" s="122"/>
      <c r="B113" s="69" t="s">
        <v>339</v>
      </c>
      <c r="C113" s="69" t="s">
        <v>338</v>
      </c>
      <c r="D113" s="68" t="s">
        <v>283</v>
      </c>
    </row>
    <row r="114" spans="1:4" x14ac:dyDescent="0.25">
      <c r="A114" s="122"/>
      <c r="B114" s="69" t="s">
        <v>337</v>
      </c>
      <c r="C114" s="69" t="s">
        <v>336</v>
      </c>
      <c r="D114" s="68" t="s">
        <v>283</v>
      </c>
    </row>
    <row r="115" spans="1:4" x14ac:dyDescent="0.25">
      <c r="A115" s="122"/>
      <c r="B115" s="69" t="s">
        <v>335</v>
      </c>
      <c r="C115" s="69" t="s">
        <v>157</v>
      </c>
      <c r="D115" s="68" t="s">
        <v>283</v>
      </c>
    </row>
    <row r="116" spans="1:4" x14ac:dyDescent="0.25">
      <c r="A116" s="122"/>
      <c r="B116" s="69" t="s">
        <v>334</v>
      </c>
      <c r="C116" s="69" t="s">
        <v>333</v>
      </c>
      <c r="D116" s="68" t="s">
        <v>283</v>
      </c>
    </row>
    <row r="117" spans="1:4" x14ac:dyDescent="0.25">
      <c r="A117" s="122"/>
      <c r="B117" s="69" t="s">
        <v>332</v>
      </c>
      <c r="C117" s="69" t="s">
        <v>331</v>
      </c>
      <c r="D117" s="68" t="s">
        <v>283</v>
      </c>
    </row>
    <row r="118" spans="1:4" x14ac:dyDescent="0.25">
      <c r="A118" s="122"/>
      <c r="B118" s="69" t="s">
        <v>330</v>
      </c>
      <c r="C118" s="69" t="s">
        <v>329</v>
      </c>
      <c r="D118" s="68" t="s">
        <v>283</v>
      </c>
    </row>
    <row r="119" spans="1:4" x14ac:dyDescent="0.25">
      <c r="A119" s="122"/>
      <c r="B119" s="69" t="s">
        <v>328</v>
      </c>
      <c r="C119" s="69" t="s">
        <v>327</v>
      </c>
      <c r="D119" s="68" t="s">
        <v>272</v>
      </c>
    </row>
    <row r="120" spans="1:4" x14ac:dyDescent="0.25">
      <c r="A120" s="122"/>
      <c r="B120" s="69" t="s">
        <v>326</v>
      </c>
      <c r="C120" s="69" t="s">
        <v>325</v>
      </c>
      <c r="D120" s="68" t="s">
        <v>272</v>
      </c>
    </row>
    <row r="121" spans="1:4" x14ac:dyDescent="0.25">
      <c r="A121" s="122"/>
      <c r="B121" s="69" t="s">
        <v>324</v>
      </c>
      <c r="C121" s="69" t="s">
        <v>323</v>
      </c>
      <c r="D121" s="68" t="s">
        <v>283</v>
      </c>
    </row>
    <row r="122" spans="1:4" x14ac:dyDescent="0.25">
      <c r="A122" s="122"/>
      <c r="B122" s="69" t="s">
        <v>322</v>
      </c>
      <c r="C122" s="69" t="s">
        <v>321</v>
      </c>
      <c r="D122" s="68" t="s">
        <v>272</v>
      </c>
    </row>
    <row r="123" spans="1:4" x14ac:dyDescent="0.25">
      <c r="A123" s="122"/>
      <c r="B123" s="69" t="s">
        <v>320</v>
      </c>
      <c r="C123" s="69" t="s">
        <v>319</v>
      </c>
      <c r="D123" s="68" t="s">
        <v>283</v>
      </c>
    </row>
    <row r="124" spans="1:4" x14ac:dyDescent="0.25">
      <c r="A124" s="122"/>
      <c r="B124" s="69" t="s">
        <v>318</v>
      </c>
      <c r="C124" s="69" t="s">
        <v>317</v>
      </c>
      <c r="D124" s="68" t="s">
        <v>283</v>
      </c>
    </row>
    <row r="125" spans="1:4" x14ac:dyDescent="0.25">
      <c r="A125" s="122"/>
      <c r="B125" s="69" t="s">
        <v>316</v>
      </c>
      <c r="C125" s="69" t="s">
        <v>315</v>
      </c>
      <c r="D125" s="68" t="s">
        <v>272</v>
      </c>
    </row>
    <row r="126" spans="1:4" x14ac:dyDescent="0.25">
      <c r="A126" s="122"/>
      <c r="B126" s="69" t="s">
        <v>314</v>
      </c>
      <c r="C126" s="69" t="s">
        <v>313</v>
      </c>
      <c r="D126" s="68" t="s">
        <v>283</v>
      </c>
    </row>
    <row r="127" spans="1:4" x14ac:dyDescent="0.25">
      <c r="A127" s="122"/>
      <c r="B127" s="69" t="s">
        <v>312</v>
      </c>
      <c r="C127" s="69" t="s">
        <v>311</v>
      </c>
      <c r="D127" s="68" t="s">
        <v>283</v>
      </c>
    </row>
    <row r="128" spans="1:4" x14ac:dyDescent="0.25">
      <c r="A128" s="122"/>
      <c r="B128" s="69" t="s">
        <v>310</v>
      </c>
      <c r="C128" s="69" t="s">
        <v>309</v>
      </c>
      <c r="D128" s="68" t="s">
        <v>272</v>
      </c>
    </row>
    <row r="129" spans="1:4" x14ac:dyDescent="0.25">
      <c r="A129" s="122"/>
      <c r="B129" s="69" t="s">
        <v>308</v>
      </c>
      <c r="C129" s="69" t="s">
        <v>307</v>
      </c>
      <c r="D129" s="68" t="s">
        <v>272</v>
      </c>
    </row>
    <row r="130" spans="1:4" x14ac:dyDescent="0.25">
      <c r="A130" s="122"/>
      <c r="B130" s="69" t="s">
        <v>306</v>
      </c>
      <c r="C130" s="69" t="s">
        <v>305</v>
      </c>
      <c r="D130" s="68" t="s">
        <v>283</v>
      </c>
    </row>
    <row r="131" spans="1:4" x14ac:dyDescent="0.25">
      <c r="A131" s="122"/>
      <c r="B131" s="69" t="s">
        <v>304</v>
      </c>
      <c r="C131" s="69" t="s">
        <v>303</v>
      </c>
      <c r="D131" s="68" t="s">
        <v>272</v>
      </c>
    </row>
    <row r="132" spans="1:4" x14ac:dyDescent="0.25">
      <c r="A132" s="122"/>
      <c r="B132" s="69" t="s">
        <v>302</v>
      </c>
      <c r="C132" s="69" t="s">
        <v>301</v>
      </c>
      <c r="D132" s="68" t="s">
        <v>283</v>
      </c>
    </row>
    <row r="133" spans="1:4" x14ac:dyDescent="0.25">
      <c r="A133" s="122"/>
      <c r="B133" s="69" t="s">
        <v>300</v>
      </c>
      <c r="C133" s="69" t="s">
        <v>299</v>
      </c>
      <c r="D133" s="68" t="s">
        <v>283</v>
      </c>
    </row>
    <row r="134" spans="1:4" x14ac:dyDescent="0.25">
      <c r="A134" s="122"/>
      <c r="B134" s="69" t="s">
        <v>298</v>
      </c>
      <c r="C134" s="69" t="s">
        <v>297</v>
      </c>
      <c r="D134" s="68" t="s">
        <v>296</v>
      </c>
    </row>
    <row r="135" spans="1:4" x14ac:dyDescent="0.25">
      <c r="A135" s="122"/>
      <c r="B135" s="69" t="s">
        <v>295</v>
      </c>
      <c r="C135" s="69" t="s">
        <v>294</v>
      </c>
      <c r="D135" s="68" t="s">
        <v>283</v>
      </c>
    </row>
    <row r="136" spans="1:4" x14ac:dyDescent="0.25">
      <c r="A136" s="124" t="s">
        <v>293</v>
      </c>
      <c r="B136" s="71" t="s">
        <v>292</v>
      </c>
      <c r="C136" s="71" t="s">
        <v>291</v>
      </c>
      <c r="D136" s="70" t="s">
        <v>290</v>
      </c>
    </row>
    <row r="137" spans="1:4" x14ac:dyDescent="0.25">
      <c r="A137" s="124"/>
      <c r="B137" s="71" t="s">
        <v>289</v>
      </c>
      <c r="C137" s="71" t="s">
        <v>288</v>
      </c>
      <c r="D137" s="70" t="s">
        <v>272</v>
      </c>
    </row>
    <row r="138" spans="1:4" x14ac:dyDescent="0.25">
      <c r="A138" s="124"/>
      <c r="B138" s="71" t="s">
        <v>287</v>
      </c>
      <c r="C138" s="71" t="s">
        <v>286</v>
      </c>
      <c r="D138" s="70" t="s">
        <v>283</v>
      </c>
    </row>
    <row r="139" spans="1:4" x14ac:dyDescent="0.25">
      <c r="A139" s="124"/>
      <c r="B139" s="71" t="s">
        <v>285</v>
      </c>
      <c r="C139" s="71" t="s">
        <v>284</v>
      </c>
      <c r="D139" s="70" t="s">
        <v>283</v>
      </c>
    </row>
    <row r="140" spans="1:4" x14ac:dyDescent="0.25">
      <c r="A140" s="122" t="s">
        <v>282</v>
      </c>
      <c r="B140" s="69" t="s">
        <v>281</v>
      </c>
      <c r="C140" s="69" t="s">
        <v>280</v>
      </c>
      <c r="D140" s="68" t="s">
        <v>275</v>
      </c>
    </row>
    <row r="141" spans="1:4" x14ac:dyDescent="0.25">
      <c r="A141" s="122"/>
      <c r="B141" s="69" t="s">
        <v>279</v>
      </c>
      <c r="C141" s="69" t="s">
        <v>278</v>
      </c>
      <c r="D141" s="68" t="s">
        <v>275</v>
      </c>
    </row>
    <row r="142" spans="1:4" x14ac:dyDescent="0.25">
      <c r="A142" s="122"/>
      <c r="B142" s="69" t="s">
        <v>277</v>
      </c>
      <c r="C142" s="69" t="s">
        <v>276</v>
      </c>
      <c r="D142" s="68" t="s">
        <v>275</v>
      </c>
    </row>
    <row r="143" spans="1:4" x14ac:dyDescent="0.25">
      <c r="A143" s="122"/>
      <c r="B143" s="69" t="s">
        <v>274</v>
      </c>
      <c r="C143" s="69" t="s">
        <v>273</v>
      </c>
      <c r="D143" s="68" t="s">
        <v>272</v>
      </c>
    </row>
    <row r="144" spans="1:4" x14ac:dyDescent="0.25">
      <c r="A144" s="123" t="s">
        <v>271</v>
      </c>
      <c r="B144" s="123"/>
      <c r="C144" s="123"/>
      <c r="D144" s="123"/>
    </row>
    <row r="147" spans="1:2" x14ac:dyDescent="0.25">
      <c r="A147" s="119" t="s">
        <v>570</v>
      </c>
      <c r="B147" s="119"/>
    </row>
  </sheetData>
  <mergeCells count="15">
    <mergeCell ref="A147:B147"/>
    <mergeCell ref="A56:A83"/>
    <mergeCell ref="A2:A11"/>
    <mergeCell ref="A12:A33"/>
    <mergeCell ref="A34:A43"/>
    <mergeCell ref="A44:A51"/>
    <mergeCell ref="A52:A55"/>
    <mergeCell ref="A140:A143"/>
    <mergeCell ref="A144:D144"/>
    <mergeCell ref="A87:A92"/>
    <mergeCell ref="A93:A98"/>
    <mergeCell ref="A99:A106"/>
    <mergeCell ref="A107:A109"/>
    <mergeCell ref="A110:A135"/>
    <mergeCell ref="A136:A139"/>
  </mergeCells>
  <printOptions horizontalCentered="1"/>
  <pageMargins left="0.25" right="0.25" top="0.75" bottom="0.75" header="0.3" footer="0.3"/>
  <pageSetup scale="3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FB44-EDED-4F15-AA30-72E23ED6ED42}">
  <dimension ref="A1:F13"/>
  <sheetViews>
    <sheetView workbookViewId="0">
      <selection activeCell="A5" sqref="A5"/>
    </sheetView>
  </sheetViews>
  <sheetFormatPr baseColWidth="10" defaultRowHeight="13.5" x14ac:dyDescent="0.25"/>
  <cols>
    <col min="1" max="1" width="17.42578125" style="30" customWidth="1"/>
    <col min="2" max="2" width="25.140625" style="9" customWidth="1"/>
    <col min="3" max="3" width="23.7109375" style="9" customWidth="1"/>
    <col min="4" max="4" width="26.7109375" style="9" customWidth="1"/>
    <col min="5" max="5" width="27.85546875" style="9" customWidth="1"/>
    <col min="6" max="16384" width="11.42578125" style="9"/>
  </cols>
  <sheetData>
    <row r="1" spans="1:6" ht="23.25" customHeight="1" x14ac:dyDescent="0.25">
      <c r="A1" s="52" t="s">
        <v>256</v>
      </c>
      <c r="B1" s="118" t="s">
        <v>261</v>
      </c>
      <c r="C1" s="118"/>
      <c r="D1" s="52" t="s">
        <v>255</v>
      </c>
    </row>
    <row r="2" spans="1:6" x14ac:dyDescent="0.25">
      <c r="A2" s="14" t="s">
        <v>210</v>
      </c>
      <c r="B2" s="14" t="s">
        <v>158</v>
      </c>
      <c r="C2" s="14" t="s">
        <v>159</v>
      </c>
      <c r="D2" s="14" t="s">
        <v>160</v>
      </c>
    </row>
    <row r="3" spans="1:6" x14ac:dyDescent="0.25">
      <c r="A3" s="18" t="s">
        <v>211</v>
      </c>
      <c r="B3" s="31" t="s">
        <v>136</v>
      </c>
      <c r="C3" s="18" t="s">
        <v>165</v>
      </c>
      <c r="D3" s="31" t="str">
        <f>IF(B3&lt;&gt;"",IF(C3&lt;&gt;"",
IF(AND(B3 = "Muy Baja",C3 = "Leve"), "Zona de riesgo baja",
IF(AND(B3 = "Muy Baja",C3 = "Menor"), "Zona de riesgo baja",
IF(AND(B3 = "Muy Baja",C3 = "Moderado"), "Zona de riesgo moderada",
IF(AND(B3 = "Muy Baja",C3 = "Mayor"), "Zona de riesgo alta",
IF(AND(B3 = "Muy Baja",C3 = "Catastrófico"), "Zona de riesgo extrema",
IF(AND(B3 = "Baja",C3 = "Leve"), "Zona de riesgo baja",
IF(AND(B3 = "Baja",C3 = "Menor"), "Zona de riesgo moderada",
IF(AND(B3 = "Baja",C3 = "Moderado"), "Zona de riesgo moderada",
IF(AND(B3 = "Baja",C3 = "Mayor"), "Zona de riesgo alta",
IF(AND(B3 = "Baja",C3 = "Catastrófico"), "Zona de riesgo extrema",
IF(AND(B3 = "Media",C3 = "Leve"), "Zona de riesgo moderada",
IF(AND(B3 = "Media",C3 = "Menor"), "Zona de riesgo moderada",
IF(AND(B3 = "Media",C3 = "Moderado"), " Zona de riesgo moderada",
IF(AND(B3 = "Media",C3 = "Mayor"), "Zona de riesgo alta",
IF(AND(B3 = "Media",C3 = "Catastrófico"), "Zona de riesgo extrema",
IF(AND(B3 = "Alta",C3 = "Leve"), "Zona de riesgo moderada",
IF(AND(B3 = "Alta",C3 = "Menor"), "Zona de riesgo moderada",
IF(AND(B3 = "Alta",C3 = "Moderado"), "Zona de riesgo alta",
IF(AND(B3 = "Alta",C3 = "Mayor"), "Zona de riesgo alta",
IF(AND(B3 = "Alta",C3 = "Catastrófico"), "Zona de riesgo extrema",
IF(AND(B3 = "Muy Alta",C3 = "Leve"), "Zona de riesgo alta",
IF(AND(B3 = "Muy Alta",C3 = "Menor"), "Zona de riesgo alta",
IF(AND(B3 = "Muy Alta",C3 = "Moderado"), "Zona de riesgo alta",
IF(AND(B3 = "Muy Alta",C3 = "Mayor"), "Zona de riesgo alta",
IF(AND(B3 = "Muy Alta",C3 = "Catastrófico"), "Zona de riesgo extrema",
))))))))))))))))))))))))),"N/A"),"N/A")</f>
        <v>Zona de riesgo alta</v>
      </c>
      <c r="E3" s="30"/>
      <c r="F3" s="30"/>
    </row>
    <row r="4" spans="1:6" x14ac:dyDescent="0.25">
      <c r="A4" s="18" t="s">
        <v>212</v>
      </c>
      <c r="B4" s="31" t="s">
        <v>136</v>
      </c>
      <c r="C4" s="18" t="s">
        <v>165</v>
      </c>
      <c r="D4" s="31" t="str">
        <f t="shared" ref="D4:D13" si="0">IF(B4&lt;&gt;"",IF(C4&lt;&gt;"",
IF(AND(B4 = "Muy Baja",C4 = "Leve"), "Zona de riesgo baja",
IF(AND(B4 = "Muy Baja",C4 = "Menor"), "Zona de riesgo baja",
IF(AND(B4 = "Muy Baja",C4 = "Moderado"), "Zona de riesgo moderada",
IF(AND(B4 = "Muy Baja",C4 = "Mayor"), "Zona de riesgo alta",
IF(AND(B4 = "Muy Baja",C4 = "Catastrófico"), "Zona de riesgo extrema",
IF(AND(B4 = "Baja",C4 = "Leve"), "Zona de riesgo baja",
IF(AND(B4 = "Baja",C4 = "Menor"), "Zona de riesgo moderada",
IF(AND(B4 = "Baja",C4 = "Moderado"), "Zona de riesgo moderada",
IF(AND(B4 = "Baja",C4 = "Mayor"), "Zona de riesgo alta",
IF(AND(B4 = "Baja",C4 = "Catastrófico"), "Zona de riesgo extrema",
IF(AND(B4 = "Media",C4 = "Leve"), "Zona de riesgo moderada",
IF(AND(B4 = "Media",C4 = "Menor"), "Zona de riesgo moderada",
IF(AND(B4 = "Media",C4 = "Moderado"), " Zona de riesgo moderada",
IF(AND(B4 = "Media",C4 = "Mayor"), "Zona de riesgo alta",
IF(AND(B4 = "Media",C4 = "Catastrófico"), "Zona de riesgo extrema",
IF(AND(B4 = "Alta",C4 = "Leve"), "Zona de riesgo moderada",
IF(AND(B4 = "Alta",C4 = "Menor"), "Zona de riesgo moderada",
IF(AND(B4 = "Alta",C4 = "Moderado"), "Zona de riesgo alta",
IF(AND(B4 = "Alta",C4 = "Mayor"), "Zona de riesgo alta",
IF(AND(B4 = "Alta",C4 = "Catastrófico"), "Zona de riesgo extrema",
IF(AND(B4 = "Muy Alta",C4 = "Leve"), "Zona de riesgo alta",
IF(AND(B4 = "Muy Alta",C4 = "Menor"), "Zona de riesgo alta",
IF(AND(B4 = "Muy Alta",C4 = "Moderado"), "Zona de riesgo alta",
IF(AND(B4 = "Muy Alta",C4 = "Mayor"), "Zona de riesgo alta",
IF(AND(B4 = "Muy Alta",C4 = "Catastrófico"), "Zona de riesgo extrema",
))))))))))))))))))))))))),"N/A"),"N/A")</f>
        <v>Zona de riesgo alta</v>
      </c>
    </row>
    <row r="5" spans="1:6" x14ac:dyDescent="0.25">
      <c r="A5" s="18"/>
      <c r="B5" s="11"/>
      <c r="C5" s="11"/>
      <c r="D5" s="31" t="str">
        <f t="shared" si="0"/>
        <v>N/A</v>
      </c>
    </row>
    <row r="6" spans="1:6" x14ac:dyDescent="0.25">
      <c r="A6" s="18"/>
      <c r="B6" s="11"/>
      <c r="C6" s="11"/>
      <c r="D6" s="31" t="str">
        <f t="shared" si="0"/>
        <v>N/A</v>
      </c>
    </row>
    <row r="7" spans="1:6" x14ac:dyDescent="0.25">
      <c r="A7" s="18"/>
      <c r="B7" s="11"/>
      <c r="C7" s="11"/>
      <c r="D7" s="31" t="str">
        <f t="shared" si="0"/>
        <v>N/A</v>
      </c>
    </row>
    <row r="8" spans="1:6" x14ac:dyDescent="0.25">
      <c r="A8" s="18"/>
      <c r="B8" s="11"/>
      <c r="C8" s="11"/>
      <c r="D8" s="31" t="str">
        <f t="shared" si="0"/>
        <v>N/A</v>
      </c>
    </row>
    <row r="9" spans="1:6" x14ac:dyDescent="0.25">
      <c r="A9" s="18"/>
      <c r="B9" s="11"/>
      <c r="C9" s="11"/>
      <c r="D9" s="31" t="str">
        <f t="shared" si="0"/>
        <v>N/A</v>
      </c>
    </row>
    <row r="10" spans="1:6" x14ac:dyDescent="0.25">
      <c r="A10" s="18"/>
      <c r="B10" s="11"/>
      <c r="C10" s="11"/>
      <c r="D10" s="31" t="str">
        <f t="shared" si="0"/>
        <v>N/A</v>
      </c>
    </row>
    <row r="11" spans="1:6" x14ac:dyDescent="0.25">
      <c r="A11" s="18"/>
      <c r="B11" s="11"/>
      <c r="C11" s="11"/>
      <c r="D11" s="31" t="str">
        <f t="shared" si="0"/>
        <v>N/A</v>
      </c>
    </row>
    <row r="12" spans="1:6" x14ac:dyDescent="0.25">
      <c r="A12" s="18"/>
      <c r="B12" s="11"/>
      <c r="C12" s="11"/>
      <c r="D12" s="31" t="str">
        <f t="shared" si="0"/>
        <v>N/A</v>
      </c>
    </row>
    <row r="13" spans="1:6" x14ac:dyDescent="0.25">
      <c r="A13" s="18"/>
      <c r="B13" s="11"/>
      <c r="C13" s="11"/>
      <c r="D13" s="31" t="str">
        <f t="shared" si="0"/>
        <v>N/A</v>
      </c>
    </row>
  </sheetData>
  <mergeCells count="1">
    <mergeCell ref="B1:C1"/>
  </mergeCells>
  <conditionalFormatting sqref="D3:D13">
    <cfRule type="containsText" dxfId="27" priority="1" operator="containsText" text="Zona de riesgo baja">
      <formula>NOT(ISERROR(SEARCH("Zona de riesgo baja",D3)))</formula>
    </cfRule>
    <cfRule type="containsText" dxfId="26" priority="2" operator="containsText" text="Zona de riesgo moderada">
      <formula>NOT(ISERROR(SEARCH("Zona de riesgo moderada",D3)))</formula>
    </cfRule>
    <cfRule type="containsText" dxfId="25" priority="3" operator="containsText" text="Zona de riesgo alta">
      <formula>NOT(ISERROR(SEARCH("Zona de riesgo alta",D3)))</formula>
    </cfRule>
    <cfRule type="containsText" dxfId="24" priority="4" operator="containsText" text="Zona de riesgo extrema">
      <formula>NOT(ISERROR(SEARCH("Zona de riesgo extrema",D3)))</formula>
    </cfRule>
  </conditionalFormatting>
  <dataValidations count="2">
    <dataValidation type="list" allowBlank="1" showInputMessage="1" showErrorMessage="1" sqref="C3:C4" xr:uid="{FB61FA02-AE1C-4A91-9885-35F89EF56CA8}">
      <formula1>"Leve,Menor,Moderado,Mayor,Catastrófico"</formula1>
    </dataValidation>
    <dataValidation type="list" allowBlank="1" showInputMessage="1" showErrorMessage="1" sqref="B3:B4" xr:uid="{ADEF0853-68F8-4CEC-BD5B-90C4C0CB1EC3}">
      <formula1>"Muy baja,Baja,Media,Alta,Muy Alta"</formula1>
    </dataValidation>
  </dataValidations>
  <hyperlinks>
    <hyperlink ref="A1" location="identificacion_riesgos!A1" display="Anterior" xr:uid="{27705405-4A3F-4319-BB59-3142F3F4EB6A}"/>
    <hyperlink ref="D1" location="mapa_riesgos_si!A1" display="Siguiente" xr:uid="{BDFC6D48-E567-4CA5-83CA-1E7074CEA3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AA70-9BF7-48B0-8B21-06D3D33EFD99}">
  <dimension ref="A1:AD23"/>
  <sheetViews>
    <sheetView topLeftCell="M4" workbookViewId="0">
      <selection activeCell="AC8" sqref="AC8:AC11"/>
    </sheetView>
  </sheetViews>
  <sheetFormatPr baseColWidth="10" defaultRowHeight="13.5" x14ac:dyDescent="0.25"/>
  <cols>
    <col min="1" max="1" width="11.42578125" style="40"/>
    <col min="2" max="2" width="39.28515625" style="41" customWidth="1"/>
    <col min="3" max="3" width="31.28515625" style="41" customWidth="1"/>
    <col min="4" max="7" width="6.7109375" style="41" customWidth="1"/>
    <col min="8" max="8" width="11.42578125" style="42"/>
    <col min="9" max="9" width="36" style="40" customWidth="1"/>
    <col min="10" max="11" width="7.7109375" style="40" customWidth="1"/>
    <col min="12" max="12" width="12.7109375" style="40" customWidth="1"/>
    <col min="13" max="13" width="7.28515625" style="40" customWidth="1"/>
    <col min="14" max="14" width="13" style="40" customWidth="1"/>
    <col min="15" max="17" width="5.42578125" style="40" customWidth="1"/>
    <col min="18" max="18" width="9.42578125" style="40" customWidth="1"/>
    <col min="19" max="19" width="5.42578125" style="40" customWidth="1"/>
    <col min="20" max="25" width="7" style="40" customWidth="1"/>
    <col min="26" max="26" width="9.28515625" style="40" customWidth="1"/>
    <col min="27" max="27" width="5.5703125" style="40" customWidth="1"/>
    <col min="28" max="28" width="37.85546875" style="40" customWidth="1"/>
    <col min="29" max="29" width="17.7109375" style="40" customWidth="1"/>
    <col min="30" max="30" width="18.85546875" style="40" customWidth="1"/>
    <col min="31" max="16384" width="11.42578125" style="40"/>
  </cols>
  <sheetData>
    <row r="1" spans="1:30" ht="27" customHeight="1" x14ac:dyDescent="0.25">
      <c r="A1" s="146" t="s">
        <v>256</v>
      </c>
      <c r="B1" s="146"/>
      <c r="C1" s="117" t="s">
        <v>262</v>
      </c>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46" t="s">
        <v>263</v>
      </c>
      <c r="AD1" s="146"/>
    </row>
    <row r="2" spans="1:30" s="36" customFormat="1" ht="13.5" customHeight="1" x14ac:dyDescent="0.25">
      <c r="A2" s="140" t="s">
        <v>210</v>
      </c>
      <c r="B2" s="140" t="s">
        <v>154</v>
      </c>
      <c r="C2" s="140" t="s">
        <v>178</v>
      </c>
      <c r="D2" s="144" t="s">
        <v>233</v>
      </c>
      <c r="E2" s="142" t="s">
        <v>232</v>
      </c>
      <c r="F2" s="144" t="s">
        <v>159</v>
      </c>
      <c r="G2" s="142" t="s">
        <v>232</v>
      </c>
      <c r="H2" s="140" t="s">
        <v>234</v>
      </c>
      <c r="I2" s="140" t="s">
        <v>228</v>
      </c>
      <c r="J2" s="140" t="s">
        <v>179</v>
      </c>
      <c r="K2" s="140"/>
      <c r="L2" s="140" t="s">
        <v>180</v>
      </c>
      <c r="M2" s="140"/>
      <c r="N2" s="140"/>
      <c r="O2" s="140"/>
      <c r="P2" s="140"/>
      <c r="Q2" s="140"/>
      <c r="R2" s="140"/>
      <c r="S2" s="140"/>
      <c r="T2" s="141" t="s">
        <v>235</v>
      </c>
      <c r="U2" s="141" t="s">
        <v>188</v>
      </c>
      <c r="V2" s="141" t="s">
        <v>241</v>
      </c>
      <c r="W2" s="140" t="s">
        <v>232</v>
      </c>
      <c r="X2" s="141" t="s">
        <v>236</v>
      </c>
      <c r="Y2" s="140" t="s">
        <v>232</v>
      </c>
      <c r="Z2" s="141" t="s">
        <v>189</v>
      </c>
      <c r="AA2" s="141" t="s">
        <v>237</v>
      </c>
      <c r="AB2" s="140" t="s">
        <v>238</v>
      </c>
      <c r="AC2" s="140" t="s">
        <v>239</v>
      </c>
      <c r="AD2" s="140" t="s">
        <v>240</v>
      </c>
    </row>
    <row r="3" spans="1:30" s="36" customFormat="1" ht="75" customHeight="1" x14ac:dyDescent="0.25">
      <c r="A3" s="140"/>
      <c r="B3" s="140"/>
      <c r="C3" s="140"/>
      <c r="D3" s="145"/>
      <c r="E3" s="143"/>
      <c r="F3" s="145"/>
      <c r="G3" s="143"/>
      <c r="H3" s="140"/>
      <c r="I3" s="140"/>
      <c r="J3" s="43" t="s">
        <v>173</v>
      </c>
      <c r="K3" s="43" t="s">
        <v>174</v>
      </c>
      <c r="L3" s="44" t="s">
        <v>181</v>
      </c>
      <c r="M3" s="43" t="s">
        <v>182</v>
      </c>
      <c r="N3" s="43" t="s">
        <v>183</v>
      </c>
      <c r="O3" s="43" t="s">
        <v>182</v>
      </c>
      <c r="P3" s="43" t="s">
        <v>184</v>
      </c>
      <c r="Q3" s="43" t="s">
        <v>185</v>
      </c>
      <c r="R3" s="43" t="s">
        <v>186</v>
      </c>
      <c r="S3" s="43" t="s">
        <v>187</v>
      </c>
      <c r="T3" s="141"/>
      <c r="U3" s="141"/>
      <c r="V3" s="141"/>
      <c r="W3" s="140"/>
      <c r="X3" s="141"/>
      <c r="Y3" s="140"/>
      <c r="Z3" s="141"/>
      <c r="AA3" s="141"/>
      <c r="AB3" s="140"/>
      <c r="AC3" s="140"/>
      <c r="AD3" s="140"/>
    </row>
    <row r="4" spans="1:30" ht="63" customHeight="1" x14ac:dyDescent="0.25">
      <c r="A4" s="135" t="str">
        <f>valoracion_riesgo!A3</f>
        <v>r-001</v>
      </c>
      <c r="B4" s="135" t="str">
        <f>VLOOKUP(A4,identificacion_riesgos!$A$2:$F$19,5)</f>
        <v>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v>
      </c>
      <c r="C4" s="135" t="str">
        <f>VLOOKUP(A4,identificacion_riesgos!$A$2:$F$19,6)</f>
        <v>Sanciones por parte de entes de control por perdida de la confidencialidad, integridad o disponibilidad de la información</v>
      </c>
      <c r="D4" s="128" t="str">
        <f>VLOOKUP(A4,valoracion_riesgo!$A$2:$D$4,2)</f>
        <v>Alta</v>
      </c>
      <c r="E4" s="132">
        <f>IF(D4="Muy Alta",1,IF(D4="Alta",0.8,IF(D4="Media",0.6,IF(D4="Baja",0.4,IF(D4="Muy Baja",0.2)))))</f>
        <v>0.8</v>
      </c>
      <c r="F4" s="128" t="str">
        <f>VLOOKUP(A4,valoracion_riesgo!$A$2:$D$4,3)</f>
        <v>Mayor</v>
      </c>
      <c r="G4" s="132">
        <f>IF(F4="Catastrófico",1,IF(F4="Mayor",0.8,IF(F4="Moderado",0.6,IF(F4="Menor",0.4,IF(F4="Leve",0.2)))))</f>
        <v>0.8</v>
      </c>
      <c r="H4" s="128" t="str">
        <f>VLOOKUP(A4,valoracion_riesgo!$A$2:$D$41,4)</f>
        <v>Zona de riesgo alta</v>
      </c>
      <c r="I4" s="37" t="s">
        <v>571</v>
      </c>
      <c r="J4" s="38" t="s">
        <v>573</v>
      </c>
      <c r="K4" s="38"/>
      <c r="L4" s="38" t="s">
        <v>229</v>
      </c>
      <c r="M4" s="39">
        <f>IF(L4="Preventivo",25%,IF(L4="Detectivo",15%,IF(L4="Correctivo",10%,0%)))</f>
        <v>0.25</v>
      </c>
      <c r="N4" s="37" t="s">
        <v>248</v>
      </c>
      <c r="O4" s="39">
        <f>IF(N4="Automático",25%,IF(N4="Manual",15%,0%))</f>
        <v>0.15</v>
      </c>
      <c r="P4" s="45">
        <f>M4+O4</f>
        <v>0.4</v>
      </c>
      <c r="Q4" s="37" t="s">
        <v>116</v>
      </c>
      <c r="R4" s="37" t="s">
        <v>231</v>
      </c>
      <c r="S4" s="37" t="s">
        <v>116</v>
      </c>
      <c r="T4" s="39">
        <f>E4-(E4*P4)</f>
        <v>0.48</v>
      </c>
      <c r="U4" s="46">
        <f>G4</f>
        <v>0.8</v>
      </c>
      <c r="V4" s="128" t="str">
        <f>IF(AND(W4&lt;=100%,W4&gt;80%),"Muy alta",IF(AND(W4&lt;=80%,W4&gt;60%),"Alta",IF(AND(W4&lt;=60%,W4&gt;40%),"Media",IF(AND(W4&lt;=40%,W4&gt;20%),"Baja",IF(AND(W4&lt;=20%,W4&gt;=0%),"Muy Baja")))))</f>
        <v>Baja</v>
      </c>
      <c r="W4" s="131">
        <f>+T5</f>
        <v>0.28799999999999998</v>
      </c>
      <c r="X4" s="128" t="str">
        <f>IF(AND(Y4&lt;=1,Y4&gt;0.8),"Catastrófico",IF(AND(Y4&lt;=0.8,Y4&gt;0.6),"Mayor",IF(AND(Y4&lt;=0.6,Y4&gt;0.4),"Moderado",IF(AND(Y4&lt;=0.4,Y4&gt;0.2),"Menor",IF(AND(Y4&lt;=0.2,Y4&gt;=0),"Leve")))))</f>
        <v>Moderado</v>
      </c>
      <c r="Y4" s="131">
        <f>+U6</f>
        <v>0.60000000000000009</v>
      </c>
      <c r="Z4" s="128" t="str">
        <f>IF(V4&lt;&gt;"",IF(X4&lt;&gt;"",
IF(AND(V4 = "Muy Baja",X4 = "Leve"), "Zona de riesgo baja",
IF(AND(V4 = "Muy Baja",X4 = "Menor"), "Zona de riesgo baja",
IF(AND(V4 = "Muy Baja",X4 = "Moderado"), "Zona de riesgo moderada",
IF(AND(V4 = "Muy Baja",X4 = "Mayor"), "Zona de riesgo alta",
IF(AND(V4 = "Muy Baja",X4 = "Catastrófico"), "Zona de riesgo extrema",
IF(AND(V4 = "Baja",X4 = "Leve"), "Zona de riesgo baja",
IF(AND(V4 = "Baja",X4 = "Menor"), "Zona de riesgo moderada",
IF(AND(V4 = "Baja",X4 = "Moderado"), "Zona de riesgo moderada",
IF(AND(V4 = "Baja",X4 = "Mayor"), "Zona de riesgo alta",
IF(AND(V4 = "Baja",X4 = "Catastrófico"), "Zona de riesgo extrema",
IF(AND(V4 = "Media",X4 = "Leve"), "Zona de riesgo moderada",
IF(AND(V4 = "Media",X4 = "Menor"), "Zona de riesgo moderada",
IF(AND(V4 = "Media",X4 = "Moderado"), " Zona de riesgo moderada",
IF(AND(V4 = "Media",X4 = "Mayor"), "Zona de riesgo alta",
IF(AND(V4 = "Media",X4 = "Catastrófico"), "Zona de riesgo extrema",
IF(AND(V4 = "Alta",X4 = "Leve"), "Zona de riesgo moderada",
IF(AND(V4 = "Alta",X4 = "Menor"), "Zona de riesgo moderada",
IF(AND(V4 = "Alta",X4 = "Moderado"), "Zona de riesgo alta",
IF(AND(V4 = "Alta",X4 = "Mayor"), "Zona de riesgo alta",
IF(AND(V4 = "Alta",X4 = "Catastrófico"), "Zona de riesgo extrema",
IF(AND(V4 = "Muy Alta",X4 = "Leve"), "Zona de riesgo alta",
IF(AND(V4 = "Muy Alta",X4 = "Menor"), "Zona de riesgo alta",
IF(AND(V4 = "Muy Alta",X4 = "Moderado"), "Zona de riesgo alta",
IF(AND(V4 = "Muy Alta",X4 = "Mayor"), "Zona de riesgo alta",
IF(AND(V4 = "Muy Alta",X4 = "Catastrófico"), "Zona de riesgo extrema",
))))))))))))))))))))))))),"N/A"),"N/A")</f>
        <v>Zona de riesgo moderada</v>
      </c>
      <c r="AA4" s="128" t="s">
        <v>242</v>
      </c>
      <c r="AB4" s="139" t="s">
        <v>598</v>
      </c>
      <c r="AC4" s="125" t="s">
        <v>584</v>
      </c>
      <c r="AD4" s="138">
        <v>45809</v>
      </c>
    </row>
    <row r="5" spans="1:30" ht="92.25" customHeight="1" x14ac:dyDescent="0.25">
      <c r="A5" s="136"/>
      <c r="B5" s="136"/>
      <c r="C5" s="136"/>
      <c r="D5" s="129"/>
      <c r="E5" s="133"/>
      <c r="F5" s="129"/>
      <c r="G5" s="133"/>
      <c r="H5" s="129"/>
      <c r="I5" s="37" t="s">
        <v>572</v>
      </c>
      <c r="J5" s="38" t="s">
        <v>573</v>
      </c>
      <c r="K5" s="38"/>
      <c r="L5" s="38" t="s">
        <v>229</v>
      </c>
      <c r="M5" s="39">
        <f>IF(L5="Preventivo",25%,IF(L5="Detectivo",15%,IF(L5="Correctivo",10%,0%)))</f>
        <v>0.25</v>
      </c>
      <c r="N5" s="37" t="s">
        <v>248</v>
      </c>
      <c r="O5" s="39">
        <f t="shared" ref="O5" si="0">IF(N5="Automático",25%,IF(N5="Manual",15%,0%))</f>
        <v>0.15</v>
      </c>
      <c r="P5" s="45">
        <f t="shared" ref="P5" si="1">M5+O5</f>
        <v>0.4</v>
      </c>
      <c r="Q5" s="37" t="s">
        <v>116</v>
      </c>
      <c r="R5" s="37" t="s">
        <v>231</v>
      </c>
      <c r="S5" s="37" t="s">
        <v>116</v>
      </c>
      <c r="T5" s="39">
        <f>T4-(T4*P5)</f>
        <v>0.28799999999999998</v>
      </c>
      <c r="U5" s="46">
        <f>U4</f>
        <v>0.8</v>
      </c>
      <c r="V5" s="129"/>
      <c r="W5" s="126"/>
      <c r="X5" s="129"/>
      <c r="Y5" s="126"/>
      <c r="Z5" s="129"/>
      <c r="AA5" s="129"/>
      <c r="AB5" s="136"/>
      <c r="AC5" s="126"/>
      <c r="AD5" s="126"/>
    </row>
    <row r="6" spans="1:30" ht="96" customHeight="1" x14ac:dyDescent="0.25">
      <c r="A6" s="136"/>
      <c r="B6" s="136"/>
      <c r="C6" s="136"/>
      <c r="D6" s="129"/>
      <c r="E6" s="133"/>
      <c r="F6" s="129"/>
      <c r="G6" s="133"/>
      <c r="H6" s="129"/>
      <c r="I6" s="37" t="s">
        <v>574</v>
      </c>
      <c r="J6" s="38"/>
      <c r="K6" s="38" t="s">
        <v>573</v>
      </c>
      <c r="L6" s="38" t="s">
        <v>247</v>
      </c>
      <c r="M6" s="39">
        <f>IF(L6="Preventivo",25%,IF(L6="Detectivo",15%,IF(L6="Correctivo",10%,0%)))</f>
        <v>0.1</v>
      </c>
      <c r="N6" s="37" t="s">
        <v>248</v>
      </c>
      <c r="O6" s="39">
        <f t="shared" ref="O6" si="2">IF(N6="Automático",25%,IF(N6="Manual",15%,0%))</f>
        <v>0.15</v>
      </c>
      <c r="P6" s="45">
        <f t="shared" ref="P6" si="3">M6+O6</f>
        <v>0.25</v>
      </c>
      <c r="Q6" s="37" t="s">
        <v>116</v>
      </c>
      <c r="R6" s="37" t="s">
        <v>231</v>
      </c>
      <c r="S6" s="37" t="s">
        <v>116</v>
      </c>
      <c r="T6" s="39">
        <f>T5</f>
        <v>0.28799999999999998</v>
      </c>
      <c r="U6" s="46">
        <f>U5-(U5*P6)</f>
        <v>0.60000000000000009</v>
      </c>
      <c r="V6" s="129"/>
      <c r="W6" s="126"/>
      <c r="X6" s="129"/>
      <c r="Y6" s="126"/>
      <c r="Z6" s="129"/>
      <c r="AA6" s="129"/>
      <c r="AB6" s="136"/>
      <c r="AC6" s="126"/>
      <c r="AD6" s="126"/>
    </row>
    <row r="7" spans="1:30" ht="49.5" customHeight="1" x14ac:dyDescent="0.25">
      <c r="A7" s="137"/>
      <c r="B7" s="137"/>
      <c r="C7" s="137"/>
      <c r="D7" s="130"/>
      <c r="E7" s="134"/>
      <c r="F7" s="130"/>
      <c r="G7" s="134"/>
      <c r="H7" s="130"/>
      <c r="I7" s="37"/>
      <c r="J7" s="38"/>
      <c r="K7" s="38"/>
      <c r="L7" s="38"/>
      <c r="M7" s="39"/>
      <c r="N7" s="37"/>
      <c r="O7" s="39"/>
      <c r="P7" s="45"/>
      <c r="Q7" s="37"/>
      <c r="R7" s="37"/>
      <c r="S7" s="37"/>
      <c r="T7" s="39"/>
      <c r="U7" s="46"/>
      <c r="V7" s="130"/>
      <c r="W7" s="127"/>
      <c r="X7" s="130"/>
      <c r="Y7" s="127"/>
      <c r="Z7" s="130"/>
      <c r="AA7" s="130"/>
      <c r="AB7" s="137"/>
      <c r="AC7" s="127"/>
      <c r="AD7" s="127"/>
    </row>
    <row r="8" spans="1:30" ht="81" customHeight="1" x14ac:dyDescent="0.25">
      <c r="A8" s="135" t="str">
        <f>valoracion_riesgo!A4</f>
        <v>r-002</v>
      </c>
      <c r="B8" s="135" t="str">
        <f>VLOOKUP(A8,identificacion_riesgos!$A$2:$F$19,5)</f>
        <v>Posibilidad de pérdida de la integridad o disponibilidad de la información, así como de acceso no autorizado a plataformas externas utilizadas por la dependencia debido a la gestión inadecuada de contraseñas, lo cual podría ser aprovechado por agentes internos o externos con el propósito de sabotear las operaciones de la entidad.</v>
      </c>
      <c r="C8" s="135" t="str">
        <f>VLOOKUP(A8,identificacion_riesgos!$A$2:$F$19,6)</f>
        <v>Sanciones por parte de entes de control por perdida de la  integridad o disponibilidad de la información</v>
      </c>
      <c r="D8" s="128" t="str">
        <f>VLOOKUP(A8,valoracion_riesgo!$A$2:$D$4,2)</f>
        <v>Alta</v>
      </c>
      <c r="E8" s="132">
        <f>IF(D8="Muy Alta",1,IF(D8="Alta",0.8,IF(D8="Media",0.6,IF(D8="Baja",0.4,IF(D8="Muy Baja",0.2)))))</f>
        <v>0.8</v>
      </c>
      <c r="F8" s="128" t="str">
        <f>VLOOKUP(A8,valoracion_riesgo!$A$2:$D$4,3)</f>
        <v>Mayor</v>
      </c>
      <c r="G8" s="132">
        <f>IF(F8="Catastrófico",1,IF(F8="Mayor",0.8,IF(F8="Moderado",0.6,IF(F8="Menor",0.4,IF(F8="Leve",0.2)))))</f>
        <v>0.8</v>
      </c>
      <c r="H8" s="128" t="str">
        <f>VLOOKUP(A8,valoracion_riesgo!$A$2:$D$41,4)</f>
        <v>Zona de riesgo alta</v>
      </c>
      <c r="I8" s="40" t="s">
        <v>593</v>
      </c>
      <c r="J8" s="38" t="s">
        <v>573</v>
      </c>
      <c r="K8" s="38"/>
      <c r="L8" s="38" t="s">
        <v>229</v>
      </c>
      <c r="M8" s="39">
        <f>IF(L8="Preventivo",25%,IF(L8="Detectivo",15%,IF(L8="Correctivo",10%,0%)))</f>
        <v>0.25</v>
      </c>
      <c r="N8" s="37" t="s">
        <v>248</v>
      </c>
      <c r="O8" s="39">
        <f>IF(N8="Automático",25%,IF(N8="Manual",15%,0%))</f>
        <v>0.15</v>
      </c>
      <c r="P8" s="45">
        <f>M8+O8</f>
        <v>0.4</v>
      </c>
      <c r="Q8" s="37" t="s">
        <v>116</v>
      </c>
      <c r="R8" s="37" t="s">
        <v>231</v>
      </c>
      <c r="S8" s="37" t="s">
        <v>116</v>
      </c>
      <c r="T8" s="39">
        <f>E8-(E8*P8)</f>
        <v>0.48</v>
      </c>
      <c r="U8" s="46">
        <f>G8</f>
        <v>0.8</v>
      </c>
      <c r="V8" s="128" t="str">
        <f>IF(AND(W8&lt;=100%,W8&gt;80%),"Muy alta",IF(AND(W8&lt;=80%,W8&gt;60%),"Alta",IF(AND(W8&lt;=60%,W8&gt;40%),"Media",IF(AND(W8&lt;=40%,W8&gt;20%),"Baja",IF(AND(W8&lt;=20%,W8&gt;=0%),"Muy Baja")))))</f>
        <v>Baja</v>
      </c>
      <c r="W8" s="131">
        <f>+T10</f>
        <v>0.28799999999999998</v>
      </c>
      <c r="X8" s="128" t="str">
        <f>IF(AND(Y8&lt;=1,Y8&gt;0.8),"Catastrófico",IF(AND(Y8&lt;=0.8,Y8&gt;0.6),"Mayor",IF(AND(Y8&lt;=0.6,Y8&gt;0.4),"Moderado",IF(AND(Y8&lt;=0.4,Y8&gt;0.2),"Menor",IF(AND(Y8&lt;=0.2,Y8&gt;=0),"Leve")))))</f>
        <v>Moderado</v>
      </c>
      <c r="Y8" s="131">
        <f>+U10</f>
        <v>0.60000000000000009</v>
      </c>
      <c r="Z8" s="128" t="str">
        <f>IF(V8&lt;&gt;"",IF(X8&lt;&gt;"",
IF(AND(V8 = "Muy Baja",X8 = "Leve"), "Zona de riesgo baja",
IF(AND(V8 = "Muy Baja",X8 = "Menor"), "Zona de riesgo baja",
IF(AND(V8 = "Muy Baja",X8 = "Moderado"), "Zona de riesgo moderada",
IF(AND(V8 = "Muy Baja",X8 = "Mayor"), "Zona de riesgo alta",
IF(AND(V8 = "Muy Baja",X8 = "Catastrófico"), "Zona de riesgo extrema",
IF(AND(V8 = "Baja",X8 = "Leve"), "Zona de riesgo baja",
IF(AND(V8 = "Baja",X8 = "Menor"), "Zona de riesgo moderada",
IF(AND(V8 = "Baja",X8 = "Moderado"), "Zona de riesgo moderada",
IF(AND(V8 = "Baja",X8 = "Mayor"), "Zona de riesgo alta",
IF(AND(V8 = "Baja",X8 = "Catastrófico"), "Zona de riesgo extrema",
IF(AND(V8 = "Media",X8 = "Leve"), "Zona de riesgo moderada",
IF(AND(V8 = "Media",X8 = "Menor"), "Zona de riesgo moderada",
IF(AND(V8 = "Media",X8 = "Moderado"), " Zona de riesgo moderada",
IF(AND(V8 = "Media",X8 = "Mayor"), "Zona de riesgo alta",
IF(AND(V8 = "Media",X8 = "Catastrófico"), "Zona de riesgo extrema",
IF(AND(V8 = "Alta",X8 = "Leve"), "Zona de riesgo moderada",
IF(AND(V8 = "Alta",X8 = "Menor"), "Zona de riesgo moderada",
IF(AND(V8 = "Alta",X8 = "Moderado"), "Zona de riesgo alta",
IF(AND(V8 = "Alta",X8 = "Mayor"), "Zona de riesgo alta",
IF(AND(V8 = "Alta",X8 = "Catastrófico"), "Zona de riesgo extrema",
IF(AND(V8 = "Muy Alta",X8 = "Leve"), "Zona de riesgo alta",
IF(AND(V8 = "Muy Alta",X8 = "Menor"), "Zona de riesgo alta",
IF(AND(V8 = "Muy Alta",X8 = "Moderado"), "Zona de riesgo alta",
IF(AND(V8 = "Muy Alta",X8 = "Mayor"), "Zona de riesgo alta",
IF(AND(V8 = "Muy Alta",X8 = "Catastrófico"), "Zona de riesgo extrema",
))))))))))))))))))))))))),"N/A"),"N/A")</f>
        <v>Zona de riesgo moderada</v>
      </c>
      <c r="AA8" s="128" t="s">
        <v>242</v>
      </c>
      <c r="AB8" s="139" t="s">
        <v>597</v>
      </c>
      <c r="AC8" s="125" t="s">
        <v>584</v>
      </c>
      <c r="AD8" s="138">
        <v>45809</v>
      </c>
    </row>
    <row r="9" spans="1:30" ht="40.5" x14ac:dyDescent="0.25">
      <c r="A9" s="136"/>
      <c r="B9" s="136"/>
      <c r="C9" s="136"/>
      <c r="D9" s="129"/>
      <c r="E9" s="133"/>
      <c r="F9" s="129"/>
      <c r="G9" s="133"/>
      <c r="H9" s="129"/>
      <c r="I9" s="37" t="s">
        <v>594</v>
      </c>
      <c r="J9" s="38"/>
      <c r="K9" s="38" t="s">
        <v>573</v>
      </c>
      <c r="L9" s="38" t="s">
        <v>247</v>
      </c>
      <c r="M9" s="39">
        <f>IF(L9="Preventivo",25%,IF(L9="Detectivo",15%,IF(L9="Correctivo",10%,0%)))</f>
        <v>0.1</v>
      </c>
      <c r="N9" s="37" t="s">
        <v>248</v>
      </c>
      <c r="O9" s="39">
        <f>IF(N9="Automático",25%,IF(N9="Manual",15%,0%))</f>
        <v>0.15</v>
      </c>
      <c r="P9" s="45">
        <f>M9+O9</f>
        <v>0.25</v>
      </c>
      <c r="Q9" s="37" t="s">
        <v>116</v>
      </c>
      <c r="R9" s="37" t="s">
        <v>231</v>
      </c>
      <c r="S9" s="37" t="s">
        <v>116</v>
      </c>
      <c r="T9" s="39">
        <f>T8</f>
        <v>0.48</v>
      </c>
      <c r="U9" s="46">
        <f>U8-(U8*P9)</f>
        <v>0.60000000000000009</v>
      </c>
      <c r="V9" s="129"/>
      <c r="W9" s="126"/>
      <c r="X9" s="129"/>
      <c r="Y9" s="126"/>
      <c r="Z9" s="129"/>
      <c r="AA9" s="129"/>
      <c r="AB9" s="136"/>
      <c r="AC9" s="126"/>
      <c r="AD9" s="126"/>
    </row>
    <row r="10" spans="1:30" ht="108" x14ac:dyDescent="0.25">
      <c r="A10" s="136"/>
      <c r="B10" s="136"/>
      <c r="C10" s="136"/>
      <c r="D10" s="129"/>
      <c r="E10" s="133"/>
      <c r="F10" s="129"/>
      <c r="G10" s="133"/>
      <c r="H10" s="129"/>
      <c r="I10" s="37" t="s">
        <v>595</v>
      </c>
      <c r="J10" s="38" t="s">
        <v>573</v>
      </c>
      <c r="K10" s="38"/>
      <c r="L10" s="38" t="s">
        <v>229</v>
      </c>
      <c r="M10" s="39">
        <f>IF(L10="Preventivo",25%,IF(L10="Detectivo",15%,IF(L10="Correctivo",10%,0%)))</f>
        <v>0.25</v>
      </c>
      <c r="N10" s="37" t="s">
        <v>248</v>
      </c>
      <c r="O10" s="39">
        <f>IF(N10="Automático",25%,IF(N10="Manual",15%,0%))</f>
        <v>0.15</v>
      </c>
      <c r="P10" s="45">
        <f>M10+O10</f>
        <v>0.4</v>
      </c>
      <c r="Q10" s="37" t="s">
        <v>116</v>
      </c>
      <c r="R10" s="37" t="s">
        <v>596</v>
      </c>
      <c r="S10" s="37" t="s">
        <v>117</v>
      </c>
      <c r="T10" s="39">
        <f>T9-(T9*P10)</f>
        <v>0.28799999999999998</v>
      </c>
      <c r="U10" s="46">
        <f>+U9</f>
        <v>0.60000000000000009</v>
      </c>
      <c r="V10" s="129"/>
      <c r="W10" s="126"/>
      <c r="X10" s="129"/>
      <c r="Y10" s="126"/>
      <c r="Z10" s="129"/>
      <c r="AA10" s="129"/>
      <c r="AB10" s="136"/>
      <c r="AC10" s="126"/>
      <c r="AD10" s="126"/>
    </row>
    <row r="11" spans="1:30" x14ac:dyDescent="0.25">
      <c r="A11" s="137"/>
      <c r="B11" s="137"/>
      <c r="C11" s="137"/>
      <c r="D11" s="130"/>
      <c r="E11" s="134"/>
      <c r="F11" s="130"/>
      <c r="G11" s="134"/>
      <c r="H11" s="130"/>
      <c r="I11" s="37"/>
      <c r="J11" s="38"/>
      <c r="K11" s="38"/>
      <c r="L11" s="38"/>
      <c r="M11" s="39"/>
      <c r="N11" s="37"/>
      <c r="O11" s="39"/>
      <c r="P11" s="45"/>
      <c r="Q11" s="37"/>
      <c r="R11" s="37"/>
      <c r="S11" s="37"/>
      <c r="T11" s="39"/>
      <c r="U11" s="46"/>
      <c r="V11" s="130"/>
      <c r="W11" s="127"/>
      <c r="X11" s="130"/>
      <c r="Y11" s="127"/>
      <c r="Z11" s="130"/>
      <c r="AA11" s="130"/>
      <c r="AB11" s="137"/>
      <c r="AC11" s="127"/>
      <c r="AD11" s="127"/>
    </row>
    <row r="12" spans="1:30" x14ac:dyDescent="0.25">
      <c r="A12" s="135"/>
      <c r="B12" s="135"/>
      <c r="C12" s="135"/>
      <c r="D12" s="128"/>
      <c r="E12" s="132"/>
      <c r="F12" s="128"/>
      <c r="G12" s="132"/>
      <c r="H12" s="128"/>
      <c r="I12" s="37"/>
      <c r="J12" s="38"/>
      <c r="K12" s="38"/>
      <c r="L12" s="38"/>
      <c r="M12" s="39"/>
      <c r="N12" s="37"/>
      <c r="O12" s="39"/>
      <c r="P12" s="45"/>
      <c r="Q12" s="37"/>
      <c r="R12" s="37"/>
      <c r="S12" s="37"/>
      <c r="T12" s="39"/>
      <c r="U12" s="46"/>
      <c r="V12" s="128"/>
      <c r="W12" s="131"/>
      <c r="X12" s="128"/>
      <c r="Y12" s="131"/>
      <c r="Z12" s="128"/>
      <c r="AA12" s="128"/>
      <c r="AB12" s="125"/>
      <c r="AC12" s="125"/>
      <c r="AD12" s="125"/>
    </row>
    <row r="13" spans="1:30" x14ac:dyDescent="0.25">
      <c r="A13" s="136"/>
      <c r="B13" s="136"/>
      <c r="C13" s="136"/>
      <c r="D13" s="129"/>
      <c r="E13" s="133"/>
      <c r="F13" s="129"/>
      <c r="G13" s="133"/>
      <c r="H13" s="129"/>
      <c r="I13" s="37"/>
      <c r="J13" s="38"/>
      <c r="K13" s="38"/>
      <c r="L13" s="38"/>
      <c r="M13" s="39"/>
      <c r="N13" s="37"/>
      <c r="O13" s="39"/>
      <c r="P13" s="45"/>
      <c r="Q13" s="37"/>
      <c r="R13" s="37"/>
      <c r="S13" s="37"/>
      <c r="T13" s="39"/>
      <c r="U13" s="46"/>
      <c r="V13" s="129"/>
      <c r="W13" s="126"/>
      <c r="X13" s="129"/>
      <c r="Y13" s="126"/>
      <c r="Z13" s="129"/>
      <c r="AA13" s="129"/>
      <c r="AB13" s="126"/>
      <c r="AC13" s="126"/>
      <c r="AD13" s="126"/>
    </row>
    <row r="14" spans="1:30" x14ac:dyDescent="0.25">
      <c r="A14" s="136"/>
      <c r="B14" s="136"/>
      <c r="C14" s="136"/>
      <c r="D14" s="129"/>
      <c r="E14" s="133"/>
      <c r="F14" s="129"/>
      <c r="G14" s="133"/>
      <c r="H14" s="129"/>
      <c r="I14" s="37"/>
      <c r="J14" s="38"/>
      <c r="K14" s="38"/>
      <c r="L14" s="38"/>
      <c r="M14" s="39"/>
      <c r="N14" s="37"/>
      <c r="O14" s="39"/>
      <c r="P14" s="45"/>
      <c r="Q14" s="37"/>
      <c r="R14" s="37"/>
      <c r="S14" s="37"/>
      <c r="T14" s="39"/>
      <c r="U14" s="46"/>
      <c r="V14" s="129"/>
      <c r="W14" s="126"/>
      <c r="X14" s="129"/>
      <c r="Y14" s="126"/>
      <c r="Z14" s="129"/>
      <c r="AA14" s="129"/>
      <c r="AB14" s="126"/>
      <c r="AC14" s="126"/>
      <c r="AD14" s="126"/>
    </row>
    <row r="15" spans="1:30" x14ac:dyDescent="0.25">
      <c r="A15" s="137"/>
      <c r="B15" s="137"/>
      <c r="C15" s="137"/>
      <c r="D15" s="130"/>
      <c r="E15" s="134"/>
      <c r="F15" s="130"/>
      <c r="G15" s="134"/>
      <c r="H15" s="130"/>
      <c r="I15" s="37"/>
      <c r="J15" s="38"/>
      <c r="K15" s="38"/>
      <c r="L15" s="38"/>
      <c r="M15" s="39"/>
      <c r="N15" s="37"/>
      <c r="O15" s="39"/>
      <c r="P15" s="45"/>
      <c r="Q15" s="37"/>
      <c r="R15" s="37"/>
      <c r="S15" s="37"/>
      <c r="T15" s="39"/>
      <c r="U15" s="46"/>
      <c r="V15" s="130"/>
      <c r="W15" s="127"/>
      <c r="X15" s="130"/>
      <c r="Y15" s="127"/>
      <c r="Z15" s="130"/>
      <c r="AA15" s="130"/>
      <c r="AB15" s="127"/>
      <c r="AC15" s="127"/>
      <c r="AD15" s="127"/>
    </row>
    <row r="16" spans="1:30" x14ac:dyDescent="0.25">
      <c r="A16" s="135"/>
      <c r="B16" s="135"/>
      <c r="C16" s="135"/>
      <c r="D16" s="128"/>
      <c r="E16" s="132"/>
      <c r="F16" s="128"/>
      <c r="G16" s="132"/>
      <c r="H16" s="128"/>
      <c r="I16" s="37"/>
      <c r="J16" s="38"/>
      <c r="K16" s="38"/>
      <c r="L16" s="38"/>
      <c r="M16" s="39"/>
      <c r="N16" s="37"/>
      <c r="O16" s="39"/>
      <c r="P16" s="45"/>
      <c r="Q16" s="37"/>
      <c r="R16" s="37"/>
      <c r="S16" s="37"/>
      <c r="T16" s="39"/>
      <c r="U16" s="46"/>
      <c r="V16" s="128"/>
      <c r="W16" s="131"/>
      <c r="X16" s="128"/>
      <c r="Y16" s="131"/>
      <c r="Z16" s="128"/>
      <c r="AA16" s="128"/>
      <c r="AB16" s="125"/>
      <c r="AC16" s="125"/>
      <c r="AD16" s="125"/>
    </row>
    <row r="17" spans="1:30" x14ac:dyDescent="0.25">
      <c r="A17" s="136"/>
      <c r="B17" s="136"/>
      <c r="C17" s="136"/>
      <c r="D17" s="129"/>
      <c r="E17" s="133"/>
      <c r="F17" s="129"/>
      <c r="G17" s="133"/>
      <c r="H17" s="129"/>
      <c r="I17" s="37"/>
      <c r="J17" s="38"/>
      <c r="K17" s="38"/>
      <c r="L17" s="38"/>
      <c r="M17" s="39"/>
      <c r="N17" s="37"/>
      <c r="O17" s="39"/>
      <c r="P17" s="45"/>
      <c r="Q17" s="37"/>
      <c r="R17" s="37"/>
      <c r="S17" s="37"/>
      <c r="T17" s="39"/>
      <c r="U17" s="46"/>
      <c r="V17" s="129"/>
      <c r="W17" s="126"/>
      <c r="X17" s="129"/>
      <c r="Y17" s="126"/>
      <c r="Z17" s="129"/>
      <c r="AA17" s="129"/>
      <c r="AB17" s="126"/>
      <c r="AC17" s="126"/>
      <c r="AD17" s="126"/>
    </row>
    <row r="18" spans="1:30" x14ac:dyDescent="0.25">
      <c r="A18" s="136"/>
      <c r="B18" s="136"/>
      <c r="C18" s="136"/>
      <c r="D18" s="129"/>
      <c r="E18" s="133"/>
      <c r="F18" s="129"/>
      <c r="G18" s="133"/>
      <c r="H18" s="129"/>
      <c r="I18" s="37"/>
      <c r="J18" s="38"/>
      <c r="K18" s="38"/>
      <c r="L18" s="38"/>
      <c r="M18" s="39"/>
      <c r="N18" s="37"/>
      <c r="O18" s="39"/>
      <c r="P18" s="45"/>
      <c r="Q18" s="37"/>
      <c r="R18" s="37"/>
      <c r="S18" s="37"/>
      <c r="T18" s="39"/>
      <c r="U18" s="46"/>
      <c r="V18" s="129"/>
      <c r="W18" s="126"/>
      <c r="X18" s="129"/>
      <c r="Y18" s="126"/>
      <c r="Z18" s="129"/>
      <c r="AA18" s="129"/>
      <c r="AB18" s="126"/>
      <c r="AC18" s="126"/>
      <c r="AD18" s="126"/>
    </row>
    <row r="19" spans="1:30" x14ac:dyDescent="0.25">
      <c r="A19" s="137"/>
      <c r="B19" s="137"/>
      <c r="C19" s="137"/>
      <c r="D19" s="130"/>
      <c r="E19" s="134"/>
      <c r="F19" s="130"/>
      <c r="G19" s="134"/>
      <c r="H19" s="130"/>
      <c r="I19" s="37"/>
      <c r="J19" s="38"/>
      <c r="K19" s="38"/>
      <c r="L19" s="38"/>
      <c r="M19" s="39"/>
      <c r="N19" s="37"/>
      <c r="O19" s="39"/>
      <c r="P19" s="45"/>
      <c r="Q19" s="37"/>
      <c r="R19" s="37"/>
      <c r="S19" s="37"/>
      <c r="T19" s="39"/>
      <c r="U19" s="46"/>
      <c r="V19" s="130"/>
      <c r="W19" s="127"/>
      <c r="X19" s="130"/>
      <c r="Y19" s="127"/>
      <c r="Z19" s="130"/>
      <c r="AA19" s="130"/>
      <c r="AB19" s="127"/>
      <c r="AC19" s="127"/>
      <c r="AD19" s="127"/>
    </row>
    <row r="20" spans="1:30" x14ac:dyDescent="0.25">
      <c r="A20" s="135"/>
      <c r="B20" s="135"/>
      <c r="C20" s="135"/>
      <c r="D20" s="128"/>
      <c r="E20" s="132"/>
      <c r="F20" s="128"/>
      <c r="G20" s="132"/>
      <c r="H20" s="128"/>
      <c r="I20" s="37"/>
      <c r="J20" s="38"/>
      <c r="K20" s="38"/>
      <c r="L20" s="38"/>
      <c r="M20" s="39"/>
      <c r="N20" s="37"/>
      <c r="O20" s="39"/>
      <c r="P20" s="45"/>
      <c r="Q20" s="37"/>
      <c r="R20" s="37"/>
      <c r="S20" s="37"/>
      <c r="T20" s="39"/>
      <c r="U20" s="46"/>
      <c r="V20" s="128"/>
      <c r="W20" s="131"/>
      <c r="X20" s="128"/>
      <c r="Y20" s="131"/>
      <c r="Z20" s="128"/>
      <c r="AA20" s="128"/>
      <c r="AB20" s="125"/>
      <c r="AC20" s="125"/>
      <c r="AD20" s="125"/>
    </row>
    <row r="21" spans="1:30" x14ac:dyDescent="0.25">
      <c r="A21" s="136"/>
      <c r="B21" s="136"/>
      <c r="C21" s="136"/>
      <c r="D21" s="129"/>
      <c r="E21" s="133"/>
      <c r="F21" s="129"/>
      <c r="G21" s="133"/>
      <c r="H21" s="129"/>
      <c r="I21" s="37"/>
      <c r="J21" s="38"/>
      <c r="K21" s="38"/>
      <c r="L21" s="38"/>
      <c r="M21" s="39"/>
      <c r="N21" s="37"/>
      <c r="O21" s="39"/>
      <c r="P21" s="45"/>
      <c r="Q21" s="37"/>
      <c r="R21" s="37"/>
      <c r="S21" s="37"/>
      <c r="T21" s="39"/>
      <c r="U21" s="46"/>
      <c r="V21" s="129"/>
      <c r="W21" s="126"/>
      <c r="X21" s="129"/>
      <c r="Y21" s="126"/>
      <c r="Z21" s="129"/>
      <c r="AA21" s="129"/>
      <c r="AB21" s="126"/>
      <c r="AC21" s="126"/>
      <c r="AD21" s="126"/>
    </row>
    <row r="22" spans="1:30" x14ac:dyDescent="0.25">
      <c r="A22" s="136"/>
      <c r="B22" s="136"/>
      <c r="C22" s="136"/>
      <c r="D22" s="129"/>
      <c r="E22" s="133"/>
      <c r="F22" s="129"/>
      <c r="G22" s="133"/>
      <c r="H22" s="129"/>
      <c r="I22" s="37"/>
      <c r="J22" s="38"/>
      <c r="K22" s="38"/>
      <c r="L22" s="38"/>
      <c r="M22" s="39"/>
      <c r="N22" s="37"/>
      <c r="O22" s="39"/>
      <c r="P22" s="45"/>
      <c r="Q22" s="37"/>
      <c r="R22" s="37"/>
      <c r="S22" s="37"/>
      <c r="T22" s="39"/>
      <c r="U22" s="46"/>
      <c r="V22" s="129"/>
      <c r="W22" s="126"/>
      <c r="X22" s="129"/>
      <c r="Y22" s="126"/>
      <c r="Z22" s="129"/>
      <c r="AA22" s="129"/>
      <c r="AB22" s="126"/>
      <c r="AC22" s="126"/>
      <c r="AD22" s="126"/>
    </row>
    <row r="23" spans="1:30" x14ac:dyDescent="0.25">
      <c r="A23" s="137"/>
      <c r="B23" s="137"/>
      <c r="C23" s="137"/>
      <c r="D23" s="130"/>
      <c r="E23" s="134"/>
      <c r="F23" s="130"/>
      <c r="G23" s="134"/>
      <c r="H23" s="130"/>
      <c r="I23" s="37"/>
      <c r="J23" s="38"/>
      <c r="K23" s="38"/>
      <c r="L23" s="38"/>
      <c r="M23" s="39"/>
      <c r="N23" s="37"/>
      <c r="O23" s="39"/>
      <c r="P23" s="45"/>
      <c r="Q23" s="37"/>
      <c r="R23" s="37"/>
      <c r="S23" s="37"/>
      <c r="T23" s="39"/>
      <c r="U23" s="46"/>
      <c r="V23" s="130"/>
      <c r="W23" s="127"/>
      <c r="X23" s="130"/>
      <c r="Y23" s="127"/>
      <c r="Z23" s="130"/>
      <c r="AA23" s="130"/>
      <c r="AB23" s="127"/>
      <c r="AC23" s="127"/>
      <c r="AD23" s="127"/>
    </row>
  </sheetData>
  <mergeCells count="110">
    <mergeCell ref="AC1:AD1"/>
    <mergeCell ref="C1:AB1"/>
    <mergeCell ref="A1:B1"/>
    <mergeCell ref="H8:H11"/>
    <mergeCell ref="V8:V11"/>
    <mergeCell ref="B4:B7"/>
    <mergeCell ref="C4:C7"/>
    <mergeCell ref="H4:H7"/>
    <mergeCell ref="E4:E7"/>
    <mergeCell ref="D4:D7"/>
    <mergeCell ref="F4:F7"/>
    <mergeCell ref="G4:G7"/>
    <mergeCell ref="F8:F11"/>
    <mergeCell ref="G8:G11"/>
    <mergeCell ref="AD4:AD7"/>
    <mergeCell ref="Z2:Z3"/>
    <mergeCell ref="AA2:AA3"/>
    <mergeCell ref="AB2:AB3"/>
    <mergeCell ref="AC2:AC3"/>
    <mergeCell ref="AD2:AD3"/>
    <mergeCell ref="A2:A3"/>
    <mergeCell ref="A4:A7"/>
    <mergeCell ref="W2:W3"/>
    <mergeCell ref="X2:X3"/>
    <mergeCell ref="Y2:Y3"/>
    <mergeCell ref="T2:T3"/>
    <mergeCell ref="I2:I3"/>
    <mergeCell ref="B2:B3"/>
    <mergeCell ref="C2:C3"/>
    <mergeCell ref="H2:H3"/>
    <mergeCell ref="E2:E3"/>
    <mergeCell ref="D2:D3"/>
    <mergeCell ref="F2:F3"/>
    <mergeCell ref="G2:G3"/>
    <mergeCell ref="U2:U3"/>
    <mergeCell ref="V2:V3"/>
    <mergeCell ref="J2:K2"/>
    <mergeCell ref="L2:S2"/>
    <mergeCell ref="W4:W7"/>
    <mergeCell ref="X4:X7"/>
    <mergeCell ref="Y4:Y7"/>
    <mergeCell ref="Z4:Z7"/>
    <mergeCell ref="AA4:AA7"/>
    <mergeCell ref="AB4:AB7"/>
    <mergeCell ref="AC4:AC7"/>
    <mergeCell ref="V4:V7"/>
    <mergeCell ref="AB8:AB11"/>
    <mergeCell ref="AC8:AC11"/>
    <mergeCell ref="AD8:AD11"/>
    <mergeCell ref="A12:A15"/>
    <mergeCell ref="B12:B15"/>
    <mergeCell ref="C12:C15"/>
    <mergeCell ref="D12:D15"/>
    <mergeCell ref="E12:E15"/>
    <mergeCell ref="F12:F15"/>
    <mergeCell ref="G12:G15"/>
    <mergeCell ref="H12:H15"/>
    <mergeCell ref="V12:V15"/>
    <mergeCell ref="W12:W15"/>
    <mergeCell ref="X12:X15"/>
    <mergeCell ref="Y12:Y15"/>
    <mergeCell ref="Z12:Z15"/>
    <mergeCell ref="W8:W11"/>
    <mergeCell ref="X8:X11"/>
    <mergeCell ref="Y8:Y11"/>
    <mergeCell ref="Z8:Z11"/>
    <mergeCell ref="AA8:AA11"/>
    <mergeCell ref="A8:A11"/>
    <mergeCell ref="D8:D11"/>
    <mergeCell ref="E8:E11"/>
    <mergeCell ref="B8:B11"/>
    <mergeCell ref="C8:C11"/>
    <mergeCell ref="AD16:AD19"/>
    <mergeCell ref="AA12:AA15"/>
    <mergeCell ref="AB12:AB15"/>
    <mergeCell ref="AC12:AC15"/>
    <mergeCell ref="AD12:AD15"/>
    <mergeCell ref="A16:A19"/>
    <mergeCell ref="B16:B19"/>
    <mergeCell ref="C16:C19"/>
    <mergeCell ref="D16:D19"/>
    <mergeCell ref="E16:E19"/>
    <mergeCell ref="F16:F19"/>
    <mergeCell ref="G16:G19"/>
    <mergeCell ref="H16:H19"/>
    <mergeCell ref="V16:V19"/>
    <mergeCell ref="W16:W19"/>
    <mergeCell ref="X16:X19"/>
    <mergeCell ref="Y16:Y19"/>
    <mergeCell ref="A20:A23"/>
    <mergeCell ref="B20:B23"/>
    <mergeCell ref="C20:C23"/>
    <mergeCell ref="D20:D23"/>
    <mergeCell ref="E20:E23"/>
    <mergeCell ref="Z16:Z19"/>
    <mergeCell ref="AA16:AA19"/>
    <mergeCell ref="AB16:AB19"/>
    <mergeCell ref="AC16:AC19"/>
    <mergeCell ref="AC20:AC23"/>
    <mergeCell ref="AD20:AD23"/>
    <mergeCell ref="X20:X23"/>
    <mergeCell ref="Y20:Y23"/>
    <mergeCell ref="Z20:Z23"/>
    <mergeCell ref="AA20:AA23"/>
    <mergeCell ref="AB20:AB23"/>
    <mergeCell ref="F20:F23"/>
    <mergeCell ref="G20:G23"/>
    <mergeCell ref="H20:H23"/>
    <mergeCell ref="V20:V23"/>
    <mergeCell ref="W20:W23"/>
  </mergeCells>
  <conditionalFormatting sqref="H4 H12 H16 H20">
    <cfRule type="containsText" dxfId="23" priority="37" operator="containsText" text="Zona de riesgo baja">
      <formula>NOT(ISERROR(SEARCH("Zona de riesgo baja",H4)))</formula>
    </cfRule>
    <cfRule type="containsText" dxfId="22" priority="38" operator="containsText" text="Zona de riesgo moderada">
      <formula>NOT(ISERROR(SEARCH("Zona de riesgo moderada",H4)))</formula>
    </cfRule>
    <cfRule type="containsText" dxfId="21" priority="39" operator="containsText" text="Zona de riesgo alta">
      <formula>NOT(ISERROR(SEARCH("Zona de riesgo alta",H4)))</formula>
    </cfRule>
    <cfRule type="containsText" dxfId="20" priority="40" operator="containsText" text="Zona de riesgo extrema">
      <formula>NOT(ISERROR(SEARCH("Zona de riesgo extrema",H4)))</formula>
    </cfRule>
  </conditionalFormatting>
  <conditionalFormatting sqref="H8">
    <cfRule type="containsText" dxfId="19" priority="1" operator="containsText" text="Zona de riesgo baja">
      <formula>NOT(ISERROR(SEARCH("Zona de riesgo baja",H8)))</formula>
    </cfRule>
    <cfRule type="containsText" dxfId="18" priority="2" operator="containsText" text="Zona de riesgo moderada">
      <formula>NOT(ISERROR(SEARCH("Zona de riesgo moderada",H8)))</formula>
    </cfRule>
    <cfRule type="containsText" dxfId="17" priority="3" operator="containsText" text="Zona de riesgo alta">
      <formula>NOT(ISERROR(SEARCH("Zona de riesgo alta",H8)))</formula>
    </cfRule>
    <cfRule type="containsText" dxfId="16" priority="4" operator="containsText" text="Zona de riesgo extrema">
      <formula>NOT(ISERROR(SEARCH("Zona de riesgo extrema",H8)))</formula>
    </cfRule>
  </conditionalFormatting>
  <conditionalFormatting sqref="Z4">
    <cfRule type="containsText" dxfId="15" priority="25" operator="containsText" text="Zona de riesgo baja">
      <formula>NOT(ISERROR(SEARCH("Zona de riesgo baja",Z4)))</formula>
    </cfRule>
    <cfRule type="containsText" dxfId="14" priority="26" operator="containsText" text="Zona de riesgo moderada">
      <formula>NOT(ISERROR(SEARCH("Zona de riesgo moderada",Z4)))</formula>
    </cfRule>
    <cfRule type="containsText" dxfId="13" priority="27" operator="containsText" text="Zona de riesgo alta">
      <formula>NOT(ISERROR(SEARCH("Zona de riesgo alta",Z4)))</formula>
    </cfRule>
    <cfRule type="containsText" dxfId="12" priority="28" operator="containsText" text="Zona de riesgo extrema">
      <formula>NOT(ISERROR(SEARCH("Zona de riesgo extrema",Z4)))</formula>
    </cfRule>
  </conditionalFormatting>
  <conditionalFormatting sqref="Z8">
    <cfRule type="containsText" dxfId="11" priority="5" operator="containsText" text="Zona de riesgo baja">
      <formula>NOT(ISERROR(SEARCH("Zona de riesgo baja",Z8)))</formula>
    </cfRule>
    <cfRule type="containsText" dxfId="10" priority="6" operator="containsText" text="Zona de riesgo moderada">
      <formula>NOT(ISERROR(SEARCH("Zona de riesgo moderada",Z8)))</formula>
    </cfRule>
    <cfRule type="containsText" dxfId="9" priority="7" operator="containsText" text="Zona de riesgo alta">
      <formula>NOT(ISERROR(SEARCH("Zona de riesgo alta",Z8)))</formula>
    </cfRule>
    <cfRule type="containsText" dxfId="8" priority="8" operator="containsText" text="Zona de riesgo extrema">
      <formula>NOT(ISERROR(SEARCH("Zona de riesgo extrema",Z8)))</formula>
    </cfRule>
  </conditionalFormatting>
  <conditionalFormatting sqref="Z12 Z16 Z20">
    <cfRule type="containsText" dxfId="7" priority="17" operator="containsText" text="Zona de riesgo baja">
      <formula>NOT(ISERROR(SEARCH("Zona de riesgo baja",Z12)))</formula>
    </cfRule>
    <cfRule type="containsText" dxfId="6" priority="18" operator="containsText" text="Zona de riesgo moderada">
      <formula>NOT(ISERROR(SEARCH("Zona de riesgo moderada",Z12)))</formula>
    </cfRule>
    <cfRule type="containsText" dxfId="5" priority="19" operator="containsText" text="Zona de riesgo alta">
      <formula>NOT(ISERROR(SEARCH("Zona de riesgo alta",Z12)))</formula>
    </cfRule>
    <cfRule type="containsText" dxfId="4" priority="20" operator="containsText" text="Zona de riesgo extrema">
      <formula>NOT(ISERROR(SEARCH("Zona de riesgo extrema",Z12)))</formula>
    </cfRule>
  </conditionalFormatting>
  <dataValidations count="5">
    <dataValidation type="list" allowBlank="1" showInputMessage="1" showErrorMessage="1" sqref="L4:L15" xr:uid="{91421F25-DD8F-4A4E-AFF7-A294C2EC34EC}">
      <formula1>"Preventivo,Correctivo,Detectivo"</formula1>
    </dataValidation>
    <dataValidation type="list" allowBlank="1" showInputMessage="1" showErrorMessage="1" sqref="N4:N15" xr:uid="{4F0065FC-0E92-4DA0-ABC4-B08F904C72D4}">
      <formula1>"Manual,Automático"</formula1>
    </dataValidation>
    <dataValidation type="list" allowBlank="1" showInputMessage="1" showErrorMessage="1" sqref="Q4:Q15 S4:S15" xr:uid="{9A431138-DDBD-43E2-BA4F-D733F7E9FEAA}">
      <formula1>"Si,No"</formula1>
    </dataValidation>
    <dataValidation type="list" allowBlank="1" showInputMessage="1" showErrorMessage="1" sqref="R4:R15" xr:uid="{A260E957-9622-4429-B5BC-C70ACA47226C}">
      <formula1>"Continua,Aleatoria"</formula1>
    </dataValidation>
    <dataValidation type="list" allowBlank="1" showInputMessage="1" showErrorMessage="1" sqref="AA4:AA11" xr:uid="{79D05EE7-5060-4B33-8C56-99A3ED19373F}">
      <formula1>"Reducir,Transferir,Aceptar,Evitar"</formula1>
    </dataValidation>
  </dataValidations>
  <hyperlinks>
    <hyperlink ref="AC1:AD1" location="portada!A1" display="Portada" xr:uid="{2586A1C5-E034-4D97-82C8-D301AD1AEA64}"/>
    <hyperlink ref="A1:B1" location="valoracion_riesgo!A1" display="Anterior" xr:uid="{495DE280-B30F-4AE1-A12F-45DBE95F85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activos_primarios</vt:lpstr>
      <vt:lpstr>activos_apoyo</vt:lpstr>
      <vt:lpstr>criticidad_activos_apoyo</vt:lpstr>
      <vt:lpstr>criticidad_personas</vt:lpstr>
      <vt:lpstr>identificacion_riesgos</vt:lpstr>
      <vt:lpstr>amenazas - vulnerabilidades</vt:lpstr>
      <vt:lpstr>valoracion_riesgo</vt:lpstr>
      <vt:lpstr>mapa_riesgos_si</vt:lpstr>
      <vt:lpstr>listas</vt: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SGC Alcaldia Pasto</dc:creator>
  <cp:lastModifiedBy>Alcaldia Pasto SSI</cp:lastModifiedBy>
  <cp:lastPrinted>2019-03-13T19:49:23Z</cp:lastPrinted>
  <dcterms:created xsi:type="dcterms:W3CDTF">2019-03-12T21:27:01Z</dcterms:created>
  <dcterms:modified xsi:type="dcterms:W3CDTF">2026-08-12T19:08:39Z</dcterms:modified>
</cp:coreProperties>
</file>