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updateLinks="never" codeName="ThisWorkbook" defaultThemeVersion="124226"/>
  <bookViews>
    <workbookView xWindow="0" yWindow="0" windowWidth="20640" windowHeight="11760" tabRatio="940" firstSheet="3" activeTab="3"/>
  </bookViews>
  <sheets>
    <sheet name="INDICE" sheetId="22" r:id="rId1"/>
    <sheet name="F1. INF. GENERAL" sheetId="5" r:id="rId2"/>
    <sheet name="Hoja4" sheetId="6" state="hidden" r:id="rId3"/>
    <sheet name="F2. COMP. LAB Y COM COMPOR" sheetId="9" r:id="rId4"/>
    <sheet name="F3. EVIDENCIAS" sheetId="7" r:id="rId5"/>
    <sheet name="F4. CALF. COM. COMPORT." sheetId="17" r:id="rId6"/>
    <sheet name="F5. EVA. ÁREAS O DEPENDENCIAS." sheetId="1" r:id="rId7"/>
    <sheet name="F6. REPOR CLF PRD ANUAL U ORD" sheetId="3" r:id="rId8"/>
    <sheet name="F7. PLAN DE MEJORAMIENTO" sheetId="21" r:id="rId9"/>
    <sheet name="F8. EVA. EVENTUAL (Semestre 1)" sheetId="10" r:id="rId10"/>
    <sheet name="F8. EVA. EVENTUAL (Semestre 2)" sheetId="19" r:id="rId11"/>
    <sheet name="F9. EV. EXTRAORDINARIA" sheetId="13" r:id="rId12"/>
    <sheet name="F10. EVA. INFERIOR A 1 AÑO" sheetId="12" r:id="rId13"/>
    <sheet name="F11. EVA P. PRUEBA" sheetId="23" r:id="rId14"/>
  </sheets>
  <externalReferences>
    <externalReference r:id="rId15"/>
    <externalReference r:id="rId16"/>
    <externalReference r:id="rId17"/>
    <externalReference r:id="rId18"/>
    <externalReference r:id="rId19"/>
    <externalReference r:id="rId20"/>
  </externalReferences>
  <definedNames>
    <definedName name="_xlnm._FilterDatabase" localSheetId="2" hidden="1">Hoja4!$A$600:$AH$638</definedName>
    <definedName name="Anos" localSheetId="13">#REF!</definedName>
    <definedName name="Anos" localSheetId="6">'[1]INF. GRAL Y COMP. LABOR.'!$E$73:$E$82</definedName>
    <definedName name="Anos" localSheetId="8">#REF!</definedName>
    <definedName name="Anos" localSheetId="9">'[2]INF. GRAL Y COMP. LABOR.'!$E$73:$E$82</definedName>
    <definedName name="Anos" localSheetId="10">'[2]INF. GRAL Y COMP. LABOR.'!$E$73:$E$82</definedName>
    <definedName name="Anos">#REF!</definedName>
    <definedName name="APU">'[3]INF. GRAL Y COMP. LABOR.'!$E$73:$E$82</definedName>
    <definedName name="_xlnm.Print_Area" localSheetId="1">'F1. INF. GENERAL'!$A$2:$S$62</definedName>
    <definedName name="_xlnm.Print_Area" localSheetId="12">'F10. EVA. INFERIOR A 1 AÑO'!$A$2:$S$87</definedName>
    <definedName name="_xlnm.Print_Area" localSheetId="13">'F11. EVA P. PRUEBA'!$A$1:$S$95</definedName>
    <definedName name="_xlnm.Print_Area" localSheetId="3">'F2. COMP. LAB Y COM COMPOR'!$A$2:$S$66</definedName>
    <definedName name="_xlnm.Print_Area" localSheetId="6">'F5. EVA. ÁREAS O DEPENDENCIAS.'!$B$1:$M$39</definedName>
    <definedName name="_xlnm.Print_Area" localSheetId="7">'F6. REPOR CLF PRD ANUAL U ORD'!$A$2:$S$62</definedName>
    <definedName name="_xlnm.Print_Area" localSheetId="9">'F8. EVA. EVENTUAL (Semestre 1)'!$A$1:$S$78</definedName>
    <definedName name="_xlnm.Print_Area" localSheetId="10">'F8. EVA. EVENTUAL (Semestre 2)'!$A$1:$S$77</definedName>
    <definedName name="_xlnm.Print_Area" localSheetId="11">'F9. EV. EXTRAORDINARIA'!$A$2:$S$87</definedName>
    <definedName name="ASESOR">Hoja4!$B$601:$B$607</definedName>
    <definedName name="ASISTENCIAL">Hoja4!$B$623:$B$630</definedName>
    <definedName name="CALIFICACIÓN" localSheetId="13">#REF!</definedName>
    <definedName name="CALIFICACIÓN" localSheetId="8">#REF!</definedName>
    <definedName name="CALIFICACIÓN" localSheetId="10">#REF!</definedName>
    <definedName name="CALIFICACIÓN">#REF!</definedName>
    <definedName name="CINCO" localSheetId="13">#REF!</definedName>
    <definedName name="CINCO" localSheetId="8">[4]Hoja4!#REF!</definedName>
    <definedName name="CINCO" localSheetId="0">[5]Hoja4!#REF!</definedName>
    <definedName name="CINCO">Hoja4!#REF!</definedName>
    <definedName name="COMPETENCIAS">Hoja4!$B$219:$B$224</definedName>
    <definedName name="Compromisos" localSheetId="13">#REF!</definedName>
    <definedName name="Compromisos" localSheetId="8">#REF!</definedName>
    <definedName name="Compromisos" localSheetId="10">#REF!</definedName>
    <definedName name="Compromisos">#REF!</definedName>
    <definedName name="CONDUCTAS">Hoja4!$E$219:$E$224</definedName>
    <definedName name="DEFINICION">Hoja4!$D$219:$D$224</definedName>
    <definedName name="Dias" localSheetId="13">#REF!</definedName>
    <definedName name="Dias" localSheetId="6">'[1]INF. GRAL Y COMP. LABOR.'!$B$72:$B$102</definedName>
    <definedName name="Dias" localSheetId="8">#REF!</definedName>
    <definedName name="Dias" localSheetId="9">'[2]INF. GRAL Y COMP. LABOR.'!$B$72:$B$102</definedName>
    <definedName name="Dias" localSheetId="10">'[2]INF. GRAL Y COMP. LABOR.'!$B$72:$B$102</definedName>
    <definedName name="Dias">#REF!</definedName>
    <definedName name="DIEZ">Hoja4!$FW$2:$GO$28</definedName>
    <definedName name="DIRECTIVO">Hoja4!$B$631:$B$638</definedName>
    <definedName name="DOS" localSheetId="13">#REF!</definedName>
    <definedName name="DOS" localSheetId="8">[4]Hoja4!#REF!</definedName>
    <definedName name="DOS" localSheetId="0">[5]Hoja4!#REF!</definedName>
    <definedName name="DOS">Hoja4!#REF!</definedName>
    <definedName name="Meses" localSheetId="13">#REF!</definedName>
    <definedName name="Meses" localSheetId="6">'[1]INF. GRAL Y COMP. LABOR.'!$D$72:$D$83</definedName>
    <definedName name="Meses" localSheetId="8">#REF!</definedName>
    <definedName name="Meses" localSheetId="9">'[2]INF. GRAL Y COMP. LABOR.'!$D$72:$D$83</definedName>
    <definedName name="Meses" localSheetId="10">'[2]INF. GRAL Y COMP. LABOR.'!$D$72:$D$83</definedName>
    <definedName name="Meses">#REF!</definedName>
    <definedName name="NIVEL" localSheetId="8">#REF!</definedName>
    <definedName name="NIVEL" localSheetId="10">#REF!</definedName>
    <definedName name="NIVEL">Hoja4!$F$221:$F$224</definedName>
    <definedName name="Nivel_Jerarquico" localSheetId="13">#REF!</definedName>
    <definedName name="Nivel_Jerarquico" localSheetId="8">#REF!</definedName>
    <definedName name="Nivel_Jerarquico" localSheetId="9">#REF!</definedName>
    <definedName name="Nivel_Jerarquico" localSheetId="10">#REF!</definedName>
    <definedName name="Nivel_Jerarquico">#REF!</definedName>
    <definedName name="Nivel_Jerarquico_Evaluador" localSheetId="13">#REF!</definedName>
    <definedName name="Nivel_Jerarquico_Evaluador" localSheetId="8">#REF!</definedName>
    <definedName name="Nivel_Jerarquico_Evaluador" localSheetId="9">#REF!</definedName>
    <definedName name="Nivel_Jerarquico_Evaluador" localSheetId="10">#REF!</definedName>
    <definedName name="Nivel_Jerarquico_Evaluador">#REF!</definedName>
    <definedName name="NUEVE">Hoja4!$FD$2:$FV$28</definedName>
    <definedName name="OCHO">Hoja4!$EK$2:$FC$28</definedName>
    <definedName name="PARCIAL" localSheetId="13">#REF!</definedName>
    <definedName name="PARCIAL" localSheetId="8">[4]Hoja4!#REF!</definedName>
    <definedName name="PARCIAL" localSheetId="0">[5]Hoja4!#REF!</definedName>
    <definedName name="PARCIAL">Hoja4!#REF!</definedName>
    <definedName name="PROFESIONAL">Hoja4!$B$608:$B$616</definedName>
    <definedName name="SEIS">Hoja4!$CY$2:$DQ$28</definedName>
    <definedName name="SIETE">Hoja4!$DR$2:$EJ$28</definedName>
    <definedName name="TECNICO">Hoja4!$B$617:$B$622</definedName>
    <definedName name="TRES" localSheetId="13">#REF!</definedName>
    <definedName name="TRES" localSheetId="8">[4]Hoja4!#REF!</definedName>
    <definedName name="TRES" localSheetId="0">[5]Hoja4!#REF!</definedName>
    <definedName name="TRES">Hoja4!#REF!</definedName>
    <definedName name="UNO" localSheetId="13">#REF!</definedName>
    <definedName name="UNO" localSheetId="8">[4]Hoja4!#REF!</definedName>
    <definedName name="UNO" localSheetId="0">[5]Hoja4!#REF!</definedName>
    <definedName name="UNO">Hoja4!#REF!</definedName>
  </definedNames>
  <calcPr calcId="145621"/>
</workbook>
</file>

<file path=xl/calcChain.xml><?xml version="1.0" encoding="utf-8"?>
<calcChain xmlns="http://schemas.openxmlformats.org/spreadsheetml/2006/main">
  <c r="C601" i="6" l="1"/>
  <c r="C602" i="6"/>
  <c r="C603" i="6"/>
  <c r="C604" i="6"/>
  <c r="C605" i="6"/>
  <c r="C606" i="6"/>
  <c r="C607" i="6"/>
  <c r="C608" i="6"/>
  <c r="C609" i="6"/>
  <c r="C610" i="6"/>
  <c r="C611" i="6"/>
  <c r="C612" i="6"/>
  <c r="C613" i="6"/>
  <c r="C614" i="6"/>
  <c r="C615" i="6"/>
  <c r="C616" i="6"/>
  <c r="C617" i="6"/>
  <c r="C618" i="6"/>
  <c r="C619" i="6"/>
  <c r="C620" i="6"/>
  <c r="C621" i="6"/>
  <c r="C622" i="6"/>
  <c r="C623" i="6"/>
  <c r="C624" i="6"/>
  <c r="C625" i="6"/>
  <c r="C626" i="6"/>
  <c r="C627" i="6"/>
  <c r="C628" i="6"/>
  <c r="C629" i="6"/>
  <c r="C630" i="6"/>
  <c r="C631" i="6"/>
  <c r="C632" i="6"/>
  <c r="C633" i="6"/>
  <c r="C634" i="6"/>
  <c r="C635" i="6"/>
  <c r="C636" i="6"/>
  <c r="C637" i="6"/>
  <c r="C638" i="6"/>
  <c r="F52" i="23"/>
  <c r="F50" i="23"/>
  <c r="F48" i="23"/>
  <c r="F46" i="23"/>
  <c r="C52" i="23"/>
  <c r="C50" i="23"/>
  <c r="C48" i="23"/>
  <c r="C46" i="23"/>
  <c r="L57" i="9"/>
  <c r="E37" i="17" s="1"/>
  <c r="E57" i="9"/>
  <c r="C37" i="17" s="1"/>
  <c r="L55" i="9"/>
  <c r="E35" i="17" s="1"/>
  <c r="E55" i="9"/>
  <c r="C35" i="17" s="1"/>
  <c r="L53" i="9"/>
  <c r="E33" i="17" s="1"/>
  <c r="E53" i="9"/>
  <c r="C53" i="19" s="1"/>
  <c r="L51" i="9"/>
  <c r="F53" i="19" s="1"/>
  <c r="E51" i="9"/>
  <c r="C51" i="19" s="1"/>
  <c r="L37" i="5"/>
  <c r="L35" i="5"/>
  <c r="L45" i="19"/>
  <c r="C527" i="6"/>
  <c r="D527" i="6"/>
  <c r="C526" i="6"/>
  <c r="C528" i="6"/>
  <c r="D526" i="6"/>
  <c r="B482" i="6"/>
  <c r="B481" i="6"/>
  <c r="B480" i="6"/>
  <c r="B479" i="6"/>
  <c r="B477" i="6"/>
  <c r="B478" i="6"/>
  <c r="B476" i="6"/>
  <c r="C13" i="5"/>
  <c r="F13" i="5"/>
  <c r="I13" i="5"/>
  <c r="L13" i="5"/>
  <c r="P13" i="5"/>
  <c r="A15" i="5"/>
  <c r="I15" i="5"/>
  <c r="A17" i="5"/>
  <c r="F17" i="5"/>
  <c r="H17" i="5"/>
  <c r="J16" i="5"/>
  <c r="C20" i="5"/>
  <c r="F20" i="5"/>
  <c r="I20" i="5"/>
  <c r="L20" i="5"/>
  <c r="P20" i="5"/>
  <c r="A22" i="5"/>
  <c r="G22" i="5"/>
  <c r="N22" i="5"/>
  <c r="P22" i="5"/>
  <c r="R22" i="5"/>
  <c r="C12" i="12"/>
  <c r="N40" i="12"/>
  <c r="N38" i="12"/>
  <c r="N36" i="12"/>
  <c r="N34" i="12"/>
  <c r="N32" i="12"/>
  <c r="N34" i="13"/>
  <c r="N36" i="13"/>
  <c r="N38" i="13"/>
  <c r="N40" i="13"/>
  <c r="N32" i="13"/>
  <c r="K43" i="13"/>
  <c r="O53" i="23"/>
  <c r="P53" i="23"/>
  <c r="Q53" i="23"/>
  <c r="R53" i="23"/>
  <c r="N53" i="23"/>
  <c r="N49" i="23"/>
  <c r="O51" i="23"/>
  <c r="P51" i="23"/>
  <c r="Q51" i="23"/>
  <c r="R51" i="23"/>
  <c r="N51" i="23"/>
  <c r="O49" i="23"/>
  <c r="P49" i="23"/>
  <c r="Q49" i="23"/>
  <c r="R49" i="23"/>
  <c r="O47" i="23"/>
  <c r="P47" i="23"/>
  <c r="Q47" i="23"/>
  <c r="R47" i="23"/>
  <c r="N47" i="23"/>
  <c r="C534" i="6"/>
  <c r="C540" i="6"/>
  <c r="F55" i="12"/>
  <c r="F55" i="13"/>
  <c r="Q54" i="23"/>
  <c r="R54" i="23"/>
  <c r="P54" i="23"/>
  <c r="N54" i="23"/>
  <c r="O54" i="23"/>
  <c r="A506" i="6"/>
  <c r="A507" i="6"/>
  <c r="A505" i="6"/>
  <c r="A504" i="6"/>
  <c r="B507" i="6"/>
  <c r="B506" i="6"/>
  <c r="B505" i="6"/>
  <c r="B504" i="6"/>
  <c r="L79" i="23"/>
  <c r="C79" i="23"/>
  <c r="N68" i="23"/>
  <c r="C68" i="23"/>
  <c r="L41" i="23"/>
  <c r="R40" i="23"/>
  <c r="Q40" i="23"/>
  <c r="P40" i="23"/>
  <c r="O40" i="23"/>
  <c r="N40" i="23"/>
  <c r="K40" i="23"/>
  <c r="P44" i="12"/>
  <c r="O47" i="12"/>
  <c r="P44" i="13"/>
  <c r="K36" i="19"/>
  <c r="L46" i="19"/>
  <c r="N46" i="19"/>
  <c r="O46" i="19"/>
  <c r="P46" i="19"/>
  <c r="Q46" i="19"/>
  <c r="R46" i="19"/>
  <c r="S36" i="19"/>
  <c r="K38" i="19"/>
  <c r="S38" i="19"/>
  <c r="K40" i="19"/>
  <c r="S40" i="19"/>
  <c r="K42" i="19"/>
  <c r="S42" i="19"/>
  <c r="K34" i="19"/>
  <c r="P42" i="23"/>
  <c r="P55" i="23"/>
  <c r="B508" i="6"/>
  <c r="N42" i="23"/>
  <c r="N55" i="23"/>
  <c r="L42" i="23"/>
  <c r="K43" i="23"/>
  <c r="R43" i="23"/>
  <c r="O42" i="23"/>
  <c r="O55" i="23"/>
  <c r="Q42" i="23"/>
  <c r="Q55" i="23"/>
  <c r="R42" i="23"/>
  <c r="P37" i="5"/>
  <c r="P39" i="5"/>
  <c r="P41" i="5"/>
  <c r="P35" i="5"/>
  <c r="P33" i="5"/>
  <c r="L33" i="5"/>
  <c r="L39" i="5"/>
  <c r="L41" i="5"/>
  <c r="Q47" i="9"/>
  <c r="S45" i="9"/>
  <c r="J40" i="13"/>
  <c r="P40" i="13"/>
  <c r="S43" i="9"/>
  <c r="S41" i="9"/>
  <c r="J36" i="13"/>
  <c r="P36" i="13"/>
  <c r="S39" i="9"/>
  <c r="S37" i="9"/>
  <c r="J32" i="13"/>
  <c r="P32" i="13"/>
  <c r="R47" i="9"/>
  <c r="J35" i="5"/>
  <c r="J34" i="13"/>
  <c r="J39" i="5"/>
  <c r="J38" i="13"/>
  <c r="J32" i="12"/>
  <c r="R32" i="13"/>
  <c r="J33" i="5"/>
  <c r="S40" i="23"/>
  <c r="S39" i="23"/>
  <c r="R55" i="23"/>
  <c r="S50" i="23"/>
  <c r="J34" i="12"/>
  <c r="J40" i="12"/>
  <c r="R40" i="13"/>
  <c r="J41" i="5"/>
  <c r="J36" i="12"/>
  <c r="R36" i="13"/>
  <c r="J37" i="5"/>
  <c r="J38" i="12"/>
  <c r="S38" i="23"/>
  <c r="S37" i="23"/>
  <c r="S47" i="9"/>
  <c r="P40" i="12"/>
  <c r="R40" i="12"/>
  <c r="P38" i="13"/>
  <c r="R38" i="13"/>
  <c r="P38" i="12"/>
  <c r="R38" i="12"/>
  <c r="P36" i="12"/>
  <c r="R36" i="12"/>
  <c r="P34" i="12"/>
  <c r="R34" i="12"/>
  <c r="P34" i="13"/>
  <c r="R34" i="13"/>
  <c r="P32" i="12"/>
  <c r="R32" i="12"/>
  <c r="O42" i="12"/>
  <c r="S52" i="23"/>
  <c r="S48" i="23"/>
  <c r="S46" i="23"/>
  <c r="S55" i="23"/>
  <c r="J43" i="5"/>
  <c r="C222" i="6"/>
  <c r="C223" i="6"/>
  <c r="C224" i="6"/>
  <c r="C225" i="6"/>
  <c r="C226" i="6"/>
  <c r="C227" i="6"/>
  <c r="C228" i="6"/>
  <c r="C229" i="6"/>
  <c r="C230" i="6"/>
  <c r="C231" i="6"/>
  <c r="C232" i="6"/>
  <c r="C233" i="6"/>
  <c r="C234" i="6"/>
  <c r="C235" i="6"/>
  <c r="C236" i="6"/>
  <c r="C237" i="6"/>
  <c r="C238" i="6"/>
  <c r="C239" i="6"/>
  <c r="C240" i="6"/>
  <c r="C241" i="6"/>
  <c r="C242" i="6"/>
  <c r="C243" i="6"/>
  <c r="C244" i="6"/>
  <c r="C245" i="6"/>
  <c r="C246" i="6"/>
  <c r="C247" i="6"/>
  <c r="C248" i="6"/>
  <c r="C249" i="6"/>
  <c r="C250" i="6"/>
  <c r="C221" i="6"/>
  <c r="S54" i="23"/>
  <c r="L44" i="12"/>
  <c r="L44" i="13"/>
  <c r="L46" i="10"/>
  <c r="C533" i="6"/>
  <c r="C535" i="6"/>
  <c r="D534" i="6"/>
  <c r="C539" i="6"/>
  <c r="C541" i="6"/>
  <c r="H56" i="23"/>
  <c r="M56" i="23"/>
  <c r="Q56" i="23"/>
  <c r="C56" i="10"/>
  <c r="C55" i="19"/>
  <c r="E31" i="17"/>
  <c r="F51" i="19"/>
  <c r="F54" i="10"/>
  <c r="H61" i="9"/>
  <c r="A57" i="9"/>
  <c r="A55" i="9"/>
  <c r="A53" i="9"/>
  <c r="A51" i="9"/>
  <c r="N52" i="19"/>
  <c r="O52" i="19"/>
  <c r="P52" i="19"/>
  <c r="Q52" i="19"/>
  <c r="R52" i="19"/>
  <c r="N54" i="19"/>
  <c r="O54" i="19"/>
  <c r="P54" i="19"/>
  <c r="Q54" i="19"/>
  <c r="R54" i="19"/>
  <c r="N56" i="19"/>
  <c r="O56" i="19"/>
  <c r="P56" i="19"/>
  <c r="Q56" i="19"/>
  <c r="R56" i="19"/>
  <c r="N58" i="19"/>
  <c r="O58" i="19"/>
  <c r="P58" i="19"/>
  <c r="Q58" i="19"/>
  <c r="R58" i="19"/>
  <c r="L73" i="12"/>
  <c r="C73" i="12"/>
  <c r="L73" i="13"/>
  <c r="C73" i="13"/>
  <c r="M47" i="3"/>
  <c r="C47" i="3"/>
  <c r="P12" i="10"/>
  <c r="R26" i="12"/>
  <c r="P26" i="12"/>
  <c r="N26" i="12"/>
  <c r="G26" i="12"/>
  <c r="A26" i="12"/>
  <c r="P24" i="12"/>
  <c r="L24" i="12"/>
  <c r="I24" i="12"/>
  <c r="F24" i="12"/>
  <c r="C24" i="12"/>
  <c r="R26" i="13"/>
  <c r="P26" i="13"/>
  <c r="N26" i="13"/>
  <c r="G26" i="13"/>
  <c r="A26" i="13"/>
  <c r="P24" i="13"/>
  <c r="L24" i="13"/>
  <c r="I24" i="13"/>
  <c r="F24" i="13"/>
  <c r="C24" i="13"/>
  <c r="R26" i="19"/>
  <c r="P26" i="19"/>
  <c r="N26" i="19"/>
  <c r="G26" i="19"/>
  <c r="A26" i="19"/>
  <c r="P24" i="19"/>
  <c r="L24" i="19"/>
  <c r="I24" i="19"/>
  <c r="F24" i="19"/>
  <c r="C24" i="19"/>
  <c r="R26" i="10"/>
  <c r="P26" i="10"/>
  <c r="N26" i="10"/>
  <c r="G26" i="10"/>
  <c r="A26" i="10"/>
  <c r="P24" i="10"/>
  <c r="L24" i="10"/>
  <c r="I24" i="10"/>
  <c r="F24" i="10"/>
  <c r="C24" i="10"/>
  <c r="R25" i="21"/>
  <c r="P25" i="21"/>
  <c r="N25" i="21"/>
  <c r="G25" i="21"/>
  <c r="A25" i="21"/>
  <c r="P23" i="21"/>
  <c r="L23" i="21"/>
  <c r="I23" i="21"/>
  <c r="F23" i="21"/>
  <c r="C23" i="21"/>
  <c r="R26" i="3"/>
  <c r="P26" i="3"/>
  <c r="N26" i="3"/>
  <c r="G26" i="3"/>
  <c r="A26" i="3"/>
  <c r="P24" i="3"/>
  <c r="L24" i="3"/>
  <c r="I24" i="3"/>
  <c r="F24" i="3"/>
  <c r="C24" i="3"/>
  <c r="L38" i="3"/>
  <c r="R25" i="17"/>
  <c r="P25" i="17"/>
  <c r="N25" i="17"/>
  <c r="G25" i="17"/>
  <c r="A25" i="17"/>
  <c r="P23" i="17"/>
  <c r="L23" i="17"/>
  <c r="I23" i="17"/>
  <c r="F23" i="17"/>
  <c r="C23" i="17"/>
  <c r="R26" i="7"/>
  <c r="P26" i="7"/>
  <c r="N26" i="7"/>
  <c r="G26" i="7"/>
  <c r="A26" i="7"/>
  <c r="P24" i="7"/>
  <c r="L24" i="7"/>
  <c r="I24" i="7"/>
  <c r="F24" i="7"/>
  <c r="C24" i="7"/>
  <c r="R27" i="5"/>
  <c r="P27" i="5"/>
  <c r="N27" i="5"/>
  <c r="G27" i="5"/>
  <c r="A27" i="5"/>
  <c r="P25" i="5"/>
  <c r="L25" i="5"/>
  <c r="I25" i="5"/>
  <c r="F25" i="5"/>
  <c r="C25" i="5"/>
  <c r="A37" i="17"/>
  <c r="N38" i="17" s="1"/>
  <c r="F57" i="5" s="1"/>
  <c r="B493" i="6"/>
  <c r="B494" i="6"/>
  <c r="B495" i="6"/>
  <c r="B492" i="6"/>
  <c r="A493" i="6"/>
  <c r="A494" i="6"/>
  <c r="A495" i="6"/>
  <c r="A492" i="6"/>
  <c r="K15" i="13"/>
  <c r="L15" i="19"/>
  <c r="L15" i="3"/>
  <c r="L15" i="12"/>
  <c r="K15" i="10"/>
  <c r="A25" i="5"/>
  <c r="A23" i="17"/>
  <c r="N14" i="17"/>
  <c r="A23" i="21"/>
  <c r="R20" i="21"/>
  <c r="P20" i="21"/>
  <c r="N20" i="21"/>
  <c r="G20" i="21"/>
  <c r="A20" i="21"/>
  <c r="P18" i="21"/>
  <c r="L18" i="21"/>
  <c r="I18" i="21"/>
  <c r="F18" i="21"/>
  <c r="C18" i="21"/>
  <c r="N65" i="21"/>
  <c r="A18" i="21"/>
  <c r="A11" i="21"/>
  <c r="K14" i="21"/>
  <c r="H15" i="21"/>
  <c r="F15" i="21"/>
  <c r="A15" i="21"/>
  <c r="I13" i="21"/>
  <c r="A13" i="21"/>
  <c r="P11" i="21"/>
  <c r="L11" i="21"/>
  <c r="I11" i="21"/>
  <c r="F11" i="21"/>
  <c r="C11" i="21"/>
  <c r="E65" i="21" s="1"/>
  <c r="K15" i="7"/>
  <c r="D37" i="21"/>
  <c r="D35" i="21"/>
  <c r="F57" i="13"/>
  <c r="C76" i="7"/>
  <c r="B475" i="6"/>
  <c r="C71" i="7"/>
  <c r="B474" i="6"/>
  <c r="C41" i="7"/>
  <c r="D31" i="21"/>
  <c r="B473" i="6"/>
  <c r="C56" i="7"/>
  <c r="B472" i="6"/>
  <c r="B471" i="6"/>
  <c r="C46" i="7"/>
  <c r="B470" i="6"/>
  <c r="D29" i="21"/>
  <c r="B469" i="6"/>
  <c r="B468" i="6"/>
  <c r="C36" i="7"/>
  <c r="B467" i="6"/>
  <c r="B54" i="12"/>
  <c r="B53" i="12"/>
  <c r="B52" i="12"/>
  <c r="B51" i="12"/>
  <c r="H57" i="12"/>
  <c r="F57" i="12"/>
  <c r="E40" i="12"/>
  <c r="A40" i="12"/>
  <c r="E38" i="12"/>
  <c r="A38" i="12"/>
  <c r="E36" i="12"/>
  <c r="A36" i="12"/>
  <c r="E34" i="12"/>
  <c r="A34" i="12"/>
  <c r="E32" i="12"/>
  <c r="A32" i="12"/>
  <c r="A24" i="12"/>
  <c r="R21" i="12"/>
  <c r="P21" i="12"/>
  <c r="N21" i="12"/>
  <c r="G21" i="12"/>
  <c r="A21" i="12"/>
  <c r="P19" i="12"/>
  <c r="L19" i="12"/>
  <c r="I19" i="12"/>
  <c r="F19" i="12"/>
  <c r="C19" i="12"/>
  <c r="A19" i="12"/>
  <c r="H16" i="12"/>
  <c r="F16" i="12"/>
  <c r="A16" i="12"/>
  <c r="I15" i="12"/>
  <c r="I14" i="12"/>
  <c r="A14" i="12"/>
  <c r="P12" i="12"/>
  <c r="L12" i="12"/>
  <c r="I12" i="12"/>
  <c r="F12" i="12"/>
  <c r="A12" i="12"/>
  <c r="B54" i="13"/>
  <c r="I54" i="13" s="1"/>
  <c r="B53" i="13"/>
  <c r="I53" i="13" s="1"/>
  <c r="B52" i="13"/>
  <c r="I52" i="13"/>
  <c r="B51" i="13"/>
  <c r="I51" i="13"/>
  <c r="E40" i="13"/>
  <c r="A40" i="13"/>
  <c r="E38" i="13"/>
  <c r="A38" i="13"/>
  <c r="E36" i="13"/>
  <c r="A36" i="13"/>
  <c r="E34" i="13"/>
  <c r="A34" i="13"/>
  <c r="E32" i="13"/>
  <c r="A32" i="13"/>
  <c r="A24" i="13"/>
  <c r="R21" i="13"/>
  <c r="P21" i="13"/>
  <c r="N21" i="13"/>
  <c r="G21" i="13"/>
  <c r="A21" i="13"/>
  <c r="P19" i="13"/>
  <c r="L19" i="13"/>
  <c r="I19" i="13"/>
  <c r="F19" i="13"/>
  <c r="C19" i="13"/>
  <c r="A19" i="13"/>
  <c r="H16" i="13"/>
  <c r="F16" i="13"/>
  <c r="A16" i="13"/>
  <c r="I15" i="13"/>
  <c r="I14" i="13"/>
  <c r="A14" i="13"/>
  <c r="P12" i="13"/>
  <c r="L12" i="13"/>
  <c r="C62" i="13" s="1"/>
  <c r="I12" i="13"/>
  <c r="F12" i="13"/>
  <c r="C12" i="13"/>
  <c r="A12" i="13"/>
  <c r="A57" i="19"/>
  <c r="A55" i="19"/>
  <c r="A53" i="19"/>
  <c r="A51" i="19"/>
  <c r="E42" i="19"/>
  <c r="A42" i="19"/>
  <c r="E40" i="19"/>
  <c r="A40" i="19"/>
  <c r="E38" i="19"/>
  <c r="A38" i="19"/>
  <c r="E36" i="19"/>
  <c r="A36" i="19"/>
  <c r="E34" i="19"/>
  <c r="A34" i="19"/>
  <c r="A24" i="19"/>
  <c r="R21" i="19"/>
  <c r="P21" i="19"/>
  <c r="N21" i="19"/>
  <c r="G21" i="19"/>
  <c r="A21" i="19"/>
  <c r="P19" i="19"/>
  <c r="L19" i="19"/>
  <c r="I19" i="19"/>
  <c r="F19" i="19"/>
  <c r="C19" i="19"/>
  <c r="A19" i="19"/>
  <c r="H16" i="19"/>
  <c r="F16" i="19"/>
  <c r="A16" i="19"/>
  <c r="I15" i="19"/>
  <c r="I14" i="19"/>
  <c r="A14" i="19"/>
  <c r="P12" i="19"/>
  <c r="L12" i="19"/>
  <c r="I12" i="19"/>
  <c r="F12" i="19"/>
  <c r="C12" i="19"/>
  <c r="A12" i="19"/>
  <c r="R59" i="10"/>
  <c r="Q59" i="10"/>
  <c r="P59" i="10"/>
  <c r="O59" i="10"/>
  <c r="N59" i="10"/>
  <c r="A58" i="10"/>
  <c r="R57" i="10"/>
  <c r="Q57" i="10"/>
  <c r="P57" i="10"/>
  <c r="O57" i="10"/>
  <c r="N57" i="10"/>
  <c r="A56" i="10"/>
  <c r="R55" i="10"/>
  <c r="Q55" i="10"/>
  <c r="P55" i="10"/>
  <c r="O55" i="10"/>
  <c r="N55" i="10"/>
  <c r="A54" i="10"/>
  <c r="R53" i="10"/>
  <c r="Q53" i="10"/>
  <c r="P53" i="10"/>
  <c r="O53" i="10"/>
  <c r="N53" i="10"/>
  <c r="A52" i="10"/>
  <c r="K43" i="10"/>
  <c r="E43" i="10"/>
  <c r="A43" i="10"/>
  <c r="K41" i="10"/>
  <c r="E41" i="10"/>
  <c r="A41" i="10"/>
  <c r="K39" i="10"/>
  <c r="E39" i="10"/>
  <c r="A39" i="10"/>
  <c r="K37" i="10"/>
  <c r="E37" i="10"/>
  <c r="A37" i="10"/>
  <c r="K35" i="10"/>
  <c r="E35" i="10"/>
  <c r="A35" i="10"/>
  <c r="A24" i="10"/>
  <c r="R21" i="10"/>
  <c r="P21" i="10"/>
  <c r="N21" i="10"/>
  <c r="G21" i="10"/>
  <c r="A21" i="10"/>
  <c r="P19" i="10"/>
  <c r="L19" i="10"/>
  <c r="I19" i="10"/>
  <c r="F19" i="10"/>
  <c r="C19" i="10"/>
  <c r="A19" i="10"/>
  <c r="H16" i="10"/>
  <c r="F16" i="10"/>
  <c r="A16" i="10"/>
  <c r="I15" i="10"/>
  <c r="I14" i="10"/>
  <c r="A14" i="10"/>
  <c r="L12" i="10"/>
  <c r="E65" i="10" s="1"/>
  <c r="I12" i="10"/>
  <c r="F12" i="10"/>
  <c r="C12" i="10"/>
  <c r="A12" i="10"/>
  <c r="Q80" i="3"/>
  <c r="Q78" i="3"/>
  <c r="Q76" i="3"/>
  <c r="Q74" i="3"/>
  <c r="Q72" i="3"/>
  <c r="Q71" i="3"/>
  <c r="Q70" i="3"/>
  <c r="Q69" i="3"/>
  <c r="Q84" i="3"/>
  <c r="L31" i="3"/>
  <c r="A24" i="3"/>
  <c r="R21" i="3"/>
  <c r="P21" i="3"/>
  <c r="N21" i="3"/>
  <c r="G21" i="3"/>
  <c r="A21" i="3"/>
  <c r="P19" i="3"/>
  <c r="L19" i="3"/>
  <c r="I19" i="3"/>
  <c r="F19" i="3"/>
  <c r="C19" i="3"/>
  <c r="A19" i="3"/>
  <c r="H16" i="3"/>
  <c r="F16" i="3"/>
  <c r="A16" i="3"/>
  <c r="I15" i="3"/>
  <c r="I14" i="3"/>
  <c r="A14" i="3"/>
  <c r="P12" i="3"/>
  <c r="L12" i="3"/>
  <c r="I12" i="3"/>
  <c r="F12" i="3"/>
  <c r="C12" i="3"/>
  <c r="A12" i="3"/>
  <c r="A35" i="17"/>
  <c r="N36" i="17"/>
  <c r="A33" i="17"/>
  <c r="N34" i="17" s="1"/>
  <c r="A31" i="17"/>
  <c r="N32" i="17"/>
  <c r="F54" i="5" s="1"/>
  <c r="R20" i="17"/>
  <c r="P20" i="17"/>
  <c r="N20" i="17"/>
  <c r="G20" i="17"/>
  <c r="A20" i="17"/>
  <c r="P18" i="17"/>
  <c r="L18" i="17"/>
  <c r="I18" i="17"/>
  <c r="F18" i="17"/>
  <c r="C18" i="17"/>
  <c r="A18" i="17"/>
  <c r="H15" i="17"/>
  <c r="F15" i="17"/>
  <c r="A15" i="17"/>
  <c r="I14" i="17"/>
  <c r="I13" i="17"/>
  <c r="A13" i="17"/>
  <c r="P11" i="17"/>
  <c r="L11" i="17"/>
  <c r="I11" i="17"/>
  <c r="F11" i="17"/>
  <c r="C11" i="17"/>
  <c r="A11" i="17"/>
  <c r="C66" i="7"/>
  <c r="C61" i="7"/>
  <c r="C51" i="7"/>
  <c r="A24" i="7"/>
  <c r="R21" i="7"/>
  <c r="P21" i="7"/>
  <c r="N21" i="7"/>
  <c r="G21" i="7"/>
  <c r="A21" i="7"/>
  <c r="P19" i="7"/>
  <c r="L19" i="7"/>
  <c r="I19" i="7"/>
  <c r="F19" i="7"/>
  <c r="C19" i="7"/>
  <c r="M85" i="7"/>
  <c r="A19" i="7"/>
  <c r="H16" i="7"/>
  <c r="F16" i="7"/>
  <c r="A16" i="7"/>
  <c r="I15" i="7"/>
  <c r="I14" i="7"/>
  <c r="A14" i="7"/>
  <c r="P12" i="7"/>
  <c r="L12" i="7"/>
  <c r="I12" i="7"/>
  <c r="F12" i="7"/>
  <c r="F84" i="7" s="1"/>
  <c r="C12" i="7"/>
  <c r="F85" i="7" s="1"/>
  <c r="A12" i="7"/>
  <c r="B57" i="5"/>
  <c r="B56" i="5"/>
  <c r="B55" i="5"/>
  <c r="B54" i="5"/>
  <c r="E41" i="5"/>
  <c r="A41" i="5"/>
  <c r="E39" i="5"/>
  <c r="A39" i="5"/>
  <c r="E37" i="5"/>
  <c r="A37" i="5"/>
  <c r="E35" i="5"/>
  <c r="A35" i="5"/>
  <c r="E33" i="5"/>
  <c r="A33" i="5"/>
  <c r="A20" i="5"/>
  <c r="I16" i="5"/>
  <c r="A13" i="5"/>
  <c r="D33" i="21"/>
  <c r="O60" i="19"/>
  <c r="R60" i="19"/>
  <c r="Q60" i="19"/>
  <c r="P60" i="19"/>
  <c r="R47" i="10"/>
  <c r="R61" i="10"/>
  <c r="N47" i="10"/>
  <c r="Q47" i="10"/>
  <c r="Q61" i="10"/>
  <c r="O47" i="10"/>
  <c r="O61" i="10"/>
  <c r="P47" i="10"/>
  <c r="P61" i="10"/>
  <c r="L47" i="10"/>
  <c r="C31" i="7"/>
  <c r="T60" i="10"/>
  <c r="S43" i="10"/>
  <c r="S41" i="10"/>
  <c r="S39" i="10"/>
  <c r="S37" i="10"/>
  <c r="D533" i="6"/>
  <c r="D539" i="6"/>
  <c r="L45" i="5"/>
  <c r="D540" i="6"/>
  <c r="P45" i="5"/>
  <c r="H55" i="13"/>
  <c r="R59" i="19"/>
  <c r="Q60" i="10"/>
  <c r="S35" i="10"/>
  <c r="O36" i="17"/>
  <c r="N60" i="19"/>
  <c r="S51" i="19"/>
  <c r="S34" i="19"/>
  <c r="P60" i="10"/>
  <c r="R60" i="10"/>
  <c r="A508" i="6"/>
  <c r="N61" i="10"/>
  <c r="S58" i="10"/>
  <c r="Q59" i="19"/>
  <c r="K44" i="19"/>
  <c r="E69" i="19"/>
  <c r="C62" i="12"/>
  <c r="P44" i="19"/>
  <c r="R44" i="19"/>
  <c r="O45" i="10"/>
  <c r="M84" i="7"/>
  <c r="E70" i="10"/>
  <c r="E64" i="21"/>
  <c r="C38" i="3"/>
  <c r="L62" i="12"/>
  <c r="N45" i="10"/>
  <c r="O42" i="13"/>
  <c r="O44" i="19"/>
  <c r="P59" i="19"/>
  <c r="O59" i="19"/>
  <c r="B496" i="6"/>
  <c r="N59" i="19"/>
  <c r="M61" i="19"/>
  <c r="D39" i="21"/>
  <c r="A496" i="6"/>
  <c r="D41" i="21"/>
  <c r="H57" i="13"/>
  <c r="O60" i="10"/>
  <c r="S52" i="10"/>
  <c r="N60" i="10"/>
  <c r="O38" i="17"/>
  <c r="H57" i="5" s="1"/>
  <c r="S42" i="13"/>
  <c r="J42" i="13"/>
  <c r="J42" i="12"/>
  <c r="Q45" i="10"/>
  <c r="K45" i="10"/>
  <c r="Q44" i="19"/>
  <c r="N44" i="19"/>
  <c r="P45" i="10"/>
  <c r="R45" i="10"/>
  <c r="S42" i="12"/>
  <c r="P46" i="12"/>
  <c r="E74" i="10"/>
  <c r="E76" i="10"/>
  <c r="E73" i="19"/>
  <c r="E75" i="19"/>
  <c r="L62" i="13"/>
  <c r="N64" i="21"/>
  <c r="O34" i="17"/>
  <c r="H55" i="5" s="1"/>
  <c r="E64" i="19"/>
  <c r="O32" i="17"/>
  <c r="S56" i="10"/>
  <c r="P46" i="13"/>
  <c r="N47" i="13"/>
  <c r="R47" i="13"/>
  <c r="H59" i="5"/>
  <c r="E534" i="6"/>
  <c r="L46" i="13"/>
  <c r="S53" i="19"/>
  <c r="S57" i="19"/>
  <c r="S55" i="19"/>
  <c r="S54" i="10"/>
  <c r="L46" i="12"/>
  <c r="S47" i="12"/>
  <c r="A59" i="13"/>
  <c r="L52" i="13" s="1"/>
  <c r="D59" i="21"/>
  <c r="D49" i="21"/>
  <c r="D53" i="21"/>
  <c r="D47" i="21"/>
  <c r="D51" i="21"/>
  <c r="D45" i="21"/>
  <c r="D55" i="21"/>
  <c r="D43" i="21"/>
  <c r="D57" i="21"/>
  <c r="M62" i="10"/>
  <c r="T61" i="10"/>
  <c r="K47" i="19"/>
  <c r="K48" i="10"/>
  <c r="B533" i="6"/>
  <c r="H56" i="5"/>
  <c r="S47" i="5"/>
  <c r="B534" i="6"/>
  <c r="F59" i="5"/>
  <c r="E533" i="6"/>
  <c r="P52" i="13"/>
  <c r="K48" i="19"/>
  <c r="O47" i="5"/>
  <c r="E31" i="3"/>
  <c r="K49" i="10"/>
  <c r="K31" i="3"/>
  <c r="R41" i="5"/>
  <c r="R33" i="5"/>
  <c r="R35" i="5"/>
  <c r="R39" i="5"/>
  <c r="R37" i="5"/>
  <c r="S43" i="5"/>
  <c r="F56" i="5"/>
  <c r="N41" i="5"/>
  <c r="N37" i="5"/>
  <c r="N33" i="5"/>
  <c r="N35" i="5"/>
  <c r="N39" i="5"/>
  <c r="O43" i="5"/>
  <c r="K39" i="5"/>
  <c r="K33" i="5"/>
  <c r="K35" i="5"/>
  <c r="K37" i="5"/>
  <c r="K41" i="5"/>
  <c r="O50" i="5"/>
  <c r="S50" i="5"/>
  <c r="P46" i="5"/>
  <c r="B527" i="6"/>
  <c r="K32" i="3"/>
  <c r="P49" i="5"/>
  <c r="K43" i="5"/>
  <c r="L46" i="5"/>
  <c r="E32" i="3"/>
  <c r="B526" i="6"/>
  <c r="L49" i="5"/>
  <c r="H55" i="12"/>
  <c r="A59" i="12"/>
  <c r="L55" i="12"/>
  <c r="P55" i="12"/>
  <c r="C57" i="19" l="1"/>
  <c r="C58" i="10"/>
  <c r="F55" i="19"/>
  <c r="F56" i="10"/>
  <c r="F57" i="19"/>
  <c r="N41" i="17"/>
  <c r="F58" i="5" s="1"/>
  <c r="E33" i="3" s="1"/>
  <c r="F55" i="5"/>
  <c r="C33" i="17"/>
  <c r="C54" i="10"/>
  <c r="O41" i="17"/>
  <c r="H58" i="5" s="1"/>
  <c r="K33" i="3" s="1"/>
  <c r="F52" i="10"/>
  <c r="H54" i="5"/>
  <c r="C52" i="10"/>
  <c r="C31" i="17"/>
  <c r="F58" i="10"/>
  <c r="P58" i="5" l="1"/>
  <c r="R31" i="3" s="1"/>
  <c r="E526" i="6"/>
  <c r="N43" i="17"/>
  <c r="E527" i="6"/>
  <c r="F60" i="5"/>
  <c r="L58" i="5" s="1"/>
  <c r="P31" i="3" s="1"/>
</calcChain>
</file>

<file path=xl/comments1.xml><?xml version="1.0" encoding="utf-8"?>
<comments xmlns="http://schemas.openxmlformats.org/spreadsheetml/2006/main">
  <authors>
    <author>INTURIA</author>
  </authors>
  <commentList>
    <comment ref="A118" authorId="0">
      <text>
        <r>
          <rPr>
            <sz val="8"/>
            <color indexed="81"/>
            <rFont val="Tahoma"/>
            <family val="2"/>
          </rPr>
          <t>Creado mediante decreto 2892 de 2011.</t>
        </r>
      </text>
    </comment>
  </commentList>
</comments>
</file>

<file path=xl/sharedStrings.xml><?xml version="1.0" encoding="utf-8"?>
<sst xmlns="http://schemas.openxmlformats.org/spreadsheetml/2006/main" count="3058" uniqueCount="672">
  <si>
    <t xml:space="preserve">
INSTRUCIONES BÁSICAS PARA EL DILIGENCIAMIENTO DE LOS FORMATOS CORRESPONDIENTES AL PERÍODO ANUAL U ORDINARIO.</t>
  </si>
  <si>
    <t>PROCEDIMIENTO</t>
  </si>
  <si>
    <t>Nº</t>
  </si>
  <si>
    <t>FORMATOS</t>
  </si>
  <si>
    <t>FASE</t>
  </si>
  <si>
    <t>GRÁFICO</t>
  </si>
  <si>
    <t xml:space="preserve">PASO 1. </t>
  </si>
  <si>
    <t>Diligenciar  la información personal y de los empleos de los evaluadores y del evaluado.</t>
  </si>
  <si>
    <t xml:space="preserve">F2. </t>
  </si>
  <si>
    <t xml:space="preserve">Compromisos laborales y competencias comportamentales </t>
  </si>
  <si>
    <t>FASE II. CONCERTACIÓN DE COMPROMISOS LABORALES Y COMPETENCIAS COMPORTAMENTALES</t>
  </si>
  <si>
    <t>PASO 2.</t>
  </si>
  <si>
    <t xml:space="preserve">Concertar a mas tardar el 28 de febrero de cada año  los compromisos laborales y competencias comportamentales </t>
  </si>
  <si>
    <t xml:space="preserve">PASO 3. </t>
  </si>
  <si>
    <t>Acopiar durante todo el proceso de evaluación las evidencias especificando la ubicación y fecha de aporte.</t>
  </si>
  <si>
    <t>F3.</t>
  </si>
  <si>
    <t xml:space="preserve"> Evidencias</t>
  </si>
  <si>
    <t>FASE III. SEGUIMIENTO AL DESEMPEÑO LABORAL Y AL DESARROLLO DE LAS COMPETENCIAS COMPORTAMENTALES.</t>
  </si>
  <si>
    <t xml:space="preserve">PASO 4. </t>
  </si>
  <si>
    <t>Efectuar la primera evaluación parcial semestral la cual comprende del primero (1º) de febrero hasta el treinta y uno (31) de julio de cada año; la calificación de los compromisos laborales deberá producirse dentro de los quince (15) días hábiles siguientes al vencimiento de dicho período.</t>
  </si>
  <si>
    <t>F1.</t>
  </si>
  <si>
    <t xml:space="preserve"> Información general</t>
  </si>
  <si>
    <t>IV FASE. EVALUACIONES PARCIALES EN PERÍODO ANUAL U ORDINARIO</t>
  </si>
  <si>
    <t xml:space="preserve">PASO 5. </t>
  </si>
  <si>
    <t>Efectuar la calificación de las competencias comportamentales correspondientes al primer semestre. (las fechas proceden igual que lo especificado en el ítem anterior)</t>
  </si>
  <si>
    <t>F4.</t>
  </si>
  <si>
    <t xml:space="preserve"> Calificación competencias comportamentales</t>
  </si>
  <si>
    <t xml:space="preserve">PASO 6. </t>
  </si>
  <si>
    <t>Comunicar  la calificación dos días después de efectuada.</t>
  </si>
  <si>
    <t xml:space="preserve">F6. </t>
  </si>
  <si>
    <t>Reporte de calificaciones período anual u ordinario</t>
  </si>
  <si>
    <t xml:space="preserve">PASO 7. </t>
  </si>
  <si>
    <t>Implementar de ser necesario el plan de mejoramiento de acuerdo al resultado del seguimiento o la evaluación.</t>
  </si>
  <si>
    <t>F7.</t>
  </si>
  <si>
    <t>Plan de mejoramiento</t>
  </si>
  <si>
    <t xml:space="preserve">PASO 8. </t>
  </si>
  <si>
    <t xml:space="preserve">F3. </t>
  </si>
  <si>
    <t>Evidencias</t>
  </si>
  <si>
    <t xml:space="preserve">PASO 9. </t>
  </si>
  <si>
    <t>Para la segunda evaluación parcial semestral comprende el primero (1º) de agosto y el treinta y uno (31) de enero del año siguiente, calificación que deberá producirse a más tardar dentro de los quince (15) días hábiles siguientes al vencimiento de dicho período</t>
  </si>
  <si>
    <t>Información general</t>
  </si>
  <si>
    <t xml:space="preserve">PASO 10. </t>
  </si>
  <si>
    <t>Deberá realizar la calificación de las competencias comportamentales correspondientes al primer semestre. (las fechas proceden igual que el ítem anterior)</t>
  </si>
  <si>
    <t>Calificación competencias comportamentales</t>
  </si>
  <si>
    <t xml:space="preserve">PASO 11. </t>
  </si>
  <si>
    <t>Registrar el resultado de las evaluación de gestión por áreas o dependencias de acuerdo con la información del formato (F5.  EVA. ÁREAS O DEPENDENCIAS).</t>
  </si>
  <si>
    <t>V FASE. CALIFICACIÓN DEFINITIVA</t>
  </si>
  <si>
    <t xml:space="preserve">PASO 12. </t>
  </si>
  <si>
    <t>Notificar la calificación final, en el caso de presentarse recursos diligenciar la sección V y VI del formato.</t>
  </si>
  <si>
    <t>F6.</t>
  </si>
  <si>
    <t>Estos formatos constituyen una ayuda metodológica para la aplicación del Sistema Tipo de Evaluación de Desempeño Laboral establecido a través del Acuerdo No. 565 de 2016, proferido por la CNSC.
Los presentes documentos podrán ser susceptibles de modificación.
Los formatos no cuentan con clave de protección.</t>
  </si>
  <si>
    <t>COMISIÓN NACIONAL DEL SERVICIO CIVIL</t>
  </si>
  <si>
    <t>FORMATO 1. INFORMACIÓN GENERAL</t>
  </si>
  <si>
    <t>PROCESO: EVALUACIÓN DEL DESEMPEÑO LABORAL</t>
  </si>
  <si>
    <t xml:space="preserve">Código:  </t>
  </si>
  <si>
    <t>F-ED-002</t>
  </si>
  <si>
    <t>Página</t>
  </si>
  <si>
    <t>1 de 1</t>
  </si>
  <si>
    <t xml:space="preserve">Fecha de emisión: </t>
  </si>
  <si>
    <t xml:space="preserve">Versión: </t>
  </si>
  <si>
    <t>2.0</t>
  </si>
  <si>
    <t>PERÍODO DE EVALUACIÓN</t>
  </si>
  <si>
    <t>DÍA</t>
  </si>
  <si>
    <t>MES</t>
  </si>
  <si>
    <t>AÑO</t>
  </si>
  <si>
    <t>al</t>
  </si>
  <si>
    <t>FECHA CONCERTACIÓN O AJUSTE DE COMPROMISOS</t>
  </si>
  <si>
    <t>I. IDENTIFICACIÓN DEL EVALUADO</t>
  </si>
  <si>
    <t>Tipo de Documento</t>
  </si>
  <si>
    <t>Número de identificación</t>
  </si>
  <si>
    <t>Primer apellido</t>
  </si>
  <si>
    <t>Segundo apellido</t>
  </si>
  <si>
    <t>Primer nombre</t>
  </si>
  <si>
    <t>Otros nombres</t>
  </si>
  <si>
    <t>Dependencia o área a la que pertenece el evaluado</t>
  </si>
  <si>
    <t>Denominación del empleo</t>
  </si>
  <si>
    <t>Nivel jerárquico</t>
  </si>
  <si>
    <t>Código</t>
  </si>
  <si>
    <t>Grado</t>
  </si>
  <si>
    <t>II. IDENTIFICACIÓN EVALUADOR. (Jefe inmediato)</t>
  </si>
  <si>
    <t>Tipo de documento</t>
  </si>
  <si>
    <t xml:space="preserve"> Área o Dependencia a la que pertenece el evaluador</t>
  </si>
  <si>
    <t>III. IDENTIFICACIÓN EVALUADOR (Servidor público de Libre Nombramiento y Remoción en caso de constituir Comisión Evaluadora)</t>
  </si>
  <si>
    <t>Dependencia o área a la que pertenece el evaluador</t>
  </si>
  <si>
    <t>IV. COMPROMISOS LABORALES</t>
  </si>
  <si>
    <t>Metas de la Dependencia a las cuales contribuye el empleo</t>
  </si>
  <si>
    <t>Compromisos Laborales.</t>
  </si>
  <si>
    <t>Peso porcentual del compromiso en el año</t>
  </si>
  <si>
    <t>Calificación por compromiso en período anual</t>
  </si>
  <si>
    <t xml:space="preserve">Porcentaje de Cumplimiento. </t>
  </si>
  <si>
    <t>PRIMERA PARCIAL SEMESTRAL</t>
  </si>
  <si>
    <t>SEGUNDA PARCIAL SEMESTRAL</t>
  </si>
  <si>
    <t>Peso porcentual semestre</t>
  </si>
  <si>
    <t>CALIFICACIÓN DEL COMPROMISO</t>
  </si>
  <si>
    <t>CALIFICACIÓN DEL COMPROMISO (Con peso porcentual)</t>
  </si>
  <si>
    <t xml:space="preserve"> TOTALES</t>
  </si>
  <si>
    <t xml:space="preserve">Resultado total </t>
  </si>
  <si>
    <t>Tiempo efectivamente laborado en el semestre</t>
  </si>
  <si>
    <t>Total Días Laborados de cada Evaluación Semestral</t>
  </si>
  <si>
    <t>% Participación Días Laborados de cada Evaluación Semestral</t>
  </si>
  <si>
    <t>TOTAL SEMESTRAL</t>
  </si>
  <si>
    <t>Totales Parciales Semestrales con Eventuales</t>
  </si>
  <si>
    <t>Resultado Eventuales I Sem</t>
  </si>
  <si>
    <t>Resultado Eventuales II Sem</t>
  </si>
  <si>
    <t xml:space="preserve">Calificaciones parciales semestrales compromisos laborales </t>
  </si>
  <si>
    <t>Calificación total</t>
  </si>
  <si>
    <t>CALIFICACIÒN TOTAL DE LOS COMPROMISOS LABORALES</t>
  </si>
  <si>
    <t>Sobre el 100%</t>
  </si>
  <si>
    <t>Sobre el peso porcentual del 80%</t>
  </si>
  <si>
    <t>V. COMPETENCIAS COMPORTAMENTALES</t>
  </si>
  <si>
    <t>F5. EVA. ÁREAS O DEPENDENCIAS</t>
  </si>
  <si>
    <t>VI. EVALUACIÓN DE GESTIÓN POR ÁREAS O DEPENDENCIAS</t>
  </si>
  <si>
    <t>COMPETENCIAS COMPORTAMENTALES</t>
  </si>
  <si>
    <t>1° parcial semestral</t>
  </si>
  <si>
    <t>2° parcial semestral</t>
  </si>
  <si>
    <t>CALIFICACIÓN DE LA EVALUACIÓN DE GESTIÓN POR ÁREAS O  DEPENDENCIAS.</t>
  </si>
  <si>
    <t xml:space="preserve">1.  </t>
  </si>
  <si>
    <t xml:space="preserve">2. </t>
  </si>
  <si>
    <t>VII. RESULTADOS CONSOLIDADOS COMPONENTES DE LA EVALUACIÓN DE DESEMPEÑO LABORAL PARA LA EVALUACIÓN ANUAL U ORDINARIA</t>
  </si>
  <si>
    <t xml:space="preserve">3. </t>
  </si>
  <si>
    <t xml:space="preserve">4. </t>
  </si>
  <si>
    <t>CALIFICACIÓN</t>
  </si>
  <si>
    <t>NIVEL DE CALIFICACIÓN</t>
  </si>
  <si>
    <t>Totales Parciales Semestrales</t>
  </si>
  <si>
    <t>F4. CAL. COMP. COMPORTAMENT.</t>
  </si>
  <si>
    <t>F2. COMP. LAB Y COM COMPOR</t>
  </si>
  <si>
    <t>CALIFICACIÓN DE LAS COMPETENCIAS COMPORTAMENTALES</t>
  </si>
  <si>
    <t>VIII. EVIDENCIAS, PLAN DE MEJORAMIENTO DEL EMPLEADO PÚBLICO Y REPORTES DE CALIFICACIÓN</t>
  </si>
  <si>
    <t>F3. EVIDENCIAS</t>
  </si>
  <si>
    <t>F7. PLAN DE MEJORAMIENTO</t>
  </si>
  <si>
    <t>F6. REPOR CLF PRD ANUAL U ORD</t>
  </si>
  <si>
    <t>F8. EVA. EVENTUAL (Sem 1)</t>
  </si>
  <si>
    <t>F8. EVA. EVENTUAL (Sem 2)</t>
  </si>
  <si>
    <t>F9. EVA. EXTRAORDINARIA</t>
  </si>
  <si>
    <t>F10. EVA. INFERIOR A 1 AÑO</t>
  </si>
  <si>
    <t>CODIGO</t>
  </si>
  <si>
    <t>DIRECTIVO</t>
  </si>
  <si>
    <t>SI</t>
  </si>
  <si>
    <t>NO SATISFACTORIO</t>
  </si>
  <si>
    <t>UNO</t>
  </si>
  <si>
    <t>ASESOR</t>
  </si>
  <si>
    <t>MODIFICA LA CALIFICACIÓN</t>
  </si>
  <si>
    <t>NO</t>
  </si>
  <si>
    <t>CEDULA DE CIUDADANIA</t>
  </si>
  <si>
    <t>PROFESIONAL</t>
  </si>
  <si>
    <t>CONFIRMA LA CALIFICACIÓN</t>
  </si>
  <si>
    <t>X</t>
  </si>
  <si>
    <t>TECNICO</t>
  </si>
  <si>
    <t>RECHAZA POR EXTEMPORÁNEA</t>
  </si>
  <si>
    <t>ASISTENCIAL</t>
  </si>
  <si>
    <t>EVALUADO</t>
  </si>
  <si>
    <t>EVALUADOR</t>
  </si>
  <si>
    <t>CEDULA DE EXTRAJERIA</t>
  </si>
  <si>
    <t>TERCERO</t>
  </si>
  <si>
    <t>CONOCIMIENTO DEL ENTORNO</t>
  </si>
  <si>
    <t>CONSTRUCCIÓN DE RELACIONES</t>
  </si>
  <si>
    <t>INICIATIVA</t>
  </si>
  <si>
    <t>DOS</t>
  </si>
  <si>
    <t>TRES</t>
  </si>
  <si>
    <t>SATISFACTORIO</t>
  </si>
  <si>
    <t>CUATRO</t>
  </si>
  <si>
    <t>DESTACADO</t>
  </si>
  <si>
    <t>SOBRESALIENTE</t>
  </si>
  <si>
    <t>CINCO</t>
  </si>
  <si>
    <t>Agregado para Asuntos Aéreos</t>
  </si>
  <si>
    <t>Asesor</t>
  </si>
  <si>
    <t>Asesor Comercial</t>
  </si>
  <si>
    <t>Jefe de Oficina Asesora de Comunicaciones o de Prensa o de Jurídica o de Planeación</t>
  </si>
  <si>
    <t>Administrador de Parques Nacionales</t>
  </si>
  <si>
    <t>Jefe de Área protegida</t>
  </si>
  <si>
    <t>Capellán</t>
  </si>
  <si>
    <t>Comandante Superior de Prisiones</t>
  </si>
  <si>
    <t>Consejero de Relaciones Exteriores</t>
  </si>
  <si>
    <t>Copiloto de Aviación</t>
  </si>
  <si>
    <t>Defensor de Familia</t>
  </si>
  <si>
    <t>Director de Establecimiento Carcelario</t>
  </si>
  <si>
    <t>Especialista Asesor Primero</t>
  </si>
  <si>
    <t>Especialista Jefe</t>
  </si>
  <si>
    <t>Inspector de Trabajo y Seguridad Social</t>
  </si>
  <si>
    <t>Inspector de Trabajo y Seguridad Social Especializado</t>
  </si>
  <si>
    <t>Médico</t>
  </si>
  <si>
    <t>Médico Especialista</t>
  </si>
  <si>
    <t>Odontólogo</t>
  </si>
  <si>
    <t>Odontólogo Especialista</t>
  </si>
  <si>
    <t>Oficial Logístico</t>
  </si>
  <si>
    <t>SEIS</t>
  </si>
  <si>
    <t>Oficial de Tratamiento Penitenciario</t>
  </si>
  <si>
    <t>Pastor u Orientador Espiritual</t>
  </si>
  <si>
    <t>Piloto de Aviación</t>
  </si>
  <si>
    <t>Primer Secretario de Relaciones Exteriores</t>
  </si>
  <si>
    <t>Profesional de Gestión Institucional</t>
  </si>
  <si>
    <t>Profesional Especializado</t>
  </si>
  <si>
    <t>Profesional Especializado Area de la Salud</t>
  </si>
  <si>
    <t>Profesional Universitario</t>
  </si>
  <si>
    <t>Profesional Universitario Area de la Salud</t>
  </si>
  <si>
    <t>Registrador Delegado</t>
  </si>
  <si>
    <t>Registrador Seccional</t>
  </si>
  <si>
    <t>Representante del Ministro de Educación ante Entidad Territorial</t>
  </si>
  <si>
    <t>Restaurador o Museólogo o Curador</t>
  </si>
  <si>
    <t>Secretario de Facultad</t>
  </si>
  <si>
    <t>Secretario Comercial I</t>
  </si>
  <si>
    <t>Secretario Comercial II</t>
  </si>
  <si>
    <t>Segundo Secretario de Relaciones Exteriores</t>
  </si>
  <si>
    <t>Subdirector de Establecimiento Carcelario</t>
  </si>
  <si>
    <t>Tercer Secretario de Relaciones Exteriores</t>
  </si>
  <si>
    <t>Analista de Sistemas</t>
  </si>
  <si>
    <t>Auxiliar de Escena</t>
  </si>
  <si>
    <t>Auxiliar de Pronóstico</t>
  </si>
  <si>
    <t>Auxiliar de Técnico</t>
  </si>
  <si>
    <t>Dactiloscopista</t>
  </si>
  <si>
    <t>Tecnico</t>
  </si>
  <si>
    <t>SIETE</t>
  </si>
  <si>
    <t>Especialista Primero</t>
  </si>
  <si>
    <t>Especialista Segundo</t>
  </si>
  <si>
    <t>Especialista Tercero</t>
  </si>
  <si>
    <t>Especialista Cuarto</t>
  </si>
  <si>
    <t>Especialista Quinto</t>
  </si>
  <si>
    <t>Especialista Sexto</t>
  </si>
  <si>
    <t>Instructor</t>
  </si>
  <si>
    <t>Instrumentador Quirúrgico</t>
  </si>
  <si>
    <t>Observador de Superficie</t>
  </si>
  <si>
    <t>Oficial de Catastro</t>
  </si>
  <si>
    <t>Pronosticador</t>
  </si>
  <si>
    <t>Radiosondista</t>
  </si>
  <si>
    <t>Técnico</t>
  </si>
  <si>
    <t>Técnico Administrativo</t>
  </si>
  <si>
    <t>Técnico Area Salud</t>
  </si>
  <si>
    <t>Técnico de Servicios Asistenciales</t>
  </si>
  <si>
    <t>Técnico Operativo</t>
  </si>
  <si>
    <t>Topógrafo</t>
  </si>
  <si>
    <t>Topógrafo Tecnólogo</t>
  </si>
  <si>
    <t>Adjunto Jefe</t>
  </si>
  <si>
    <t>Adjunto Intendente</t>
  </si>
  <si>
    <t>Adjunto Mayor</t>
  </si>
  <si>
    <t>Adjunto Especial</t>
  </si>
  <si>
    <t>Adjunto Primero</t>
  </si>
  <si>
    <t>Adjunto Segundo</t>
  </si>
  <si>
    <t>Adjunto Tercero</t>
  </si>
  <si>
    <t>OCHO</t>
  </si>
  <si>
    <t>Adjunto Cuarto</t>
  </si>
  <si>
    <t>Adjunto Quinto</t>
  </si>
  <si>
    <t>Auxiliar Administrativo</t>
  </si>
  <si>
    <t>Auxiliar Area Salud</t>
  </si>
  <si>
    <t>Auxiliar Bilingüe</t>
  </si>
  <si>
    <t>Auxiliar de Servicios Asistenciales</t>
  </si>
  <si>
    <t>Auxiliar de Servicios Generales</t>
  </si>
  <si>
    <t>Capitán de Prisiones</t>
  </si>
  <si>
    <t>Celador</t>
  </si>
  <si>
    <t>Asistencial</t>
  </si>
  <si>
    <t>Conductor Mecánico</t>
  </si>
  <si>
    <t>Distinguido</t>
  </si>
  <si>
    <t>Dragoneante</t>
  </si>
  <si>
    <t>Ecónomo</t>
  </si>
  <si>
    <t>Enfermero Auxiliar</t>
  </si>
  <si>
    <t>Inspector</t>
  </si>
  <si>
    <t>Inspector Jefe</t>
  </si>
  <si>
    <t>Mayor de Prisiones</t>
  </si>
  <si>
    <t>Operario</t>
  </si>
  <si>
    <t>Operario Calificado</t>
  </si>
  <si>
    <t>Pagador</t>
  </si>
  <si>
    <t>Secretario</t>
  </si>
  <si>
    <t>Secretario Bilingüe</t>
  </si>
  <si>
    <t>Secretario Ejecutivo</t>
  </si>
  <si>
    <t>Secretario Ejecutivo del Despacho de Ministro o de Director de Departamento Administrativo</t>
  </si>
  <si>
    <t>Secretario Ejecutivo del Despacho del Viceministro o de Subdirector de Departamento Administrativo</t>
  </si>
  <si>
    <t>NUEVE</t>
  </si>
  <si>
    <t>Supervisor</t>
  </si>
  <si>
    <t>Teniente de Prisiones</t>
  </si>
  <si>
    <t>Tesorero</t>
  </si>
  <si>
    <t>NIVEL</t>
  </si>
  <si>
    <t>Competencia</t>
  </si>
  <si>
    <t>Concatenar</t>
  </si>
  <si>
    <t>Definición de la competencia</t>
  </si>
  <si>
    <t>Conductas asociadas</t>
  </si>
  <si>
    <t xml:space="preserve">Orientación a resultados </t>
  </si>
  <si>
    <t xml:space="preserve">Realizar las funciones y cumplir los compromisos organizacionales con eficacia y calidad. </t>
  </si>
  <si>
    <t>▪ Cumple con oportunidad en función de estándares, objetivos y metas establecidas por la entidad, las funciones que le son asignadas.
▪ Asume la responsabilidad por sus resultados.
▪ Compromete recursos y tiempos para mejorar la productividad tomando las medidas necesarias para minimizar los riesgos.
▪ Realiza todas las acciones necesarias para alcanzar los objetivos propuestos enfrentando los obstáculos que se presentan.</t>
  </si>
  <si>
    <t>COMPETENCIA</t>
  </si>
  <si>
    <t>Orientación al usuario y al ciudadano</t>
  </si>
  <si>
    <t>Dirigir las decisiones y acciones a la satisfacción de las necesidades e intereses de los usuarios internos y externos, de conformidad con las responsabilidades públicas asignadas a la entidad.</t>
  </si>
  <si>
    <t>▪ Atiende y valora las necesidades y peticiones de los usuarios y de ciudadanos en general.
▪Considera las necesidades de los usuarios al diseñar proyectos o servicios.
▪Da respuesta oportuna a las necesidades de los usuarios de conformidad con el servicio que ofrece la entidad.
▪Establece diferentes canales de comunicación con el usuario para conocer sus necesidades y propuestas y responde a las mismas.
▪Reconoce la interdependencia entre su trabajo y el de otros.</t>
  </si>
  <si>
    <t>Compromiso con la Organización</t>
  </si>
  <si>
    <t>Alinear el propio comportamiento a las necesidades, prioridades y metas organizacionales.</t>
  </si>
  <si>
    <t>▪Promueve las metas de la organización y respeta sus normas.
▪Antepone las necesidades de la organización a sus propias necesidades.
▪Apoya a la organización en situaciones difíciles.
▪Demuestra sentido de pertenencia en todas sus actuaciones.</t>
  </si>
  <si>
    <t>DEFINICIÒN DE LA COMPETENCIA</t>
  </si>
  <si>
    <t>CONDUCTAS ASOCIADAS</t>
  </si>
  <si>
    <t>Experticia profesional</t>
  </si>
  <si>
    <t>Aplicar el conocimiento profesional</t>
  </si>
  <si>
    <t>▪Orienta el desarrollo de proyectos especiales para el logro de resultados de la alta dirección.
▪Aconseja y orienta la toma de decisiones en los temas que le han sido asignados.
▪Asesora en materias propias de su campo de conocimiento, emitiendo conceptos, juicios o propuestas ajustados a lineamientos teóricos y técnicos.
▪Se comunica de modo lógico, claro, efectivo y seguro.</t>
  </si>
  <si>
    <t>Experticia</t>
  </si>
  <si>
    <t>Conocimiento del entorno</t>
  </si>
  <si>
    <t>Conocer e interpretar la organización, su funcionamiento y sus relaciones políticas y administrativas.</t>
  </si>
  <si>
    <t>▪Comprende el entorno organizacional que enmarca las situaciones objeto de asesoría y lo toma como referente obligado para emitir juicios, conceptos o propuestas a desarrollar.
▪Se informa permanentemente sobre políticas gubernamentales, problemas y demandas del entorno.</t>
  </si>
  <si>
    <t>Construcción de relaciones</t>
  </si>
  <si>
    <t>Establecer y mantener relaciones cordiales y recíprocas con redes o grupos de personas internas y externas a la organización que faciliten la consecución de los objetivos institucionales.</t>
  </si>
  <si>
    <t>▪Utiliza sus contactos para conseguir objetivos.
▪Comparte información para establecer lazos.
▪Interactúa con otros de un modo efectivo y adecuado.</t>
  </si>
  <si>
    <t>Iniciativa</t>
  </si>
  <si>
    <t>Anticiparse a los problemas iniciando acciones para superar los obstáculos y alcanzar metas concretas</t>
  </si>
  <si>
    <t>▪Prevé situaciones y alternativas de solución que orientan la toma de decisiones de la alta dirección.
▪Enfrenta los problemas y propone acciones concretas para solucionarlos.
▪Reconoce y hace viables las oportunidades.</t>
  </si>
  <si>
    <t>Aprendizaje Continuo</t>
  </si>
  <si>
    <t>Adquirir y desarrollar permanentemente conocimientos, destrezas y habilidades, con el fin de mantener altos estándares de eficacia organizacional.</t>
  </si>
  <si>
    <t>▪Aprende de la experiencia de otros y de la propia.
▪Se adapta y aplica nuevas tecnologías que se implanten en la organización.
▪Aplica los conocimientos adquiridos a los desafíos que se presentan en el desarrollo del trabajo.
▪Investiga, indaga y profundiza en los temas de su entorno área de desempeño.
▪Reconoce las propias limitaciones y las necesidades de mejorar su preparación.
▪Asimila nueva información y la aplica correctamente.</t>
  </si>
  <si>
    <t>Aplicar el conocimiento profesional en la resolución de problemas y transferirlo a su entorno laboral.</t>
  </si>
  <si>
    <t>▪Analiza de un modo sistemático y racional los aspectos del trabajo, basándose en la información relevante.
▪Aplica reglas básicas y conceptos complejos aprendidos
▪Identifica y reconoce con facilidad las causas de los problemas y sus soluciones.
▪Clarifica datos o situaciones complejas.
▪Planea, organiza y ejecuta múltiples tareas tendientes a alcanzar resultados institucionales.</t>
  </si>
  <si>
    <t xml:space="preserve">▪ Atiende y valora las necesidades y peticiones de los usuarios y de ciudadanos en general.
▪Considera las necesidades de los usuarios al diseñar proyectos o servicios.
▪Da respuesta oportuna a las necesidades de los usuarios de conformidad con el servicio que ofrece la entidad.
▪Establece diferentes canales de comunicación con el usuario para conocer sus necesidades y propuestas y responde a las mismas.
▪Reconoce la interdependencia entre su trabajo y el de otros.
</t>
  </si>
  <si>
    <t>Trabajo en equipo y Colaboración</t>
  </si>
  <si>
    <t>Trabajar con otros de forma conjunta y de manera participativa, integrando esfuerzos para la consecución de metas institucionales comunes.</t>
  </si>
  <si>
    <t>▪Coopera en distintas situaciones y comparte información.
▪Aporta sugerencias, ideas y opiniones.
▪Expresa expectativas positivas del equipo o de los miembros del mismo.
▪Planifica las propias acciones teniendo en cuenta la repercusión de las mismas para la consecución de los objetivos grupales.
▪Establece diálogo directo con los miembros del equipo que permita compartir información e ideas en condiciones de respeto y cordialidad.
▪Respeta criterios dispares y distintas opiniones del equipo.</t>
  </si>
  <si>
    <t>Creatividad e Innovación</t>
  </si>
  <si>
    <t>Generar y desarrollar nuevas ideas, conceptos, métodos y soluciones.</t>
  </si>
  <si>
    <t>▪Ofrece respuestas alternativas.
▪Aprovecha las oportunidades y problemas para dar soluciones novedosas.
▪Desarrolla nuevas formas de hacer y tecnologías.
▪Busca nuevas alternativas de solución y se arriesga a romper esquemas tradicionales.
▪Inicia acciones para superar los obstáculos y alcanzar metas específicas.</t>
  </si>
  <si>
    <t>Liderazgo de Grupos de Trabajo (personal a cargo)</t>
  </si>
  <si>
    <t>Asumir el rol de orientar y guía de un grupo o equipo de trabajo, utilizando la autoridad con arreglo a las normas y promoviendo la Efectividad en la consecución de objetivos y metas institucionales.</t>
  </si>
  <si>
    <t>▪Establece los objetivos del grupo de forma clara y equilibrada.
▪Asegura que los integrantes del grupo compartan planes, programas y proyectos institucionales.
▪Orienta y coordina el trabajo del grupo para la identificación de planes y actividades a seguir.
▪Facilita la colaboración con otras áreas y dependencias.
▪Escucha y tiene en cuenta las opiniones de los integrantes del grupo.
▪Gestiona los recursos necesarios para poder cumplir con las metas propuestas.
▪Garantiza los recursos necesarios para poder cumplir con las metas propuestas.
▪Garantiza que el grupo tenga la información necesaria.
▪Explica las razones de las decisiones.</t>
  </si>
  <si>
    <t xml:space="preserve">▪Analiza de un modo sistemático y racional los aspectos del trabajo, basándose en la información relevante.
▪Aplica reglas básicas y conceptos complejos aprendidos
▪Identifica y reconoce con facilidad las causas de los problemas y sus soluciones.
▪Clarifica datos o situaciones complejas.
▪Planea, organiza y ejecuta múltiples tareas tendientes a alcanzar resultados institucionales.
</t>
  </si>
  <si>
    <t>Toma de decisiones (personal a cargo)</t>
  </si>
  <si>
    <t>Elegir entre una o varias alternativas para solucionar un problema y tomar las acciones concretas y consecuentes con la elección realizada.</t>
  </si>
  <si>
    <t>▪Elige alternativas de solución efectiva y suficiente para atender los asuntos encomendados.
▪Decide y establece prioridades para el trabajo del grupo.
▪Asume posiciones concretas para el manejo de temas o situaciones que demandan su atención.
▪Efectúa cambios en las actividades o en la manera de desarrollar sus responsabilidades cuando detecta dificultades para su realización o mejores prácticas que pueden optimizar el desempeño.
▪Asume las consecuencias de las decisiones adoptadas.
▪Fomenta la participación en la toma de decisiones.</t>
  </si>
  <si>
    <t>Experticia Técnica</t>
  </si>
  <si>
    <t>Entender y aplicar los conocimientos técnicos del área de desempeño y mantenerlos actualizados</t>
  </si>
  <si>
    <t>▪Capta y asimila con facilidad conceptos e información.
▪Aplica el conocimiento técnico a las actividades cotidianas.
▪Analiza la información de acuerdo con las necesidades de la organización.
▪Comprende los aspectos técnicos y los aplica al desarrollo de procesos y procedimientos en los que está involucrado.
▪Resuelve problemas utilizando sus conocimientos técnicos de su especialidad y garantizando indicadores y estándares establecidos.</t>
  </si>
  <si>
    <t>Trabajo en equipo</t>
  </si>
  <si>
    <t>Trabajar con otros para conseguir metas comunes</t>
  </si>
  <si>
    <t>▪Identifica claramente los objetivos del grupo y orienta su trabajo a la consecución de los mismos.
▪Colabora con otros para la realización de actividades y metas grupales.</t>
  </si>
  <si>
    <t>Creatividad e innovación</t>
  </si>
  <si>
    <t>Presentar ideas y métodos novedosos y concretarlos en acciones</t>
  </si>
  <si>
    <t>▪Propone y encuentra formas nuevas y eficaces de hacer las cosas.
▪Es recursivo.
▪Es práctico.
▪Busca nuevas alternativas de solución.
▪Revisa permanentemente los procesos y procedimientos para optimizar los resultados.</t>
  </si>
  <si>
    <t>Manejo de la información</t>
  </si>
  <si>
    <t>Manejar con respeto las informaciones personales e institucionales de que dispone.</t>
  </si>
  <si>
    <t>▪Evade temas que indagan sobre información confidencial.
▪Recoge sólo información imprescindible para el desarrollo de la tarea.
▪Organiza y guarda de forma adecuada la información a su cuidado, teniendo en cuenta las normas legales y de la organización.
▪No hace pública información laboral o de las personas que pueda afectar la organización o las personas.</t>
  </si>
  <si>
    <t>DIEZ</t>
  </si>
  <si>
    <t>Adaptación al cambio</t>
  </si>
  <si>
    <t>Enfrentarse con flexibilidad y versatilidad a situaciones nuevas para aceptar los cambios positiva y constructivamente.</t>
  </si>
  <si>
    <t>▪Acepta y se adapta fácilmente los cambios.
▪Responde al cambio con flexibilidad.
▪Promueve el cambio.</t>
  </si>
  <si>
    <t>PROFESIONAL CON PERSONAL A CARGO</t>
  </si>
  <si>
    <t>Disciplina</t>
  </si>
  <si>
    <t>Adaptarse a las políticas institucionales y buscar información de los cambios en la autoridad competente.</t>
  </si>
  <si>
    <t>▪Acepta instrucciones aunque se difiera de ellas.
▪Realiza los cometidos y tareas del puesto de trabajo.
▪Acepta la supervisión constante.
▪Realiza funciones orientadas a apoyar la acción de otros miembros de la organización.</t>
  </si>
  <si>
    <t>Relaciones Interpersonales</t>
  </si>
  <si>
    <t>Establecer y mantener relaciones de trabajo amistosas y positivas, basadas en la comunicación abierta y fluida y en el respeto por los demás.</t>
  </si>
  <si>
    <t>▪Escucha con interés a las personas y capta las preocupaciones, intereses y necesidades de los demás.
▪Transmite eficazmente las ideas, sentimientos e información impidiendo con ello malos entendidos o situaciones confusas que puedan generar conflictos.</t>
  </si>
  <si>
    <t>Colaboración</t>
  </si>
  <si>
    <t>Cooperar con los demás con el fin de alcanzar los objetivos institucionales</t>
  </si>
  <si>
    <t>▪Ayuda al logro de los objetivos articulando sus actuaciones con los demás.
▪Cumple los compromisos que adquiere.
▪Facilita la labor de sus superiores y compañeros de trabajo.</t>
  </si>
  <si>
    <t>NIVELES DE PROFUNDIZACION DE LA COMPETENCIAS</t>
  </si>
  <si>
    <t>RESULTADOS CUANTITATIVOS</t>
  </si>
  <si>
    <t>NO EVALUADO</t>
  </si>
  <si>
    <t>Liderazgo de Grupos de Trabajo</t>
  </si>
  <si>
    <t>BAJO</t>
  </si>
  <si>
    <t>Toma de decisiones</t>
  </si>
  <si>
    <t>ACEPTABLE</t>
  </si>
  <si>
    <t>ALTO</t>
  </si>
  <si>
    <t>MUY ALTO</t>
  </si>
  <si>
    <t>TÈCNICO</t>
  </si>
  <si>
    <t>1. Cambios en los planes, programas o proyectos que sirvieron de base para la concertación.</t>
  </si>
  <si>
    <t xml:space="preserve">2. Separación del cargo superior a treinta (30) días calendario que afecte el cumplimiento de los compromisos. </t>
  </si>
  <si>
    <t>3. Traslado o encargo del empleado.</t>
  </si>
  <si>
    <t xml:space="preserve">▪Evade temas que indagan sobre información confidencial.
▪Recoge sólo información imprescindible para el desarrollo de la tarea.
▪Organiza y guarda de forma adecuada la información a su cuidado, teniendo en cuenta las normas legales y de la organización.
▪No hace pública información laboral o de las personas que pueda afectar la organización o las personas.
</t>
  </si>
  <si>
    <t>COMPROMISO LABORAL</t>
  </si>
  <si>
    <t>COMPETENCIA COMPORTAMENTAL</t>
  </si>
  <si>
    <t>SEGUIMIENTO</t>
  </si>
  <si>
    <t>EXTRAORDINARIA</t>
  </si>
  <si>
    <t>EVENTUAL</t>
  </si>
  <si>
    <t>1. PARCIAL SEMESTRAL</t>
  </si>
  <si>
    <t>EVA. INF. A 1 AÑO</t>
  </si>
  <si>
    <t>2. PARCIAL SEMESTRAL</t>
  </si>
  <si>
    <t>PERÍODO DE PRUEBA</t>
  </si>
  <si>
    <t>Período anual u ordinario- Compromiso 1</t>
  </si>
  <si>
    <t>Período anual u ordinario- Compromiso 2</t>
  </si>
  <si>
    <t>Período anual u ordinario- Compromiso 3</t>
  </si>
  <si>
    <t>Período anual u ordinario- Compromiso 4</t>
  </si>
  <si>
    <t>Período anual u ordinario- Compromiso 5</t>
  </si>
  <si>
    <t>Período anual u ordinario- Competencia 1</t>
  </si>
  <si>
    <t>Período anual u ordinario- Competencia 2</t>
  </si>
  <si>
    <t>Período anual u ordinario- Competencia 3</t>
  </si>
  <si>
    <t>Período anual u ordinario- Competencia 4</t>
  </si>
  <si>
    <t>Período de prueba- Compromiso 1</t>
  </si>
  <si>
    <t>Período de prueba- Compromiso 2</t>
  </si>
  <si>
    <t>Período de prueba- Compromiso 3</t>
  </si>
  <si>
    <t>Período de prueba- Competencia 1</t>
  </si>
  <si>
    <t>Período de prueba- Competencia 2</t>
  </si>
  <si>
    <t>Período de prueba- Competencia 3</t>
  </si>
  <si>
    <t>Período de prueba- Competencia 4</t>
  </si>
  <si>
    <t>Período de prueba</t>
  </si>
  <si>
    <t>Período anual u ordinario</t>
  </si>
  <si>
    <t>EVALUACION EXTRAORDINARIA</t>
  </si>
  <si>
    <t>SUMA EVALUACION PREVIA</t>
  </si>
  <si>
    <t>SUMA EVALUACION ULTIMO PERIODO</t>
  </si>
  <si>
    <t>EVALUACION INFERIOR A 1 AÑO</t>
  </si>
  <si>
    <t>Ajuste de compromisos</t>
  </si>
  <si>
    <t>Cambio de evaluador</t>
  </si>
  <si>
    <t>Interrupción del período de prueba por más de 20 días calendario</t>
  </si>
  <si>
    <t>Cambio del empleo</t>
  </si>
  <si>
    <t>Lapso entre la última evaluación y el final del período</t>
  </si>
  <si>
    <t>Por período de prueba en otro empleo</t>
  </si>
  <si>
    <t>Separación temporal del empleo por más de 30 días calendario</t>
  </si>
  <si>
    <t>PERIODO SEMESTRAL</t>
  </si>
  <si>
    <t>CALIFICACION LABORALES</t>
  </si>
  <si>
    <t>TIEMPO</t>
  </si>
  <si>
    <t>% TOTAL TIEMPO</t>
  </si>
  <si>
    <t>CALIFICACIÓN COMPORTAMENTALES</t>
  </si>
  <si>
    <t>PRIMER SEMESTRE</t>
  </si>
  <si>
    <t>SEGUNDO SEMESTRE</t>
  </si>
  <si>
    <t>PARCIALES EVENTAULES</t>
  </si>
  <si>
    <t>Primer Semestre</t>
  </si>
  <si>
    <t>Segundo Semestre</t>
  </si>
  <si>
    <t>TOTAL TIEMPO</t>
  </si>
  <si>
    <t>Liderazgo</t>
  </si>
  <si>
    <t>Guiar y dirigir grupos y establecer y mantener la cohesión de grupo necesaria para alcanzar los objetivos organizacionales.</t>
  </si>
  <si>
    <t>• Mantiene a sus colaboradores motivados.
• Fomenta la comunicación clara, directa y concreta.
• Constituye y mantiene grupos de trabajo con un desempeño conforme a los estándares.
• Promueve la eficacia del equipo.
• Genera un clima positivo y de seguridad en sus colaboradores.
• Fomenta la participación de todos en los procesos de reflexión y de toma de decisiones.
• Unifica esfuerzos hacia objetivos y metas institucionales.</t>
  </si>
  <si>
    <t>Planeación</t>
  </si>
  <si>
    <t>Determinar eficazmente las metas y prioridades institucionales, identificando las acciones, los responsables, los plazos y los recursos requeridos para alcanzarlas.</t>
  </si>
  <si>
    <t>• Anticipa situaciones y escenarios futuros con acierto.
• Establece objetivos claros y concisos, estructurados y coherentes con las metas organizacionales.
• Traduce los objetivos estratégicos en planes prácticos y factibles.
• Busca soluciones a los problemas.
• Distribuye el tiempo con eficiencia.
• Establece planes alternativos de acción.</t>
  </si>
  <si>
    <t>Elegir entre una o varias alternativas para solucionar un problema o atender una situación, comprometiéndose con acciones concretas y consecuentes con la decisión.</t>
  </si>
  <si>
    <t>• Elige con oportunidad, entre muchas alternativas, los proyectos a realizar.
• Efectúa cambios complejos y comprometidos en sus actividades o en las funciones que tiene asignadas cuando detecta problemas o dificultades para su realización.
• Decide bajo presión.
• Decide en situaciones de alta complejidad e incertidumbre.</t>
  </si>
  <si>
    <t>Dirección y Desarrollo de Personal</t>
  </si>
  <si>
    <t>Favorecer el aprendizaje y desarrollo de sus colaboradores, articulando las potencialidades y necesidades individuales con las de la organización para optimizar la calidad de las contribuciones de los equipos de trabajo y de las personas, en el cumplimiento de los objetivos y metas organizacionales presentes y futuras.</t>
  </si>
  <si>
    <t>• Identifica necesidades de formación y capacitación y propone acciones para satisfacerlas.
• Permite niveles de autonomía con el fin de estimular el desarrollo integral del empleado.
• Delega de manera efectiva sabiendo cuando intervenir y cuando no hacerlo.
• Hace uso de las habilidades y recurso de su grupo de trabajo para alcanzar las metas y los estándares de productividad.
• Establece espacios regulares de retroalimentación y reconocimiento del desempeño y sabe manejar hábilmente el bajo desempeño.
• Tiene en cuenta las opiniones de sus colaboradores.
• Mantiene con sus colaboradores relaciones de respeto.</t>
  </si>
  <si>
    <t>Estar al tanto de las circunstancias y las relaciones de poder que influyen en el entorno organizacional</t>
  </si>
  <si>
    <t>• Es consciente de las condiciones específicas del entorno organizacional.
• Está al día en los acontecimientos claves del sector y del Estado.
• Conoce y hace seguimiento a las políticas gubernamentales.
• Identifica las fuerzas políticas que afectan la organización y las posibles alianzas para cumplir con los propósitos organizacionales.</t>
  </si>
  <si>
    <r>
      <rPr>
        <b/>
        <sz val="20"/>
        <color indexed="8"/>
        <rFont val="Cambria"/>
        <family val="1"/>
      </rPr>
      <t>COMISIÓN NACIONAL DEL SERVICIO CIVIL</t>
    </r>
    <r>
      <rPr>
        <b/>
        <sz val="14"/>
        <color indexed="8"/>
        <rFont val="Bodoni MT Black"/>
        <family val="1"/>
      </rPr>
      <t/>
    </r>
  </si>
  <si>
    <t>INSERTE EL LOGOTIPO DE SU ENTIDAD</t>
  </si>
  <si>
    <t>FORMATO 2. COMPROMISOS LABORALES Y COMPETENCIAS COMPORTAMENTALES</t>
  </si>
  <si>
    <t>F-ED-003</t>
  </si>
  <si>
    <t>FECHA CONCERTACIÓN / FIJACIÓN O AJUSTE DE COMPROMISOS</t>
  </si>
  <si>
    <t>dad</t>
  </si>
  <si>
    <t>ddd</t>
  </si>
  <si>
    <t>Propósito del empleo:</t>
  </si>
  <si>
    <t>II. IDENTIFICACIÓN DEL EVALUADOR (Jefe inmedidato)</t>
  </si>
  <si>
    <t xml:space="preserve">  </t>
  </si>
  <si>
    <t>Se requiere constituir Comisión Evaluadora</t>
  </si>
  <si>
    <t>CONCERTACIÓN / FIJACIÓN DE COMPROMISOS</t>
  </si>
  <si>
    <t>AJUSTE DE COMPROMISOS</t>
  </si>
  <si>
    <t>SELECCIONE LA RAZÓN DEL AJUSTE DE LOS COMPROMISOS</t>
  </si>
  <si>
    <t>IV. CONCERTACIÓN DE COMPROMISOS LABORALES Y COMPETENCIAS COMPORTAMENTALES.</t>
  </si>
  <si>
    <t>COMPROMISOS LABORALES</t>
  </si>
  <si>
    <t>Metas del Área o Dependencia a las cuales contribuye el empleo</t>
  </si>
  <si>
    <t>Peso porcentual del compromiso</t>
  </si>
  <si>
    <t>Semestre 1</t>
  </si>
  <si>
    <t>Semestre 2</t>
  </si>
  <si>
    <t>Total anual</t>
  </si>
  <si>
    <t xml:space="preserve"> PESO TOTAL PONDERADO DE LOS COMPROMISOS</t>
  </si>
  <si>
    <t>V. FIJACIÓN DE COMPETENCIAS COMPORTAMENTALES</t>
  </si>
  <si>
    <t>N°</t>
  </si>
  <si>
    <t xml:space="preserve">DEFINICIÓN </t>
  </si>
  <si>
    <t>VI. FIRMAS, RECLAMACIÓN U OBJECIÓN.</t>
  </si>
  <si>
    <t>FIRMA DEL EVALUADO</t>
  </si>
  <si>
    <t>FIRMA DEL JEFE INMEDIATO</t>
  </si>
  <si>
    <t>FIRMA DEL EVALUADOR EN COMISIÓN EVALUADORA</t>
  </si>
  <si>
    <t>Renuencia del Evaluado para firmar la concertación  de compromisos</t>
  </si>
  <si>
    <t>DATOS DEL TESTIGO</t>
  </si>
  <si>
    <t>FIRMA DEL TESTIGO</t>
  </si>
  <si>
    <t>FECHA</t>
  </si>
  <si>
    <r>
      <t xml:space="preserve">RECLAMACIÓN U OBJECIÓN EN ÚNICA INSTANCIA ANTE LA COMISIÓN DE PERSONAL </t>
    </r>
    <r>
      <rPr>
        <b/>
        <sz val="14"/>
        <color indexed="8"/>
        <rFont val="Arial"/>
        <family val="2"/>
      </rPr>
      <t>(Parágrafo del articulo 22º, del Acuerdo 565 de 2016)</t>
    </r>
  </si>
  <si>
    <t>DECISIÓN DE LA COMISIÓN DE PERSONAL</t>
  </si>
  <si>
    <t>MOTIVACIÓN DE LA DECISIÓN</t>
  </si>
  <si>
    <t>Número de Radicado</t>
  </si>
  <si>
    <t>Fecha Reclamación (dd/mm/aa)</t>
  </si>
  <si>
    <r>
      <t xml:space="preserve">COMISIÓN NACIONAL DEL SERVICIO CIVIL 
</t>
    </r>
    <r>
      <rPr>
        <sz val="14"/>
        <color indexed="8"/>
        <rFont val="Arial"/>
        <family val="2"/>
      </rPr>
      <t xml:space="preserve">    </t>
    </r>
  </si>
  <si>
    <t xml:space="preserve"> FORMATO 3 DE EVIDENCIAS</t>
  </si>
  <si>
    <t>CÓDIGO:  F-ED-004</t>
  </si>
  <si>
    <t>FECHA EMISIÓN</t>
  </si>
  <si>
    <t xml:space="preserve">Versión </t>
  </si>
  <si>
    <t>IV. EVIDENCIAS</t>
  </si>
  <si>
    <t>Componente de evaluación</t>
  </si>
  <si>
    <t>Compromisos y Competencias</t>
  </si>
  <si>
    <t>Descripción de la evidencia</t>
  </si>
  <si>
    <t>Ubicación de la evidencia.</t>
  </si>
  <si>
    <t>Fecha de Inclusión de la evidencia</t>
  </si>
  <si>
    <t>Observaciones</t>
  </si>
  <si>
    <t>Evidencia Aportada por</t>
  </si>
  <si>
    <t>V. FORMALIZACIÒN DE LA EVIDENCIAS. (FIRMAS)</t>
  </si>
  <si>
    <t>NOMBRE, FIRMA Y NÚMERO DE CÉDULA.</t>
  </si>
  <si>
    <t>NOMBRE, FIRMA Y NÚMERO DE CÉDULA</t>
  </si>
  <si>
    <t>FORMATO 4. CALIFICACIÓN DE COMPETENCIAS COMPORTAMENTALES</t>
  </si>
  <si>
    <t>CÓDIGO:  F-ED-005</t>
  </si>
  <si>
    <t>IV. CALIFICACIÓN COMPETENCIAS COMPORTAMENTALES DEL EMPLEADO PÚBLICO.</t>
  </si>
  <si>
    <t>PERÍODO ANUAL U ORDINARIO</t>
  </si>
  <si>
    <t xml:space="preserve"> REFERENCIA PARA UNA </t>
  </si>
  <si>
    <t xml:space="preserve"> PRIMERA PARCIAL SEMESTRAL</t>
  </si>
  <si>
    <t xml:space="preserve"> EVALUACIÓN POR PERIODO INFERIOR A UN AÑO</t>
  </si>
  <si>
    <t xml:space="preserve"> EVALUACIÓN EXTRAORDINARIA</t>
  </si>
  <si>
    <t>CALIFICAR EN FORMATO F10. EVALUACIÓN INFERIOR A UN AÑO
TITULO V. COMPETENCIAS COMPORTAMENTALES.</t>
  </si>
  <si>
    <t>CALIFICAR EN FORMATO F9. EVALUACIÓN EXTRAORDINARIA
TITULO V. COMPETENCIAS COMPORTAMENTALES.</t>
  </si>
  <si>
    <t>BASICO</t>
  </si>
  <si>
    <t>INTERMEDIO</t>
  </si>
  <si>
    <t>AVANZADO</t>
  </si>
  <si>
    <t xml:space="preserve">SUPERIOR </t>
  </si>
  <si>
    <t>CALIFICACIÓN EVALUACIÓN  DE LAS COMPETENCIAS COMPORTAMENTALES.</t>
  </si>
  <si>
    <t>CALIFICACIÓN PRIMERA PARCIAL SEMESTRAL</t>
  </si>
  <si>
    <t>CALIFICACIÓN SEGUNDA PARCIAL SEMESTRAL</t>
  </si>
  <si>
    <t>CALIFICACIÓN  DEFINITIVA DE LAS COMPETENCIAS COMPORTAMENTALES PARA EL PERÍODO ANUAL U ORDINARIO</t>
  </si>
  <si>
    <t>V. (*) ESCALA CUALITATIVA Y CUANTITATIVA DE LOS NIVELES DE DESARROLLO DE LAS COMPETENCIAS COMPORTAMENTALES.</t>
  </si>
  <si>
    <t>NIVELES DE DESARROLLO</t>
  </si>
  <si>
    <t>DESCRIPCIÓN CUALITATIVA</t>
  </si>
  <si>
    <t>PERÍODO ANUAL U ORDINARIO, (PARCIALES SEMESTRALES Y PARCIAL EVENTUAL)</t>
  </si>
  <si>
    <t>EVALUACIÓN EXTRAORDINARIA-EVALUACIÓN EN PERIODO DE PRUEBA</t>
  </si>
  <si>
    <t>El nivel de desarrollo de la competencia no se presenta con un impacto positivo que permita la obtención de las metas y logros esperados.</t>
  </si>
  <si>
    <t>El nivel de desarrollo de la competencia se presenta de manera intermitente, con un mediano impacto en la obtención de metas y logros esperados.</t>
  </si>
  <si>
    <t>El nivel de desarrollo de la competencia se presenta de manera permanente e impacta significativamente de manera positiva la obtención de metas y logros esperados.</t>
  </si>
  <si>
    <t>El nivel de desarrollo de la competencia se presenta de manera permanente, impactando significativamente la obtención de metas y logros esperados y agrega valor a los procesos generando un alto nivel de confianza.</t>
  </si>
  <si>
    <r>
      <rPr>
        <b/>
        <sz val="14"/>
        <color indexed="8"/>
        <rFont val="Cambria"/>
        <family val="1"/>
      </rPr>
      <t>COMISIÓN NACIONAL DEL SERVICIO CIVIL</t>
    </r>
    <r>
      <rPr>
        <b/>
        <sz val="14"/>
        <color indexed="8"/>
        <rFont val="Bodoni MT Black"/>
        <family val="1"/>
      </rPr>
      <t/>
    </r>
  </si>
  <si>
    <t>FORMATO 5. EVALUACIÓN DE GESTIÓN POR ÁREAS O  DEPENDENCIAS</t>
  </si>
  <si>
    <t>CÓDIGO:  F-ED-006</t>
  </si>
  <si>
    <t xml:space="preserve">PERÍODO DE VIGENCIA </t>
  </si>
  <si>
    <t>Resultados de la evaluación por áreas o dependencias</t>
  </si>
  <si>
    <t>ÁREA O DEPENDENCIA.</t>
  </si>
  <si>
    <t>CALIFICACIÓN DEL ÁREA O DEPENDENCIA</t>
  </si>
  <si>
    <t>OBSERVACIONES</t>
  </si>
  <si>
    <t xml:space="preserve">Observaciones generales: </t>
  </si>
  <si>
    <r>
      <rPr>
        <b/>
        <sz val="14"/>
        <color theme="1"/>
        <rFont val="Calibri"/>
        <family val="2"/>
        <scheme val="minor"/>
      </rPr>
      <t>Nota</t>
    </r>
    <r>
      <rPr>
        <sz val="14"/>
        <color theme="1"/>
        <rFont val="Calibri"/>
        <family val="2"/>
        <scheme val="minor"/>
      </rPr>
      <t>: Tener en cuenta los siguientes aspectos para efectuar la calificación:</t>
    </r>
  </si>
  <si>
    <t xml:space="preserve">i) La planeación institucional enmarcada en la visión, misión y objetivos del organismo; </t>
  </si>
  <si>
    <t xml:space="preserve">ii) Los objetivos institucionales por dependencia y sus compromisos relacionados y; </t>
  </si>
  <si>
    <t>iii) Los resultados de la ejecución por dependencias de acuerdo con lo  programado en la planeación institucional.</t>
  </si>
  <si>
    <t>En el evento de detectar limitaciones de orden presupuestal o administrativo, se deben describir los aspectos más relevantes que hayan afectado la ejecución de los planes institucionales en cada dependencia.</t>
  </si>
  <si>
    <r>
      <rPr>
        <b/>
        <sz val="14"/>
        <color indexed="8"/>
        <rFont val="Bodoni MT Black"/>
        <family val="1"/>
      </rPr>
      <t xml:space="preserve">COMISIÓN NACIONAL DEL SERVICIO CIVIL 
</t>
    </r>
    <r>
      <rPr>
        <sz val="12"/>
        <color indexed="8"/>
        <rFont val="Arial"/>
        <family val="2"/>
      </rPr>
      <t xml:space="preserve">    </t>
    </r>
  </si>
  <si>
    <t>FORMATO 6. REPORTE DE CALIFICACIÓN PERÍODO ANUAL U ORDINARIO</t>
  </si>
  <si>
    <t xml:space="preserve">CÓDIGO:  </t>
  </si>
  <si>
    <t>F-ED-007</t>
  </si>
  <si>
    <r>
      <t xml:space="preserve">Página: </t>
    </r>
    <r>
      <rPr>
        <sz val="11"/>
        <color theme="1"/>
        <rFont val="Arial"/>
        <family val="2"/>
      </rPr>
      <t>1 de 1</t>
    </r>
  </si>
  <si>
    <t>IV. CONSOLIDACIÓN DE LAS EVALUACIONES</t>
  </si>
  <si>
    <t xml:space="preserve">EVALUACIÓN INDIVIDUAL DEL PRIMER SEMESTRE </t>
  </si>
  <si>
    <t>EVALUACIÓN INDIVIDUAL DEL SEGUNDO SEMESTRE</t>
  </si>
  <si>
    <t>EVALUACIÓN DE GESTIÓN POR ÁREAS O DEPENDENCIAS (/10)</t>
  </si>
  <si>
    <t>CALIFICACIÓN DEFINITIVA</t>
  </si>
  <si>
    <t>FECHA DE COMUNICACIÓN</t>
  </si>
  <si>
    <t xml:space="preserve">CALIFICACIÓN PRIMER SEMESTRE
</t>
  </si>
  <si>
    <t xml:space="preserve">CALIFICACIÓN SEGUNDO SEMESTRE
</t>
  </si>
  <si>
    <t>FECHA DE NOTIFICACIÓN</t>
  </si>
  <si>
    <t xml:space="preserve">CALIFICACIÓN DEFINITIVA
</t>
  </si>
  <si>
    <t>Tiempo efectivamente laborado</t>
  </si>
  <si>
    <t>Compromisos laborales (sobre 100)</t>
  </si>
  <si>
    <t>Competencias comportamentales(/10)</t>
  </si>
  <si>
    <t>Firma del  Evaluado</t>
  </si>
  <si>
    <t xml:space="preserve"> </t>
  </si>
  <si>
    <t>Firma del Jefe Inmediato</t>
  </si>
  <si>
    <t>Firma del Evaluador en Comisión evaluadora</t>
  </si>
  <si>
    <t>INTERPONE RECURSOS</t>
  </si>
  <si>
    <t>V. DECISIÓN DE RECURSOS</t>
  </si>
  <si>
    <t>RECURSO DE REPOSICIÓN</t>
  </si>
  <si>
    <t>RECURSO DE APELACIÓN</t>
  </si>
  <si>
    <t>DECISIÓN</t>
  </si>
  <si>
    <t>Nombre del Evaluado:</t>
  </si>
  <si>
    <t>Firma</t>
  </si>
  <si>
    <t>Nombre del Notificador:</t>
  </si>
  <si>
    <r>
      <t xml:space="preserve">MOTIVACIÓN </t>
    </r>
    <r>
      <rPr>
        <sz val="12"/>
        <rFont val="Calibri"/>
        <family val="2"/>
        <scheme val="minor"/>
      </rPr>
      <t>(podrá relacionar anexos)</t>
    </r>
    <r>
      <rPr>
        <b/>
        <sz val="12"/>
        <rFont val="Calibri"/>
        <family val="2"/>
        <scheme val="minor"/>
      </rPr>
      <t>:</t>
    </r>
  </si>
  <si>
    <t>VI. CALIFICACIÓN DEFINITIVA</t>
  </si>
  <si>
    <t>CALIFICACIÓN DEFINITIVA EN FIRME</t>
  </si>
  <si>
    <t>FIRMA Y NÚMERO DE CÉDULA DEL NOTIFICADO</t>
  </si>
  <si>
    <t>FIRMA Y NÚMERO DE CÉDULA DEL NOTIFICADOR</t>
  </si>
  <si>
    <t>CUMPLE</t>
  </si>
  <si>
    <t>NO CUMPLE</t>
  </si>
  <si>
    <t>Contador de Cumplimiento</t>
  </si>
  <si>
    <t>NO APLICA</t>
  </si>
  <si>
    <t>FACTORES DEL NIVEL SOBRESALIENTE</t>
  </si>
  <si>
    <t>CUMPLIMIENTO</t>
  </si>
  <si>
    <t>Cedula de ciudadanía</t>
  </si>
  <si>
    <t>Evaluación de la Gestión por Dependencias</t>
  </si>
  <si>
    <t>Cedula de extranjería</t>
  </si>
  <si>
    <t>Por calidad y oportunidad</t>
  </si>
  <si>
    <t>Por aportes, propuestas o iniciativas adicionales</t>
  </si>
  <si>
    <t>Por iniciativas tendientes a acciones proactivas en las actividades que cumplió</t>
  </si>
  <si>
    <t>Por participación y aprovechamiento de capacitación relacionada con las actividades propias del empleo y que genere un valor agregado para la entidad o la dependencia</t>
  </si>
  <si>
    <t>Por participación en grupos o en actividades que requieren de disposición voluntaria</t>
  </si>
  <si>
    <t>CRITERIO DE ORIENTACIÓN</t>
  </si>
  <si>
    <r>
      <rPr>
        <b/>
        <sz val="18"/>
        <color indexed="8"/>
        <rFont val="David"/>
        <family val="2"/>
        <charset val="177"/>
      </rPr>
      <t xml:space="preserve">
COMISIÓN NACIONAL DEL SERVICIO CIVIL</t>
    </r>
    <r>
      <rPr>
        <b/>
        <sz val="18"/>
        <color indexed="8"/>
        <rFont val="Bodoni MT Black"/>
        <family val="1"/>
      </rPr>
      <t xml:space="preserve">
</t>
    </r>
    <r>
      <rPr>
        <sz val="18"/>
        <color indexed="8"/>
        <rFont val="Arial"/>
        <family val="2"/>
      </rPr>
      <t xml:space="preserve">     </t>
    </r>
  </si>
  <si>
    <t>FORMATO 7. PLAN DE MEJORAMIENTO</t>
  </si>
  <si>
    <t>F-ED-008</t>
  </si>
  <si>
    <t xml:space="preserve">FECHA EMISIÓN: </t>
  </si>
  <si>
    <t>Página: 1 de 1.</t>
  </si>
  <si>
    <t>Versión:   2.0</t>
  </si>
  <si>
    <t>Propósito del empleo</t>
  </si>
  <si>
    <t>IV. PLAN DE MEJORAMIENTO INDIVIDUAL DEL EMPLEADO PÚBLICO</t>
  </si>
  <si>
    <t>Descripción</t>
  </si>
  <si>
    <t xml:space="preserve">Aspectos a corregir </t>
  </si>
  <si>
    <t>Acción de mejoramiento</t>
  </si>
  <si>
    <t>Motivo</t>
  </si>
  <si>
    <t>V. FORMALIZACIÒN DEL PLAN DE MEJORAMIENTO</t>
  </si>
  <si>
    <t>FECHA DE DILIGENCIAMIENTO</t>
  </si>
  <si>
    <r>
      <rPr>
        <b/>
        <sz val="20"/>
        <color indexed="8"/>
        <rFont val="Cambria"/>
        <family val="1"/>
      </rPr>
      <t xml:space="preserve">                                                                                                                                                                           COMISIÓN NACIONAL DEL SERVICIO CIVIL</t>
    </r>
    <r>
      <rPr>
        <b/>
        <sz val="14"/>
        <color indexed="8"/>
        <rFont val="Bodoni MT Black"/>
        <family val="1"/>
      </rPr>
      <t xml:space="preserve">
</t>
    </r>
    <r>
      <rPr>
        <sz val="12"/>
        <color indexed="8"/>
        <rFont val="Arial"/>
        <family val="2"/>
      </rPr>
      <t xml:space="preserve">    </t>
    </r>
  </si>
  <si>
    <t>FORMATO 8. EVALUACIÓN PARCIAL EVENTUAL</t>
  </si>
  <si>
    <t>F-ED-009</t>
  </si>
  <si>
    <t>FECHA DE CALIFICACIÓN</t>
  </si>
  <si>
    <t>Calificación Eventuales</t>
  </si>
  <si>
    <t>No. calificación</t>
  </si>
  <si>
    <t>1ª</t>
  </si>
  <si>
    <t>2ª</t>
  </si>
  <si>
    <t>3ª</t>
  </si>
  <si>
    <t>4ª</t>
  </si>
  <si>
    <t>5ª</t>
  </si>
  <si>
    <t>Total Semestre</t>
  </si>
  <si>
    <t>Causal</t>
  </si>
  <si>
    <t>Desde</t>
  </si>
  <si>
    <t>Hasta</t>
  </si>
  <si>
    <t>TOTALES</t>
  </si>
  <si>
    <t>Días Efectivamente Laborados</t>
  </si>
  <si>
    <t>Total Días Laborados de cada Ev. Eventual</t>
  </si>
  <si>
    <t>% Participación Días Laborados de cada Evaluación. Eventual</t>
  </si>
  <si>
    <t xml:space="preserve">CALIFICACIÓN EVALUACIÒN PRIMER SEMESTRE (Sobre 100) </t>
  </si>
  <si>
    <t>CALIFICACIÓN TOTAL COMPROMISOS LABORALES</t>
  </si>
  <si>
    <t>1a.</t>
  </si>
  <si>
    <t>2a.</t>
  </si>
  <si>
    <t>3a.</t>
  </si>
  <si>
    <t>4a.</t>
  </si>
  <si>
    <t>5a.</t>
  </si>
  <si>
    <t>Total</t>
  </si>
  <si>
    <t>PONDERACIÓN POR EVALUACIÓN EVENTUAL</t>
  </si>
  <si>
    <t>% Participación Días Laborados de cada Evaluación Eventual</t>
  </si>
  <si>
    <t>CALIFICACIÓN TOTAL COMPETENCIAS COMPORTAMENTALES</t>
  </si>
  <si>
    <t>VI. COMUNICACIÓN DE LA EVALUACIÓN</t>
  </si>
  <si>
    <t>F1. INF. GENERAL</t>
  </si>
  <si>
    <t>Nombre del evaluador:</t>
  </si>
  <si>
    <t>F4. CALF. COM. COMPORT.</t>
  </si>
  <si>
    <t>Nombre del evaluador en Comisión Evaluadora:</t>
  </si>
  <si>
    <t>No. Calificación</t>
  </si>
  <si>
    <t>CALIFICACIÓN SEGUNDO SEMESTRE (Sobre 100)</t>
  </si>
  <si>
    <r>
      <rPr>
        <b/>
        <sz val="20"/>
        <color indexed="8"/>
        <rFont val="Cambria"/>
        <family val="1"/>
      </rPr>
      <t xml:space="preserve">                                                                                                                                                     COMISIÓN NACIONAL DEL SERVICIO CIVIL</t>
    </r>
    <r>
      <rPr>
        <b/>
        <sz val="14"/>
        <color indexed="8"/>
        <rFont val="Bodoni MT Black"/>
        <family val="1"/>
      </rPr>
      <t xml:space="preserve">
</t>
    </r>
    <r>
      <rPr>
        <sz val="12"/>
        <color indexed="8"/>
        <rFont val="Arial"/>
        <family val="2"/>
      </rPr>
      <t xml:space="preserve">    </t>
    </r>
  </si>
  <si>
    <t>FORMATO 9. EVALUACIÓN EXTRAORDINARIA</t>
  </si>
  <si>
    <t>F-ED-010</t>
  </si>
  <si>
    <t>FECHA DE EVALUACIÓN</t>
  </si>
  <si>
    <t xml:space="preserve"> EVALUACIÓN REALIZADA PREVIA A LA EXTRAORDINARIA (Si hubo)</t>
  </si>
  <si>
    <t>EVALUACIÓN ULTIMO PERÍODO</t>
  </si>
  <si>
    <t>Peso porcentual  Evaluaciones previas</t>
  </si>
  <si>
    <t>CALIFICACIÓN DEL COMPROMISO 
(Con peso porcentual)</t>
  </si>
  <si>
    <t>Peso porcentual  último período</t>
  </si>
  <si>
    <t xml:space="preserve"> PESO TOTAL PONDERADO DE LOS COMPROMISOS LABORALES</t>
  </si>
  <si>
    <t>Total Días Laborados Efectivamente</t>
  </si>
  <si>
    <t>% Participación Días Laborados para la Evaluación Extraordinaria</t>
  </si>
  <si>
    <t>1° Calificación</t>
  </si>
  <si>
    <t>2° Calificación</t>
  </si>
  <si>
    <t>Sobre el peso porcentual del 85%</t>
  </si>
  <si>
    <t>VI. RESULTADOS CONSOLIDADOS EVALUCIÓN EXTRAORDINARIA</t>
  </si>
  <si>
    <t>Eva. Previa a la EXTR.
(Si hubo)</t>
  </si>
  <si>
    <t>Eva. Último período.</t>
  </si>
  <si>
    <t>% Participación Días Laborados de cada Eva. Eventual</t>
  </si>
  <si>
    <t>VII. NOTIFICACIÓN</t>
  </si>
  <si>
    <t>VIII. DECISIÓN DE RECURSOS</t>
  </si>
  <si>
    <t>Interpone recursos</t>
  </si>
  <si>
    <t>MOTIVACIÓN (Anexar Acto Administrativo):</t>
  </si>
  <si>
    <t>IX. CALIFICACIÓN DEFINITIVA</t>
  </si>
  <si>
    <t>profesional</t>
  </si>
  <si>
    <t>FORMATO 10 EVALUACIÓN INFERIOR A UN (1) AÑO.</t>
  </si>
  <si>
    <t>F-ED-011</t>
  </si>
  <si>
    <t>Metas de la Dependencia las cuales contribuye el empleo</t>
  </si>
  <si>
    <t xml:space="preserve"> EVALUACIÓN REALIZADA PREVIA A LA PRESENTE</t>
  </si>
  <si>
    <t>Total Días Laborados de cada Evaluación Eventual</t>
  </si>
  <si>
    <t>F5. EVA. ÁREAS O DEPENDENCIAS.</t>
  </si>
  <si>
    <t>Última Ev. Realizada</t>
  </si>
  <si>
    <t>Evaluac. Ordinaria</t>
  </si>
  <si>
    <t>VII. RESULTADOS CONSOLIDADOS COMPONENTES DE LA EVALUACIÓN DE DESEMPEÑO LABORAL PARA LA EVALUACIÓN INFERIOR A UN AÑO.</t>
  </si>
  <si>
    <t>% Participación Días Laborados de cada Ev. Eventual</t>
  </si>
  <si>
    <t>VIII. NOTIFICACIÓN</t>
  </si>
  <si>
    <t>IX. DECISION DE RECURSOS</t>
  </si>
  <si>
    <t>X. CALIFICACIÓN DEFINITIVA</t>
  </si>
  <si>
    <t>}</t>
  </si>
  <si>
    <t>FORMATO 11. EVALUACIÓN PERÍODO DE PRUEBA</t>
  </si>
  <si>
    <t>F-ED-012</t>
  </si>
  <si>
    <t>FECHA DE EVALUACIÒN</t>
  </si>
  <si>
    <t>dadf</t>
  </si>
  <si>
    <t xml:space="preserve">Propósito del empleo:  </t>
  </si>
  <si>
    <t>II. IDENTIFICACIÓN EVALUADOR. (Jefe inmediato del evaluado )</t>
  </si>
  <si>
    <t>Funciones Esenciales del empleo.</t>
  </si>
  <si>
    <t>Períodos de evaluación</t>
  </si>
  <si>
    <t>% Participación Días Laborados de cada Evalución Eventual</t>
  </si>
  <si>
    <t>CALIFICACIÓN COMPROMISOS LABORALES (Sobre 100)</t>
  </si>
  <si>
    <t>CALIFICACIÓN COMPROMISOS LABORALES
(Sobre 85%)</t>
  </si>
  <si>
    <t>CALIFICACIÓN COMPETENCIAS COMPORTAMENTALES</t>
  </si>
  <si>
    <t>CALIFICACIÓN TOTAL PERÍODO DE PRUEBA</t>
  </si>
  <si>
    <t>VI. FIRMAS, RECLAMACIÓN U OBJECIÓN EN LA CONCERTACIÓN DE COMPROMISOS.</t>
  </si>
  <si>
    <t xml:space="preserve">FIRMA DEL FUNCIONARIO DE LIBRE NOMBRAMIENTO Y REMOCIÓN </t>
  </si>
  <si>
    <t>Renuencia del Evaluado para firmar la concertación de compromisos</t>
  </si>
  <si>
    <r>
      <t xml:space="preserve">RECLAMACIÓN U OBJECIÓN EN ÚNICA INSTANCIA ANTE LA COMISIÓN DE PERSONAL </t>
    </r>
    <r>
      <rPr>
        <b/>
        <sz val="14"/>
        <color indexed="8"/>
        <rFont val="Arial"/>
        <family val="2"/>
      </rPr>
      <t>(Paràgrafo del articulo 31º, del Acuerdo 565 de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</si>
</sst>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_(* \(#,##0.00\);_(* &quot;-&quot;??_);_(@_)"/>
    <numFmt numFmtId="164" formatCode="_-* #,##0_-;\-* #,##0_-;_-* &quot;-&quot;_-;_-@_-"/>
    <numFmt numFmtId="165" formatCode="0.0"/>
    <numFmt numFmtId="166" formatCode="[$-F800]dddd\,\ mmmm\ dd\,\ yyyy"/>
    <numFmt numFmtId="167" formatCode="[$-240A]d&quot; de &quot;mmmm&quot; de &quot;yyyy;@"/>
    <numFmt numFmtId="168" formatCode="_(* #,##0_);_(* \(#,##0\);_(* &quot;-&quot;??_);_(@_)"/>
    <numFmt numFmtId="169" formatCode="dd/mm/yy;@"/>
    <numFmt numFmtId="170" formatCode="0.00_);\(0.00\)"/>
    <numFmt numFmtId="171" formatCode="#,##0.00_ ;\-#,##0.00\ "/>
    <numFmt numFmtId="172" formatCode="dd/mm/yyyy;@"/>
    <numFmt numFmtId="173" formatCode="#,##0.0"/>
  </numFmts>
  <fonts count="96" x14ac:knownFonts="1">
    <font>
      <sz val="11"/>
      <color theme="1"/>
      <name val="Calibri"/>
      <family val="2"/>
      <scheme val="minor"/>
    </font>
    <font>
      <sz val="11"/>
      <color theme="1"/>
      <name val="Calibri"/>
      <family val="2"/>
      <scheme val="minor"/>
    </font>
    <font>
      <b/>
      <sz val="11"/>
      <color theme="1"/>
      <name val="Calibri"/>
      <family val="2"/>
      <scheme val="minor"/>
    </font>
    <font>
      <sz val="14"/>
      <color indexed="8"/>
      <name val="Bodoni MT Black"/>
      <family val="1"/>
    </font>
    <font>
      <b/>
      <sz val="14"/>
      <color indexed="8"/>
      <name val="Cambria"/>
      <family val="1"/>
    </font>
    <font>
      <b/>
      <sz val="14"/>
      <color indexed="8"/>
      <name val="Bodoni MT Black"/>
      <family val="1"/>
    </font>
    <font>
      <sz val="14"/>
      <color indexed="8"/>
      <name val="Arial"/>
      <family val="2"/>
    </font>
    <font>
      <b/>
      <sz val="9"/>
      <color theme="1"/>
      <name val="Arial"/>
      <family val="2"/>
    </font>
    <font>
      <b/>
      <sz val="11"/>
      <color theme="1"/>
      <name val="Arial"/>
      <family val="2"/>
    </font>
    <font>
      <b/>
      <sz val="10"/>
      <color theme="1"/>
      <name val="Arial"/>
      <family val="2"/>
    </font>
    <font>
      <sz val="11"/>
      <color theme="1"/>
      <name val="Arial"/>
      <family val="2"/>
    </font>
    <font>
      <b/>
      <sz val="12"/>
      <color theme="1"/>
      <name val="Calibri"/>
      <family val="2"/>
      <scheme val="minor"/>
    </font>
    <font>
      <sz val="14"/>
      <color theme="1"/>
      <name val="Calibri"/>
      <family val="2"/>
      <scheme val="minor"/>
    </font>
    <font>
      <b/>
      <sz val="12"/>
      <color theme="1"/>
      <name val="Arial"/>
      <family val="2"/>
    </font>
    <font>
      <sz val="12"/>
      <color theme="1"/>
      <name val="Arial"/>
      <family val="2"/>
    </font>
    <font>
      <sz val="12"/>
      <color indexed="8"/>
      <name val="Arial"/>
      <family val="2"/>
    </font>
    <font>
      <sz val="14"/>
      <color theme="1"/>
      <name val="Bodoni MT Black"/>
      <family val="1"/>
    </font>
    <font>
      <sz val="10"/>
      <color theme="1"/>
      <name val="Arial"/>
      <family val="2"/>
    </font>
    <font>
      <b/>
      <i/>
      <sz val="10"/>
      <color theme="1"/>
      <name val="Arial"/>
      <family val="2"/>
    </font>
    <font>
      <b/>
      <sz val="14"/>
      <color theme="1"/>
      <name val="Arial"/>
      <family val="2"/>
    </font>
    <font>
      <b/>
      <sz val="14"/>
      <name val="Calibri"/>
      <family val="2"/>
      <scheme val="minor"/>
    </font>
    <font>
      <b/>
      <sz val="16"/>
      <name val="Calibri"/>
      <family val="2"/>
      <scheme val="minor"/>
    </font>
    <font>
      <b/>
      <sz val="12"/>
      <name val="Calibri"/>
      <family val="2"/>
      <scheme val="minor"/>
    </font>
    <font>
      <b/>
      <sz val="14"/>
      <name val="Arial"/>
      <family val="2"/>
    </font>
    <font>
      <b/>
      <i/>
      <sz val="8"/>
      <color theme="1"/>
      <name val="Arial"/>
      <family val="2"/>
    </font>
    <font>
      <b/>
      <i/>
      <sz val="6"/>
      <color theme="1"/>
      <name val="Arial"/>
      <family val="2"/>
    </font>
    <font>
      <b/>
      <sz val="8"/>
      <color theme="1"/>
      <name val="Arial"/>
      <family val="2"/>
    </font>
    <font>
      <sz val="8"/>
      <color theme="1"/>
      <name val="Arial"/>
      <family val="2"/>
    </font>
    <font>
      <b/>
      <i/>
      <sz val="8"/>
      <color theme="1"/>
      <name val="Calibri"/>
      <family val="2"/>
      <scheme val="minor"/>
    </font>
    <font>
      <b/>
      <sz val="10"/>
      <color rgb="FFFF0000"/>
      <name val="Arial"/>
      <family val="2"/>
    </font>
    <font>
      <sz val="10"/>
      <color rgb="FFFF0000"/>
      <name val="Arial"/>
      <family val="2"/>
    </font>
    <font>
      <b/>
      <sz val="10"/>
      <color theme="8" tint="-0.249977111117893"/>
      <name val="Arial"/>
      <family val="2"/>
    </font>
    <font>
      <b/>
      <i/>
      <sz val="16"/>
      <color theme="0"/>
      <name val="Calibri"/>
      <family val="2"/>
      <scheme val="minor"/>
    </font>
    <font>
      <sz val="14"/>
      <color theme="0"/>
      <name val="Calibri"/>
      <family val="2"/>
      <scheme val="minor"/>
    </font>
    <font>
      <b/>
      <sz val="18"/>
      <color theme="1"/>
      <name val="Calibri"/>
      <family val="2"/>
      <scheme val="minor"/>
    </font>
    <font>
      <b/>
      <sz val="26"/>
      <color theme="1"/>
      <name val="Calibri"/>
      <family val="2"/>
      <scheme val="minor"/>
    </font>
    <font>
      <b/>
      <sz val="14"/>
      <color theme="1"/>
      <name val="Calibri"/>
      <family val="2"/>
      <scheme val="minor"/>
    </font>
    <font>
      <b/>
      <sz val="10"/>
      <color theme="1"/>
      <name val="Calibri"/>
      <family val="2"/>
      <scheme val="minor"/>
    </font>
    <font>
      <b/>
      <i/>
      <sz val="18"/>
      <color theme="1"/>
      <name val="Calibri"/>
      <family val="2"/>
      <scheme val="minor"/>
    </font>
    <font>
      <b/>
      <sz val="18"/>
      <color rgb="FF00B050"/>
      <name val="Arial"/>
      <family val="2"/>
    </font>
    <font>
      <b/>
      <sz val="16"/>
      <color theme="1"/>
      <name val="Calibri"/>
      <family val="2"/>
      <scheme val="minor"/>
    </font>
    <font>
      <b/>
      <sz val="22"/>
      <color theme="1"/>
      <name val="Calibri"/>
      <family val="2"/>
      <scheme val="minor"/>
    </font>
    <font>
      <sz val="12"/>
      <color theme="1"/>
      <name val="Calibri"/>
      <family val="2"/>
      <scheme val="minor"/>
    </font>
    <font>
      <b/>
      <sz val="20"/>
      <color indexed="8"/>
      <name val="Cambria"/>
      <family val="1"/>
    </font>
    <font>
      <b/>
      <sz val="16"/>
      <color theme="1"/>
      <name val="David"/>
      <family val="2"/>
      <charset val="177"/>
    </font>
    <font>
      <sz val="9"/>
      <color theme="1"/>
      <name val="Arial"/>
      <family val="2"/>
    </font>
    <font>
      <u/>
      <sz val="11"/>
      <color theme="10"/>
      <name val="Calibri"/>
      <family val="2"/>
      <scheme val="minor"/>
    </font>
    <font>
      <sz val="11"/>
      <name val="Arial"/>
      <family val="2"/>
    </font>
    <font>
      <sz val="14"/>
      <color theme="1"/>
      <name val="Arial"/>
      <family val="2"/>
    </font>
    <font>
      <sz val="12"/>
      <name val="Calibri"/>
      <family val="2"/>
      <scheme val="minor"/>
    </font>
    <font>
      <b/>
      <sz val="16"/>
      <color theme="1"/>
      <name val="Arial"/>
      <family val="2"/>
    </font>
    <font>
      <sz val="9"/>
      <name val="Arial"/>
      <family val="2"/>
    </font>
    <font>
      <sz val="9"/>
      <color rgb="FFFF0000"/>
      <name val="Arial"/>
      <family val="2"/>
    </font>
    <font>
      <sz val="9"/>
      <color theme="0" tint="-0.34998626667073579"/>
      <name val="Arial"/>
      <family val="2"/>
    </font>
    <font>
      <sz val="9"/>
      <color theme="0" tint="-0.249977111117893"/>
      <name val="Arial"/>
      <family val="2"/>
    </font>
    <font>
      <sz val="9"/>
      <color indexed="10"/>
      <name val="Arial"/>
      <family val="2"/>
    </font>
    <font>
      <b/>
      <sz val="24"/>
      <color theme="1"/>
      <name val="Calibri"/>
      <family val="2"/>
      <scheme val="minor"/>
    </font>
    <font>
      <sz val="12"/>
      <color theme="1"/>
      <name val="Tw Cen MT"/>
      <family val="2"/>
    </font>
    <font>
      <sz val="8"/>
      <color indexed="81"/>
      <name val="Tahoma"/>
      <family val="2"/>
    </font>
    <font>
      <sz val="11.5"/>
      <color theme="1"/>
      <name val="Arial"/>
      <family val="2"/>
    </font>
    <font>
      <sz val="13"/>
      <color theme="1"/>
      <name val="Arial"/>
      <family val="2"/>
    </font>
    <font>
      <b/>
      <sz val="18"/>
      <color theme="1"/>
      <name val="Arial"/>
      <family val="2"/>
    </font>
    <font>
      <sz val="18"/>
      <color theme="1"/>
      <name val="Arial"/>
      <family val="2"/>
    </font>
    <font>
      <sz val="18"/>
      <color indexed="8"/>
      <name val="Bodoni MT Black"/>
      <family val="1"/>
    </font>
    <font>
      <b/>
      <sz val="18"/>
      <color indexed="8"/>
      <name val="David"/>
      <family val="2"/>
      <charset val="177"/>
    </font>
    <font>
      <b/>
      <sz val="18"/>
      <color indexed="8"/>
      <name val="Bodoni MT Black"/>
      <family val="1"/>
    </font>
    <font>
      <sz val="18"/>
      <color indexed="8"/>
      <name val="Arial"/>
      <family val="2"/>
    </font>
    <font>
      <sz val="16"/>
      <color theme="1"/>
      <name val="Arial"/>
      <family val="2"/>
    </font>
    <font>
      <b/>
      <sz val="14"/>
      <color indexed="8"/>
      <name val="Arial"/>
      <family val="2"/>
    </font>
    <font>
      <sz val="11"/>
      <color rgb="FFFF0000"/>
      <name val="Calibri"/>
      <family val="2"/>
      <scheme val="minor"/>
    </font>
    <font>
      <b/>
      <sz val="10.5"/>
      <color theme="1"/>
      <name val="Arial"/>
      <family val="2"/>
    </font>
    <font>
      <b/>
      <i/>
      <sz val="16"/>
      <color theme="1"/>
      <name val="Calibri"/>
      <family val="2"/>
      <scheme val="minor"/>
    </font>
    <font>
      <b/>
      <i/>
      <sz val="12"/>
      <color theme="1"/>
      <name val="Arial"/>
      <family val="2"/>
    </font>
    <font>
      <b/>
      <i/>
      <sz val="14"/>
      <color theme="1"/>
      <name val="Arial"/>
      <family val="2"/>
    </font>
    <font>
      <b/>
      <sz val="16"/>
      <name val="Arial"/>
      <family val="2"/>
    </font>
    <font>
      <sz val="16"/>
      <color theme="1"/>
      <name val="Calibri"/>
      <family val="2"/>
      <scheme val="minor"/>
    </font>
    <font>
      <b/>
      <sz val="14"/>
      <color theme="0"/>
      <name val="Arial"/>
      <family val="2"/>
    </font>
    <font>
      <b/>
      <i/>
      <sz val="18"/>
      <name val="Calibri"/>
      <family val="2"/>
      <scheme val="minor"/>
    </font>
    <font>
      <sz val="10"/>
      <color theme="1"/>
      <name val="Calibri"/>
      <family val="2"/>
      <scheme val="minor"/>
    </font>
    <font>
      <b/>
      <i/>
      <sz val="11"/>
      <color theme="1"/>
      <name val="Arial"/>
      <family val="2"/>
    </font>
    <font>
      <b/>
      <sz val="13"/>
      <color theme="1"/>
      <name val="Arial"/>
      <family val="2"/>
    </font>
    <font>
      <b/>
      <sz val="12"/>
      <color rgb="FF000000"/>
      <name val="Calibri"/>
      <family val="2"/>
      <scheme val="minor"/>
    </font>
    <font>
      <sz val="14"/>
      <color rgb="FF000000"/>
      <name val="Calibri"/>
      <family val="2"/>
      <scheme val="minor"/>
    </font>
    <font>
      <b/>
      <i/>
      <sz val="18"/>
      <color theme="0"/>
      <name val="Calibri"/>
      <family val="2"/>
      <scheme val="minor"/>
    </font>
    <font>
      <b/>
      <sz val="18"/>
      <name val="Calibri"/>
      <family val="2"/>
      <scheme val="minor"/>
    </font>
    <font>
      <sz val="18"/>
      <color theme="1"/>
      <name val="Calibri"/>
      <family val="2"/>
      <scheme val="minor"/>
    </font>
    <font>
      <sz val="14"/>
      <name val="Calibri"/>
      <family val="2"/>
      <scheme val="minor"/>
    </font>
    <font>
      <sz val="9"/>
      <color theme="1"/>
      <name val="Calibri"/>
      <family val="2"/>
      <scheme val="minor"/>
    </font>
    <font>
      <b/>
      <i/>
      <sz val="11"/>
      <color theme="1"/>
      <name val="Calibri"/>
      <family val="2"/>
      <scheme val="minor"/>
    </font>
    <font>
      <b/>
      <sz val="14"/>
      <color indexed="8"/>
      <name val="Calibri"/>
      <family val="2"/>
      <scheme val="minor"/>
    </font>
    <font>
      <b/>
      <sz val="12"/>
      <color theme="0"/>
      <name val="Arial"/>
      <family val="2"/>
    </font>
    <font>
      <b/>
      <u/>
      <sz val="14"/>
      <color theme="10"/>
      <name val="Calibri"/>
      <family val="2"/>
      <scheme val="minor"/>
    </font>
    <font>
      <b/>
      <sz val="11"/>
      <color theme="0"/>
      <name val="Arial"/>
      <family val="2"/>
    </font>
    <font>
      <b/>
      <sz val="11"/>
      <name val="Arial"/>
      <family val="2"/>
    </font>
    <font>
      <b/>
      <i/>
      <sz val="14"/>
      <color theme="1"/>
      <name val="Calibri"/>
      <family val="2"/>
      <scheme val="minor"/>
    </font>
    <font>
      <sz val="16"/>
      <name val="Calibri"/>
      <family val="2"/>
      <scheme val="minor"/>
    </font>
  </fonts>
  <fills count="23">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1"/>
        <bgColor indexed="64"/>
      </patternFill>
    </fill>
    <fill>
      <patternFill patternType="solid">
        <fgColor rgb="FF0070C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theme="9"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1" tint="0.249977111117893"/>
        <bgColor indexed="64"/>
      </patternFill>
    </fill>
    <fill>
      <patternFill patternType="solid">
        <fgColor theme="6" tint="0.59999389629810485"/>
        <bgColor indexed="64"/>
      </patternFill>
    </fill>
  </fills>
  <borders count="7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medium">
        <color rgb="FFFF0000"/>
      </left>
      <right/>
      <top style="thin">
        <color indexed="64"/>
      </top>
      <bottom/>
      <diagonal/>
    </border>
    <border>
      <left style="medium">
        <color rgb="FFFF0000"/>
      </left>
      <right/>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rgb="FFFF0000"/>
      </left>
      <right/>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9" fontId="1" fillId="0" borderId="0" applyFont="0" applyFill="0" applyBorder="0" applyAlignment="0" applyProtection="0"/>
    <xf numFmtId="0" fontId="46" fillId="0" borderId="0" applyNumberForma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805">
    <xf numFmtId="0" fontId="0" fillId="0" borderId="0" xfId="0"/>
    <xf numFmtId="0" fontId="8" fillId="0" borderId="0" xfId="0" applyFont="1" applyFill="1" applyBorder="1" applyAlignment="1" applyProtection="1">
      <alignment vertical="center"/>
    </xf>
    <xf numFmtId="0" fontId="8" fillId="5"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8" fillId="5" borderId="33" xfId="0" applyFont="1" applyFill="1" applyBorder="1" applyAlignment="1" applyProtection="1">
      <alignment horizontal="center" vertical="center"/>
    </xf>
    <xf numFmtId="0" fontId="8" fillId="3" borderId="4" xfId="0" applyFont="1" applyFill="1" applyBorder="1" applyAlignment="1" applyProtection="1">
      <alignment vertical="top"/>
    </xf>
    <xf numFmtId="0" fontId="8" fillId="3" borderId="33" xfId="0" applyFont="1" applyFill="1" applyBorder="1" applyAlignment="1" applyProtection="1">
      <alignment vertical="top"/>
    </xf>
    <xf numFmtId="0" fontId="8" fillId="6" borderId="4" xfId="0" applyFont="1" applyFill="1" applyBorder="1" applyAlignment="1" applyProtection="1">
      <alignment vertical="center"/>
    </xf>
    <xf numFmtId="0" fontId="8" fillId="3" borderId="4" xfId="0" applyFont="1" applyFill="1" applyBorder="1" applyAlignment="1" applyProtection="1">
      <alignment vertical="center"/>
    </xf>
    <xf numFmtId="0" fontId="17" fillId="3" borderId="0" xfId="0" applyFont="1" applyFill="1" applyProtection="1"/>
    <xf numFmtId="0" fontId="17" fillId="3" borderId="0" xfId="0" applyFont="1" applyFill="1" applyAlignment="1" applyProtection="1"/>
    <xf numFmtId="0" fontId="17" fillId="0" borderId="0" xfId="0" applyFont="1" applyFill="1" applyBorder="1" applyAlignment="1" applyProtection="1"/>
    <xf numFmtId="0" fontId="17" fillId="0" borderId="0" xfId="0" applyFont="1" applyFill="1" applyBorder="1" applyProtection="1"/>
    <xf numFmtId="9" fontId="29" fillId="3" borderId="0" xfId="0" applyNumberFormat="1" applyFont="1" applyFill="1" applyProtection="1"/>
    <xf numFmtId="0" fontId="27" fillId="3" borderId="0" xfId="0" applyFont="1" applyFill="1" applyBorder="1" applyAlignment="1" applyProtection="1">
      <alignment horizontal="left" vertical="center" wrapText="1"/>
    </xf>
    <xf numFmtId="0" fontId="24" fillId="3" borderId="0" xfId="0" applyFont="1" applyFill="1" applyBorder="1" applyAlignment="1" applyProtection="1">
      <alignment horizontal="center" vertical="center"/>
    </xf>
    <xf numFmtId="0" fontId="30" fillId="3" borderId="0" xfId="0" applyFont="1" applyFill="1" applyProtection="1"/>
    <xf numFmtId="9" fontId="17" fillId="3" borderId="0" xfId="0" applyNumberFormat="1" applyFont="1" applyFill="1" applyProtection="1"/>
    <xf numFmtId="0" fontId="31" fillId="3" borderId="0" xfId="0" applyFont="1" applyFill="1" applyProtection="1"/>
    <xf numFmtId="0" fontId="29" fillId="3" borderId="0" xfId="0" applyFont="1" applyFill="1" applyProtection="1"/>
    <xf numFmtId="0" fontId="32" fillId="9" borderId="7" xfId="0" applyFont="1" applyFill="1" applyBorder="1" applyAlignment="1">
      <alignment horizontal="center" vertical="center" wrapText="1"/>
    </xf>
    <xf numFmtId="0" fontId="33" fillId="10" borderId="7" xfId="0" applyFont="1" applyFill="1" applyBorder="1" applyAlignment="1">
      <alignment horizontal="center" vertical="center" wrapText="1"/>
    </xf>
    <xf numFmtId="0" fontId="35" fillId="0" borderId="7" xfId="0" applyFont="1" applyBorder="1" applyAlignment="1">
      <alignment horizontal="center" vertical="center" wrapText="1"/>
    </xf>
    <xf numFmtId="0" fontId="40" fillId="0" borderId="17" xfId="0" applyFont="1" applyFill="1" applyBorder="1" applyAlignment="1">
      <alignment horizontal="center" vertical="center" wrapText="1"/>
    </xf>
    <xf numFmtId="0" fontId="0" fillId="0" borderId="0" xfId="0" applyBorder="1"/>
    <xf numFmtId="0" fontId="0" fillId="0" borderId="0" xfId="0" applyFill="1" applyBorder="1"/>
    <xf numFmtId="0" fontId="0" fillId="0" borderId="7" xfId="0" applyFill="1" applyBorder="1"/>
    <xf numFmtId="0" fontId="13" fillId="0" borderId="0" xfId="0" applyFont="1" applyFill="1" applyBorder="1" applyAlignment="1" applyProtection="1">
      <alignment horizontal="center"/>
    </xf>
    <xf numFmtId="0" fontId="13" fillId="0" borderId="24" xfId="0" applyFont="1" applyFill="1" applyBorder="1" applyAlignment="1" applyProtection="1">
      <alignment horizontal="center"/>
    </xf>
    <xf numFmtId="0" fontId="8" fillId="0" borderId="7" xfId="0" applyFont="1" applyFill="1" applyBorder="1" applyAlignment="1" applyProtection="1">
      <alignment vertical="center"/>
    </xf>
    <xf numFmtId="0" fontId="8" fillId="0" borderId="0" xfId="0" applyFont="1" applyFill="1" applyBorder="1" applyAlignment="1" applyProtection="1">
      <alignment vertical="top"/>
    </xf>
    <xf numFmtId="0" fontId="8" fillId="3" borderId="35" xfId="0" applyFont="1" applyFill="1" applyBorder="1" applyAlignment="1" applyProtection="1">
      <alignment vertical="top"/>
    </xf>
    <xf numFmtId="0" fontId="8" fillId="6" borderId="0" xfId="0" applyFont="1" applyFill="1" applyBorder="1" applyAlignment="1" applyProtection="1">
      <alignment vertical="center"/>
    </xf>
    <xf numFmtId="0" fontId="0" fillId="0" borderId="0" xfId="0" applyAlignment="1">
      <alignment wrapText="1"/>
    </xf>
    <xf numFmtId="14" fontId="0" fillId="0" borderId="0" xfId="0" applyNumberFormat="1" applyAlignment="1">
      <alignment wrapText="1"/>
    </xf>
    <xf numFmtId="0" fontId="51" fillId="0" borderId="0" xfId="0" applyFont="1" applyFill="1" applyAlignment="1">
      <alignment vertical="top" wrapText="1"/>
    </xf>
    <xf numFmtId="0" fontId="2" fillId="0" borderId="0" xfId="0" applyFont="1" applyAlignment="1">
      <alignment horizontal="center" vertical="center" wrapText="1"/>
    </xf>
    <xf numFmtId="0" fontId="52" fillId="0" borderId="0" xfId="0" applyFont="1" applyFill="1" applyAlignment="1">
      <alignment vertical="top" wrapText="1"/>
    </xf>
    <xf numFmtId="0" fontId="53" fillId="0" borderId="0" xfId="0" applyFont="1" applyFill="1" applyAlignment="1">
      <alignment vertical="top" wrapText="1"/>
    </xf>
    <xf numFmtId="1" fontId="0" fillId="0" borderId="0" xfId="0" applyNumberFormat="1" applyAlignment="1">
      <alignment wrapText="1"/>
    </xf>
    <xf numFmtId="0" fontId="9" fillId="0" borderId="56" xfId="0" applyFont="1" applyFill="1" applyBorder="1" applyAlignment="1">
      <alignment vertical="center" wrapText="1"/>
    </xf>
    <xf numFmtId="0" fontId="9" fillId="0" borderId="40" xfId="0" applyFont="1" applyFill="1" applyBorder="1" applyAlignment="1">
      <alignment vertical="center" wrapText="1"/>
    </xf>
    <xf numFmtId="0" fontId="51" fillId="17" borderId="0" xfId="0" applyFont="1" applyFill="1" applyAlignment="1">
      <alignment vertical="top" wrapText="1"/>
    </xf>
    <xf numFmtId="9" fontId="0" fillId="0" borderId="0" xfId="0" applyNumberFormat="1" applyAlignment="1">
      <alignment horizontal="center" vertical="center" wrapText="1"/>
    </xf>
    <xf numFmtId="0" fontId="54" fillId="0" borderId="0" xfId="0" applyFont="1" applyFill="1" applyAlignment="1">
      <alignment vertical="top" wrapText="1"/>
    </xf>
    <xf numFmtId="0" fontId="51" fillId="0" borderId="0" xfId="0" applyFont="1" applyFill="1" applyAlignment="1">
      <alignment horizontal="left" vertical="top" wrapText="1"/>
    </xf>
    <xf numFmtId="0" fontId="55" fillId="0" borderId="0" xfId="0" applyFont="1" applyFill="1" applyAlignment="1">
      <alignment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17" fillId="0" borderId="58" xfId="0" applyFont="1" applyBorder="1" applyAlignment="1">
      <alignment vertical="center" wrapText="1"/>
    </xf>
    <xf numFmtId="0" fontId="56" fillId="0" borderId="7" xfId="0" applyFont="1" applyFill="1" applyBorder="1" applyAlignment="1">
      <alignment horizontal="center" vertical="center" wrapText="1"/>
    </xf>
    <xf numFmtId="0" fontId="56" fillId="11" borderId="7" xfId="0" applyFont="1" applyFill="1" applyBorder="1" applyAlignment="1">
      <alignment horizontal="center" vertical="center" wrapText="1"/>
    </xf>
    <xf numFmtId="0" fontId="56" fillId="12" borderId="7" xfId="0" applyFont="1" applyFill="1" applyBorder="1" applyAlignment="1">
      <alignment horizontal="center" vertical="center" wrapText="1"/>
    </xf>
    <xf numFmtId="0" fontId="56" fillId="13" borderId="7" xfId="0" applyFont="1" applyFill="1" applyBorder="1" applyAlignment="1">
      <alignment horizontal="center" vertical="center" wrapText="1"/>
    </xf>
    <xf numFmtId="0" fontId="56" fillId="14" borderId="7" xfId="0" applyFont="1" applyFill="1" applyBorder="1" applyAlignment="1">
      <alignment horizontal="center" vertical="center" wrapText="1"/>
    </xf>
    <xf numFmtId="0" fontId="57" fillId="0" borderId="0" xfId="0" applyFont="1" applyAlignment="1">
      <alignment vertical="center"/>
    </xf>
    <xf numFmtId="0" fontId="10"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8" fillId="0" borderId="50" xfId="0" applyFont="1" applyFill="1" applyBorder="1" applyAlignment="1" applyProtection="1"/>
    <xf numFmtId="0" fontId="8" fillId="0" borderId="15" xfId="0" applyFont="1" applyFill="1" applyBorder="1" applyAlignment="1" applyProtection="1"/>
    <xf numFmtId="0" fontId="0" fillId="0" borderId="0" xfId="0" applyAlignment="1">
      <alignment vertical="center"/>
    </xf>
    <xf numFmtId="168" fontId="0" fillId="0" borderId="0" xfId="3" applyNumberFormat="1" applyFont="1" applyAlignment="1">
      <alignment wrapText="1"/>
    </xf>
    <xf numFmtId="165" fontId="0" fillId="0" borderId="0" xfId="0" applyNumberFormat="1"/>
    <xf numFmtId="43" fontId="0" fillId="0" borderId="0" xfId="0" applyNumberFormat="1"/>
    <xf numFmtId="9" fontId="0" fillId="0" borderId="0" xfId="0" applyNumberFormat="1" applyAlignment="1">
      <alignment wrapText="1"/>
    </xf>
    <xf numFmtId="0" fontId="17" fillId="0" borderId="0" xfId="0" applyFont="1" applyFill="1" applyBorder="1" applyAlignment="1" applyProtection="1">
      <alignment vertical="center"/>
    </xf>
    <xf numFmtId="0" fontId="10" fillId="0" borderId="18" xfId="0" applyFont="1" applyFill="1" applyBorder="1" applyAlignment="1" applyProtection="1">
      <alignment vertical="center" wrapText="1"/>
    </xf>
    <xf numFmtId="0" fontId="17" fillId="0" borderId="18" xfId="0" applyFont="1" applyFill="1" applyBorder="1" applyAlignment="1" applyProtection="1">
      <alignment vertical="center"/>
    </xf>
    <xf numFmtId="0" fontId="17" fillId="0" borderId="18" xfId="0" applyFont="1" applyFill="1" applyBorder="1" applyAlignment="1" applyProtection="1">
      <alignment vertical="center" wrapText="1"/>
    </xf>
    <xf numFmtId="0" fontId="17" fillId="0" borderId="8" xfId="0" applyFont="1" applyFill="1" applyBorder="1" applyAlignment="1" applyProtection="1">
      <alignment vertical="center" wrapText="1"/>
    </xf>
    <xf numFmtId="0" fontId="8" fillId="0" borderId="17" xfId="0" applyFont="1" applyFill="1" applyBorder="1" applyAlignment="1" applyProtection="1">
      <alignment horizontal="center"/>
    </xf>
    <xf numFmtId="0" fontId="8" fillId="0" borderId="0" xfId="0" applyFont="1" applyBorder="1" applyAlignment="1" applyProtection="1">
      <alignment vertical="center"/>
    </xf>
    <xf numFmtId="0" fontId="8" fillId="2" borderId="20" xfId="0" applyFont="1" applyFill="1" applyBorder="1" applyAlignment="1" applyProtection="1">
      <alignment horizontal="center"/>
      <protection locked="0"/>
    </xf>
    <xf numFmtId="0" fontId="8" fillId="2" borderId="21" xfId="0" applyFont="1" applyFill="1" applyBorder="1" applyAlignment="1" applyProtection="1">
      <alignment horizontal="center"/>
      <protection locked="0"/>
    </xf>
    <xf numFmtId="0" fontId="70" fillId="4" borderId="7" xfId="0" applyFont="1" applyFill="1" applyBorder="1" applyAlignment="1" applyProtection="1">
      <alignment horizontal="center" vertical="center" wrapText="1"/>
    </xf>
    <xf numFmtId="0" fontId="8" fillId="2" borderId="7" xfId="0" applyFont="1" applyFill="1" applyBorder="1" applyAlignment="1" applyProtection="1">
      <alignment horizontal="center"/>
      <protection locked="0"/>
    </xf>
    <xf numFmtId="0" fontId="0" fillId="0" borderId="0" xfId="0" applyAlignment="1"/>
    <xf numFmtId="0" fontId="87" fillId="0" borderId="0" xfId="0" applyFont="1" applyAlignment="1">
      <alignment horizontal="left"/>
    </xf>
    <xf numFmtId="0" fontId="0" fillId="0" borderId="0" xfId="0" applyProtection="1"/>
    <xf numFmtId="0" fontId="0" fillId="0" borderId="0" xfId="0" applyBorder="1" applyAlignment="1" applyProtection="1"/>
    <xf numFmtId="0" fontId="81" fillId="0" borderId="0" xfId="0" applyFont="1" applyFill="1" applyBorder="1" applyAlignment="1" applyProtection="1">
      <alignment horizontal="justify" vertical="center" wrapText="1"/>
    </xf>
    <xf numFmtId="0" fontId="76" fillId="0" borderId="0" xfId="0" applyFont="1" applyFill="1" applyBorder="1" applyAlignment="1" applyProtection="1">
      <alignment horizontal="center" vertical="center" wrapText="1"/>
    </xf>
    <xf numFmtId="0" fontId="12" fillId="4" borderId="0" xfId="0" applyFont="1" applyFill="1" applyBorder="1" applyProtection="1"/>
    <xf numFmtId="0" fontId="37" fillId="0" borderId="27" xfId="0" applyFont="1" applyFill="1" applyBorder="1" applyAlignment="1" applyProtection="1">
      <alignment horizontal="center" vertical="center" wrapText="1"/>
    </xf>
    <xf numFmtId="0" fontId="37" fillId="0" borderId="7" xfId="0" applyFont="1" applyFill="1" applyBorder="1" applyAlignment="1" applyProtection="1">
      <alignment horizontal="center" vertical="center" wrapText="1"/>
    </xf>
    <xf numFmtId="0" fontId="37" fillId="0" borderId="14" xfId="0" applyFont="1" applyFill="1" applyBorder="1" applyAlignment="1" applyProtection="1">
      <alignment horizontal="center" vertical="center" wrapText="1"/>
    </xf>
    <xf numFmtId="0" fontId="11" fillId="11" borderId="0" xfId="0" applyFont="1" applyFill="1" applyBorder="1" applyAlignment="1" applyProtection="1">
      <alignment horizontal="center" vertical="center" wrapText="1"/>
    </xf>
    <xf numFmtId="0" fontId="36" fillId="0" borderId="0" xfId="0" applyFont="1" applyFill="1" applyBorder="1" applyAlignment="1" applyProtection="1">
      <alignment horizontal="center" vertical="center" wrapText="1"/>
    </xf>
    <xf numFmtId="0" fontId="0" fillId="0" borderId="0" xfId="0" applyFill="1" applyProtection="1"/>
    <xf numFmtId="0" fontId="39" fillId="0" borderId="27" xfId="0" applyFont="1" applyBorder="1" applyAlignment="1" applyProtection="1">
      <alignment horizontal="center" vertical="center" wrapText="1"/>
    </xf>
    <xf numFmtId="0" fontId="39" fillId="0" borderId="7" xfId="0" applyFont="1" applyBorder="1" applyAlignment="1" applyProtection="1">
      <alignment horizontal="center" vertical="center" wrapText="1"/>
    </xf>
    <xf numFmtId="0" fontId="39" fillId="0" borderId="14" xfId="0" applyFont="1" applyBorder="1" applyAlignment="1" applyProtection="1">
      <alignment horizontal="center" vertical="center" wrapText="1"/>
    </xf>
    <xf numFmtId="0" fontId="12" fillId="0" borderId="0" xfId="0" applyFont="1" applyBorder="1" applyProtection="1"/>
    <xf numFmtId="0" fontId="11" fillId="12" borderId="0" xfId="0" applyFont="1" applyFill="1" applyAlignment="1" applyProtection="1">
      <alignment horizontal="center" vertical="center" wrapText="1"/>
    </xf>
    <xf numFmtId="0" fontId="11" fillId="14" borderId="0" xfId="0" applyFont="1" applyFill="1" applyAlignment="1" applyProtection="1">
      <alignment horizontal="center" vertical="center" wrapText="1"/>
    </xf>
    <xf numFmtId="0" fontId="11" fillId="16" borderId="0" xfId="0" applyFont="1" applyFill="1" applyAlignment="1" applyProtection="1">
      <alignment horizontal="center" vertical="center" wrapText="1"/>
    </xf>
    <xf numFmtId="0" fontId="11" fillId="0" borderId="0" xfId="0" applyFont="1" applyAlignment="1" applyProtection="1">
      <alignment horizontal="center" vertical="center" wrapText="1"/>
    </xf>
    <xf numFmtId="0" fontId="13" fillId="0" borderId="27" xfId="0" applyFont="1" applyBorder="1" applyAlignment="1" applyProtection="1">
      <alignment vertical="center" wrapText="1"/>
    </xf>
    <xf numFmtId="0" fontId="13" fillId="0" borderId="7" xfId="0" applyFont="1" applyBorder="1" applyAlignment="1" applyProtection="1">
      <alignment vertical="center" wrapText="1"/>
    </xf>
    <xf numFmtId="0" fontId="35" fillId="0" borderId="0" xfId="0" applyFont="1" applyAlignment="1" applyProtection="1">
      <alignment horizontal="center" vertical="center" wrapText="1"/>
    </xf>
    <xf numFmtId="0" fontId="11" fillId="0" borderId="27" xfId="0" applyFont="1" applyBorder="1" applyAlignment="1" applyProtection="1">
      <alignment vertical="center"/>
    </xf>
    <xf numFmtId="0" fontId="11" fillId="0" borderId="7" xfId="0" applyFont="1" applyBorder="1" applyAlignment="1" applyProtection="1">
      <alignment vertical="center"/>
    </xf>
    <xf numFmtId="1" fontId="0" fillId="0" borderId="7" xfId="0" applyNumberFormat="1" applyBorder="1" applyProtection="1"/>
    <xf numFmtId="0" fontId="42" fillId="0" borderId="27" xfId="0" applyFont="1" applyBorder="1" applyAlignment="1" applyProtection="1">
      <alignment vertical="center"/>
    </xf>
    <xf numFmtId="0" fontId="42" fillId="0" borderId="7" xfId="0" applyFont="1" applyBorder="1" applyAlignment="1" applyProtection="1">
      <alignment vertical="center"/>
    </xf>
    <xf numFmtId="0" fontId="34" fillId="18" borderId="27" xfId="0" applyFont="1" applyFill="1" applyBorder="1" applyAlignment="1" applyProtection="1"/>
    <xf numFmtId="0" fontId="34" fillId="18" borderId="7" xfId="0" applyFont="1" applyFill="1" applyBorder="1" applyAlignment="1" applyProtection="1"/>
    <xf numFmtId="0" fontId="83" fillId="4" borderId="7" xfId="0" applyFont="1" applyFill="1" applyBorder="1" applyAlignment="1" applyProtection="1">
      <alignment horizontal="center" vertical="center"/>
    </xf>
    <xf numFmtId="0" fontId="85" fillId="4" borderId="7" xfId="0" applyFont="1" applyFill="1" applyBorder="1" applyProtection="1"/>
    <xf numFmtId="0" fontId="42" fillId="0" borderId="7" xfId="0" applyFont="1" applyBorder="1" applyProtection="1"/>
    <xf numFmtId="0" fontId="75" fillId="0" borderId="7" xfId="0" applyFont="1" applyBorder="1" applyProtection="1"/>
    <xf numFmtId="0" fontId="75" fillId="2" borderId="0" xfId="0" applyFont="1" applyFill="1" applyBorder="1" applyProtection="1">
      <protection locked="0"/>
    </xf>
    <xf numFmtId="0" fontId="0" fillId="0" borderId="0" xfId="0" applyBorder="1" applyProtection="1"/>
    <xf numFmtId="0" fontId="12" fillId="0" borderId="6" xfId="0" applyFont="1" applyBorder="1" applyAlignment="1" applyProtection="1">
      <alignment horizontal="center" vertical="center" wrapText="1"/>
    </xf>
    <xf numFmtId="0" fontId="12" fillId="0" borderId="0" xfId="0" applyFont="1" applyProtection="1"/>
    <xf numFmtId="0" fontId="0" fillId="0" borderId="35" xfId="0" applyBorder="1" applyProtection="1"/>
    <xf numFmtId="0" fontId="12" fillId="0" borderId="5" xfId="0" applyFont="1" applyBorder="1" applyAlignment="1" applyProtection="1">
      <alignment horizontal="left" vertical="center" wrapText="1"/>
    </xf>
    <xf numFmtId="0" fontId="0" fillId="0" borderId="29" xfId="0" applyBorder="1" applyProtection="1"/>
    <xf numFmtId="0" fontId="12" fillId="0" borderId="30" xfId="0" applyFont="1" applyBorder="1" applyAlignment="1" applyProtection="1">
      <alignment vertical="center"/>
    </xf>
    <xf numFmtId="0" fontId="14" fillId="3" borderId="0" xfId="0" applyFont="1" applyFill="1" applyBorder="1" applyAlignment="1" applyProtection="1">
      <alignment vertical="top"/>
    </xf>
    <xf numFmtId="0" fontId="14" fillId="3" borderId="30" xfId="0" applyFont="1" applyFill="1" applyBorder="1" applyAlignment="1" applyProtection="1">
      <alignment vertical="top"/>
    </xf>
    <xf numFmtId="0" fontId="25" fillId="3" borderId="0" xfId="0" applyFont="1" applyFill="1" applyAlignment="1" applyProtection="1">
      <alignment horizontal="center"/>
    </xf>
    <xf numFmtId="9" fontId="14" fillId="3" borderId="7" xfId="1" applyFont="1" applyFill="1" applyBorder="1" applyAlignment="1" applyProtection="1">
      <alignment horizontal="center" vertical="center" wrapText="1"/>
    </xf>
    <xf numFmtId="0" fontId="12" fillId="0" borderId="7" xfId="0" applyFont="1" applyFill="1" applyBorder="1" applyAlignment="1" applyProtection="1">
      <alignment horizontal="center" vertical="center" wrapText="1"/>
    </xf>
    <xf numFmtId="0" fontId="18" fillId="2" borderId="7" xfId="0" applyFont="1" applyFill="1" applyBorder="1" applyAlignment="1" applyProtection="1">
      <alignment horizontal="center" vertical="center" wrapText="1"/>
      <protection locked="0"/>
    </xf>
    <xf numFmtId="43" fontId="0" fillId="0" borderId="0" xfId="0" applyNumberFormat="1" applyProtection="1"/>
    <xf numFmtId="165" fontId="0" fillId="0" borderId="0" xfId="0" applyNumberFormat="1" applyProtection="1"/>
    <xf numFmtId="0" fontId="0" fillId="0" borderId="0" xfId="0" applyFill="1" applyBorder="1" applyProtection="1"/>
    <xf numFmtId="0" fontId="14" fillId="3" borderId="29" xfId="0" applyFont="1" applyFill="1" applyBorder="1" applyAlignment="1" applyProtection="1">
      <alignment vertical="top"/>
    </xf>
    <xf numFmtId="0" fontId="14" fillId="3" borderId="32" xfId="0" applyFont="1" applyFill="1" applyBorder="1" applyAlignment="1" applyProtection="1">
      <alignment vertical="top"/>
    </xf>
    <xf numFmtId="0" fontId="14" fillId="3" borderId="33" xfId="0" applyFont="1" applyFill="1" applyBorder="1" applyAlignment="1" applyProtection="1">
      <alignment vertical="top"/>
    </xf>
    <xf numFmtId="0" fontId="69" fillId="3" borderId="0" xfId="0" applyFont="1" applyFill="1" applyBorder="1" applyProtection="1"/>
    <xf numFmtId="0" fontId="69" fillId="3" borderId="30" xfId="0" applyFont="1" applyFill="1" applyBorder="1" applyProtection="1"/>
    <xf numFmtId="0" fontId="69" fillId="3" borderId="33" xfId="0" applyFont="1" applyFill="1" applyBorder="1" applyProtection="1"/>
    <xf numFmtId="0" fontId="69" fillId="3" borderId="34" xfId="0" applyFont="1" applyFill="1" applyBorder="1" applyProtection="1"/>
    <xf numFmtId="0" fontId="69" fillId="3" borderId="0" xfId="0" applyFont="1" applyFill="1" applyProtection="1"/>
    <xf numFmtId="9" fontId="14" fillId="0" borderId="17" xfId="1" applyFont="1" applyBorder="1" applyAlignment="1" applyProtection="1">
      <alignment horizontal="center" vertical="center"/>
    </xf>
    <xf numFmtId="0" fontId="36" fillId="0" borderId="7" xfId="0" applyFont="1" applyFill="1" applyBorder="1" applyAlignment="1" applyProtection="1">
      <alignment horizontal="center" vertical="center" wrapText="1"/>
    </xf>
    <xf numFmtId="0" fontId="71" fillId="2" borderId="56" xfId="0" applyFont="1" applyFill="1" applyBorder="1" applyAlignment="1" applyProtection="1">
      <alignment horizontal="center" vertical="center" wrapText="1"/>
      <protection locked="0"/>
    </xf>
    <xf numFmtId="0" fontId="12" fillId="0" borderId="7" xfId="0" applyFont="1" applyBorder="1" applyProtection="1"/>
    <xf numFmtId="0" fontId="75" fillId="2" borderId="7" xfId="0" applyFont="1" applyFill="1" applyBorder="1" applyProtection="1">
      <protection locked="0"/>
    </xf>
    <xf numFmtId="0" fontId="12" fillId="18" borderId="7" xfId="0" applyFont="1" applyFill="1" applyBorder="1" applyProtection="1"/>
    <xf numFmtId="0" fontId="0" fillId="7" borderId="7" xfId="0" applyFill="1" applyBorder="1" applyAlignment="1">
      <alignment horizontal="center" vertical="center" wrapText="1"/>
    </xf>
    <xf numFmtId="0" fontId="9" fillId="7" borderId="7" xfId="0" applyFont="1" applyFill="1" applyBorder="1" applyAlignment="1">
      <alignment horizontal="center" vertical="center" wrapText="1"/>
    </xf>
    <xf numFmtId="0" fontId="17" fillId="7" borderId="7" xfId="0" applyFont="1" applyFill="1" applyBorder="1" applyAlignment="1">
      <alignment vertical="center" wrapText="1"/>
    </xf>
    <xf numFmtId="0" fontId="0" fillId="7" borderId="7" xfId="0" applyFill="1" applyBorder="1" applyAlignment="1">
      <alignment wrapText="1"/>
    </xf>
    <xf numFmtId="0" fontId="2" fillId="7" borderId="7" xfId="0" applyFont="1" applyFill="1" applyBorder="1" applyAlignment="1">
      <alignment horizontal="center" vertical="center" wrapText="1"/>
    </xf>
    <xf numFmtId="165" fontId="0" fillId="0" borderId="0" xfId="0" applyNumberFormat="1" applyAlignment="1">
      <alignment wrapText="1"/>
    </xf>
    <xf numFmtId="0" fontId="0" fillId="0" borderId="0" xfId="0" applyFont="1" applyFill="1" applyBorder="1" applyAlignment="1">
      <alignment horizontal="center" vertical="center"/>
    </xf>
    <xf numFmtId="0" fontId="0" fillId="4" borderId="7" xfId="0" applyFill="1" applyBorder="1" applyAlignment="1">
      <alignment horizontal="center" vertical="center"/>
    </xf>
    <xf numFmtId="0" fontId="2" fillId="4" borderId="7" xfId="0" applyFont="1" applyFill="1" applyBorder="1" applyAlignment="1">
      <alignment horizontal="center" vertical="center" wrapText="1"/>
    </xf>
    <xf numFmtId="0" fontId="0" fillId="4" borderId="20" xfId="0" applyFill="1" applyBorder="1" applyAlignment="1">
      <alignment horizontal="center" vertical="center"/>
    </xf>
    <xf numFmtId="0" fontId="0" fillId="4" borderId="20" xfId="0" applyFill="1" applyBorder="1" applyAlignment="1">
      <alignment horizontal="center" vertical="center" wrapText="1"/>
    </xf>
    <xf numFmtId="0" fontId="34" fillId="8" borderId="11" xfId="0" applyFont="1" applyFill="1" applyBorder="1" applyAlignment="1">
      <alignment horizontal="center" vertical="center" wrapText="1"/>
    </xf>
    <xf numFmtId="0" fontId="34" fillId="8" borderId="12" xfId="0" applyFont="1" applyFill="1" applyBorder="1" applyAlignment="1">
      <alignment horizontal="center" vertical="center" wrapText="1"/>
    </xf>
    <xf numFmtId="0" fontId="34" fillId="8" borderId="25" xfId="0" applyFont="1" applyFill="1" applyBorder="1" applyAlignment="1">
      <alignment horizontal="center" vertical="center" wrapText="1"/>
    </xf>
    <xf numFmtId="0" fontId="34" fillId="8" borderId="18" xfId="0" applyFont="1" applyFill="1" applyBorder="1" applyAlignment="1">
      <alignment horizontal="center" vertical="center" wrapText="1"/>
    </xf>
    <xf numFmtId="0" fontId="34" fillId="8" borderId="0" xfId="0" applyFont="1" applyFill="1" applyBorder="1" applyAlignment="1">
      <alignment horizontal="center" vertical="center" wrapText="1"/>
    </xf>
    <xf numFmtId="0" fontId="34" fillId="8" borderId="26" xfId="0" applyFont="1" applyFill="1" applyBorder="1" applyAlignment="1">
      <alignment horizontal="center" vertical="center" wrapText="1"/>
    </xf>
    <xf numFmtId="0" fontId="34" fillId="8" borderId="8" xfId="0" applyFont="1" applyFill="1" applyBorder="1" applyAlignment="1">
      <alignment horizontal="center" vertical="center" wrapText="1"/>
    </xf>
    <xf numFmtId="0" fontId="34" fillId="8" borderId="9" xfId="0" applyFont="1" applyFill="1" applyBorder="1" applyAlignment="1">
      <alignment horizontal="center" vertical="center" wrapText="1"/>
    </xf>
    <xf numFmtId="0" fontId="34" fillId="8" borderId="41" xfId="0" applyFont="1" applyFill="1" applyBorder="1" applyAlignment="1">
      <alignment horizontal="center" vertical="center" wrapText="1"/>
    </xf>
    <xf numFmtId="0" fontId="39" fillId="0" borderId="14"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27" xfId="0" applyFont="1" applyBorder="1" applyAlignment="1">
      <alignment horizontal="center" vertical="center" wrapText="1"/>
    </xf>
    <xf numFmtId="0" fontId="37" fillId="0" borderId="14"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7" xfId="0" applyFont="1" applyBorder="1" applyAlignment="1">
      <alignment horizontal="center" vertical="center" wrapText="1"/>
    </xf>
    <xf numFmtId="0" fontId="11" fillId="6" borderId="6" xfId="0" applyFont="1" applyFill="1" applyBorder="1" applyAlignment="1" applyProtection="1">
      <alignment horizontal="center" vertical="center"/>
    </xf>
    <xf numFmtId="0" fontId="8" fillId="2" borderId="20" xfId="0" applyFont="1" applyFill="1" applyBorder="1" applyAlignment="1" applyProtection="1">
      <alignment horizontal="center" vertical="center"/>
      <protection locked="0"/>
    </xf>
    <xf numFmtId="0" fontId="8" fillId="3" borderId="0" xfId="0" applyFont="1" applyFill="1" applyBorder="1" applyAlignment="1" applyProtection="1">
      <alignment vertical="top"/>
    </xf>
    <xf numFmtId="1" fontId="90" fillId="0" borderId="18" xfId="0" applyNumberFormat="1" applyFont="1" applyFill="1" applyBorder="1" applyAlignment="1" applyProtection="1">
      <alignment horizontal="center" vertical="center"/>
    </xf>
    <xf numFmtId="0" fontId="0" fillId="0" borderId="0" xfId="0" applyNumberFormat="1"/>
    <xf numFmtId="1" fontId="0" fillId="0" borderId="0" xfId="0" applyNumberFormat="1"/>
    <xf numFmtId="0" fontId="23" fillId="4" borderId="70" xfId="0" applyFont="1" applyFill="1" applyBorder="1" applyAlignment="1" applyProtection="1">
      <alignment horizontal="center" vertical="center" wrapText="1"/>
    </xf>
    <xf numFmtId="0" fontId="9" fillId="8" borderId="32" xfId="0" applyFont="1" applyFill="1" applyBorder="1" applyAlignment="1" applyProtection="1">
      <alignment vertical="center"/>
    </xf>
    <xf numFmtId="0" fontId="9" fillId="8" borderId="33" xfId="0" applyFont="1" applyFill="1" applyBorder="1" applyAlignment="1" applyProtection="1">
      <alignment vertical="center"/>
    </xf>
    <xf numFmtId="1" fontId="13" fillId="9" borderId="7" xfId="0" applyNumberFormat="1" applyFont="1" applyFill="1" applyBorder="1" applyAlignment="1" applyProtection="1">
      <alignment horizontal="center" vertical="center"/>
    </xf>
    <xf numFmtId="9" fontId="14" fillId="9" borderId="7" xfId="1"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13" fillId="9" borderId="7" xfId="0" applyFont="1" applyFill="1" applyBorder="1" applyAlignment="1" applyProtection="1">
      <alignment horizontal="center" vertical="center" wrapText="1"/>
    </xf>
    <xf numFmtId="0" fontId="18" fillId="9" borderId="7" xfId="0" applyFont="1" applyFill="1" applyBorder="1" applyAlignment="1" applyProtection="1">
      <alignment horizontal="center" vertical="center" wrapText="1"/>
      <protection locked="0"/>
    </xf>
    <xf numFmtId="0" fontId="12" fillId="9" borderId="7" xfId="0" applyFont="1" applyFill="1" applyBorder="1" applyAlignment="1" applyProtection="1">
      <alignment horizontal="center" vertical="center" wrapText="1"/>
    </xf>
    <xf numFmtId="9" fontId="14" fillId="9" borderId="7" xfId="0" applyNumberFormat="1" applyFont="1" applyFill="1" applyBorder="1" applyAlignment="1" applyProtection="1">
      <alignment horizontal="center" vertical="center"/>
    </xf>
    <xf numFmtId="0" fontId="45" fillId="4" borderId="7" xfId="0" applyFont="1" applyFill="1" applyBorder="1" applyAlignment="1" applyProtection="1">
      <alignment vertical="center" wrapText="1"/>
    </xf>
    <xf numFmtId="2" fontId="14" fillId="3" borderId="17" xfId="3" applyNumberFormat="1" applyFont="1" applyFill="1" applyBorder="1" applyAlignment="1" applyProtection="1">
      <alignment horizontal="center" vertical="center"/>
    </xf>
    <xf numFmtId="2" fontId="14" fillId="3" borderId="7" xfId="3" applyNumberFormat="1" applyFont="1" applyFill="1" applyBorder="1" applyAlignment="1" applyProtection="1">
      <alignment horizontal="center" vertical="center"/>
    </xf>
    <xf numFmtId="10" fontId="14" fillId="3" borderId="7" xfId="1" applyNumberFormat="1" applyFont="1" applyFill="1" applyBorder="1" applyAlignment="1" applyProtection="1">
      <alignment horizontal="center" vertical="center"/>
    </xf>
    <xf numFmtId="10" fontId="14" fillId="3" borderId="17" xfId="1" applyNumberFormat="1" applyFont="1" applyFill="1" applyBorder="1" applyAlignment="1" applyProtection="1">
      <alignment horizontal="center" vertical="center"/>
    </xf>
    <xf numFmtId="2" fontId="79" fillId="0" borderId="7" xfId="1" applyNumberFormat="1" applyFont="1" applyFill="1" applyBorder="1" applyAlignment="1" applyProtection="1">
      <alignment horizontal="center" vertical="center" wrapText="1"/>
    </xf>
    <xf numFmtId="2" fontId="79" fillId="0" borderId="7" xfId="0" applyNumberFormat="1" applyFont="1" applyFill="1" applyBorder="1" applyAlignment="1" applyProtection="1">
      <alignment horizontal="center" vertical="center" wrapText="1"/>
    </xf>
    <xf numFmtId="2" fontId="14" fillId="0" borderId="21" xfId="3" applyNumberFormat="1" applyFont="1" applyBorder="1" applyAlignment="1" applyProtection="1">
      <alignment horizontal="center" vertical="center"/>
    </xf>
    <xf numFmtId="0" fontId="0" fillId="8" borderId="14" xfId="0"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0" fillId="0" borderId="14" xfId="0" applyFill="1" applyBorder="1" applyAlignment="1" applyProtection="1">
      <alignment horizontal="center" vertical="center" wrapText="1"/>
    </xf>
    <xf numFmtId="10" fontId="40" fillId="0" borderId="7" xfId="0" applyNumberFormat="1" applyFont="1" applyBorder="1" applyAlignment="1" applyProtection="1">
      <alignment horizontal="center" vertical="center"/>
    </xf>
    <xf numFmtId="171" fontId="40" fillId="0" borderId="27" xfId="4" applyNumberFormat="1" applyFont="1" applyBorder="1" applyAlignment="1" applyProtection="1">
      <alignment horizontal="center" vertical="center"/>
    </xf>
    <xf numFmtId="0" fontId="27" fillId="2" borderId="40" xfId="0" applyFont="1" applyFill="1" applyBorder="1" applyAlignment="1" applyProtection="1">
      <alignment vertical="center" wrapText="1"/>
      <protection locked="0"/>
    </xf>
    <xf numFmtId="2" fontId="13" fillId="0" borderId="7" xfId="0" applyNumberFormat="1" applyFont="1" applyBorder="1" applyAlignment="1" applyProtection="1">
      <alignment horizontal="center" vertical="center"/>
    </xf>
    <xf numFmtId="10" fontId="14" fillId="3" borderId="7" xfId="1" applyNumberFormat="1" applyFont="1" applyFill="1" applyBorder="1" applyAlignment="1" applyProtection="1">
      <alignment horizontal="center" vertical="center" wrapText="1"/>
    </xf>
    <xf numFmtId="0" fontId="8" fillId="4" borderId="7" xfId="0" applyFont="1" applyFill="1" applyBorder="1" applyAlignment="1" applyProtection="1">
      <alignment vertical="center" wrapText="1"/>
    </xf>
    <xf numFmtId="0" fontId="78" fillId="2" borderId="7" xfId="0" applyFont="1" applyFill="1" applyBorder="1" applyAlignment="1" applyProtection="1">
      <alignment vertical="center" wrapText="1"/>
      <protection locked="0"/>
    </xf>
    <xf numFmtId="0" fontId="14" fillId="9" borderId="7" xfId="0" applyFont="1" applyFill="1" applyBorder="1" applyAlignment="1" applyProtection="1">
      <alignment vertical="center" wrapText="1"/>
    </xf>
    <xf numFmtId="0" fontId="14" fillId="2" borderId="7" xfId="0" applyFont="1" applyFill="1" applyBorder="1" applyAlignment="1" applyProtection="1">
      <alignment horizontal="center" vertical="center" wrapText="1"/>
      <protection locked="0"/>
    </xf>
    <xf numFmtId="1" fontId="14" fillId="9" borderId="7" xfId="3" applyNumberFormat="1" applyFont="1" applyFill="1" applyBorder="1" applyAlignment="1" applyProtection="1">
      <alignment vertical="center" wrapText="1"/>
    </xf>
    <xf numFmtId="1" fontId="13" fillId="9" borderId="7" xfId="0" applyNumberFormat="1" applyFont="1" applyFill="1" applyBorder="1" applyAlignment="1" applyProtection="1">
      <alignment vertical="center" wrapText="1"/>
    </xf>
    <xf numFmtId="2" fontId="13" fillId="0" borderId="7" xfId="0" applyNumberFormat="1" applyFont="1" applyBorder="1" applyAlignment="1" applyProtection="1">
      <alignment horizontal="center" vertical="center" wrapText="1"/>
    </xf>
    <xf numFmtId="0" fontId="18" fillId="9" borderId="7" xfId="0" applyFont="1" applyFill="1" applyBorder="1" applyAlignment="1" applyProtection="1">
      <alignment vertical="center" wrapText="1"/>
    </xf>
    <xf numFmtId="0" fontId="12" fillId="9" borderId="7" xfId="0" applyFont="1" applyFill="1" applyBorder="1" applyAlignment="1" applyProtection="1">
      <alignment vertical="center" wrapText="1"/>
    </xf>
    <xf numFmtId="0" fontId="0" fillId="9" borderId="0" xfId="0" applyFill="1" applyProtection="1"/>
    <xf numFmtId="2" fontId="13" fillId="9" borderId="14" xfId="0" applyNumberFormat="1" applyFont="1" applyFill="1" applyBorder="1" applyAlignment="1" applyProtection="1">
      <alignment vertical="center"/>
    </xf>
    <xf numFmtId="9" fontId="14" fillId="9" borderId="14" xfId="0" applyNumberFormat="1" applyFont="1" applyFill="1" applyBorder="1" applyAlignment="1" applyProtection="1">
      <alignment vertical="center"/>
    </xf>
    <xf numFmtId="10" fontId="14" fillId="0" borderId="7" xfId="0" applyNumberFormat="1" applyFont="1" applyBorder="1" applyAlignment="1" applyProtection="1">
      <alignment horizontal="center" vertical="center"/>
    </xf>
    <xf numFmtId="0" fontId="8" fillId="2" borderId="17" xfId="0" applyFont="1" applyFill="1" applyBorder="1" applyAlignment="1" applyProtection="1">
      <alignment horizontal="center"/>
      <protection locked="0"/>
    </xf>
    <xf numFmtId="0" fontId="0" fillId="0" borderId="30" xfId="0" applyBorder="1" applyProtection="1"/>
    <xf numFmtId="172" fontId="17" fillId="2" borderId="7" xfId="0" applyNumberFormat="1" applyFont="1" applyFill="1" applyBorder="1" applyAlignment="1" applyProtection="1">
      <alignment horizontal="center" vertical="center" wrapText="1"/>
      <protection locked="0"/>
    </xf>
    <xf numFmtId="172" fontId="0" fillId="2" borderId="7" xfId="0" applyNumberFormat="1" applyFill="1" applyBorder="1" applyAlignment="1" applyProtection="1">
      <alignment vertical="center" wrapText="1"/>
      <protection locked="0"/>
    </xf>
    <xf numFmtId="172" fontId="13" fillId="2" borderId="7" xfId="0" applyNumberFormat="1" applyFont="1" applyFill="1" applyBorder="1" applyAlignment="1" applyProtection="1">
      <alignment vertical="center" wrapText="1"/>
      <protection locked="0"/>
    </xf>
    <xf numFmtId="1" fontId="47" fillId="2" borderId="7" xfId="2" applyNumberFormat="1" applyFont="1" applyFill="1" applyBorder="1" applyAlignment="1" applyProtection="1">
      <alignment horizontal="center" vertical="center"/>
      <protection locked="0"/>
    </xf>
    <xf numFmtId="0" fontId="94" fillId="2" borderId="56" xfId="0" applyFont="1" applyFill="1" applyBorder="1" applyAlignment="1" applyProtection="1">
      <alignment horizontal="center" vertical="center" wrapText="1"/>
      <protection locked="0"/>
    </xf>
    <xf numFmtId="0" fontId="0" fillId="6" borderId="14" xfId="0" applyFill="1" applyBorder="1" applyAlignment="1" applyProtection="1">
      <alignment horizontal="center" vertical="center" wrapText="1"/>
    </xf>
    <xf numFmtId="1" fontId="95" fillId="0" borderId="7" xfId="2" quotePrefix="1" applyNumberFormat="1" applyFont="1" applyFill="1" applyBorder="1" applyAlignment="1" applyProtection="1">
      <alignment horizontal="center" vertical="center" wrapText="1"/>
      <protection locked="0"/>
    </xf>
    <xf numFmtId="1" fontId="86" fillId="2" borderId="14" xfId="2" quotePrefix="1" applyNumberFormat="1" applyFont="1" applyFill="1" applyBorder="1" applyAlignment="1" applyProtection="1">
      <alignment horizontal="center" vertical="center" wrapText="1"/>
      <protection locked="0"/>
    </xf>
    <xf numFmtId="1" fontId="86" fillId="2" borderId="7" xfId="2" quotePrefix="1" applyNumberFormat="1" applyFont="1" applyFill="1" applyBorder="1" applyAlignment="1" applyProtection="1">
      <alignment horizontal="center" vertical="center" wrapText="1"/>
      <protection locked="0"/>
    </xf>
    <xf numFmtId="2" fontId="0" fillId="0" borderId="0" xfId="0" applyNumberFormat="1" applyAlignment="1">
      <alignment wrapText="1"/>
    </xf>
    <xf numFmtId="39" fontId="0" fillId="0" borderId="0" xfId="0" applyNumberFormat="1" applyAlignment="1">
      <alignment wrapText="1"/>
    </xf>
    <xf numFmtId="9" fontId="0" fillId="0" borderId="0" xfId="1" applyFont="1" applyAlignment="1">
      <alignment wrapText="1"/>
    </xf>
    <xf numFmtId="10" fontId="0" fillId="0" borderId="0" xfId="1" applyNumberFormat="1" applyFont="1" applyAlignment="1">
      <alignment wrapText="1"/>
    </xf>
    <xf numFmtId="10" fontId="48" fillId="3" borderId="61" xfId="0" applyNumberFormat="1" applyFont="1" applyFill="1" applyBorder="1" applyAlignment="1" applyProtection="1">
      <alignment horizontal="center" vertical="center" wrapText="1"/>
    </xf>
    <xf numFmtId="10" fontId="19" fillId="3" borderId="59" xfId="0" applyNumberFormat="1" applyFont="1" applyFill="1" applyBorder="1" applyAlignment="1" applyProtection="1">
      <alignment horizontal="center" vertical="center" wrapText="1"/>
    </xf>
    <xf numFmtId="2" fontId="0" fillId="0" borderId="0" xfId="0" applyNumberFormat="1" applyAlignment="1">
      <alignment horizontal="center" vertical="center" wrapText="1"/>
    </xf>
    <xf numFmtId="0" fontId="0" fillId="4" borderId="7" xfId="0" applyFill="1" applyBorder="1" applyAlignment="1">
      <alignment horizontal="center" vertical="center" wrapText="1"/>
    </xf>
    <xf numFmtId="0" fontId="0" fillId="0" borderId="0" xfId="0" applyFill="1" applyBorder="1" applyAlignment="1">
      <alignment horizontal="center" vertical="center" wrapText="1"/>
    </xf>
    <xf numFmtId="0" fontId="13" fillId="6" borderId="7" xfId="0" applyFont="1" applyFill="1" applyBorder="1" applyAlignment="1" applyProtection="1">
      <alignment horizontal="center" vertical="center" wrapText="1"/>
    </xf>
    <xf numFmtId="0" fontId="13" fillId="3" borderId="6" xfId="0" applyFont="1" applyFill="1" applyBorder="1" applyAlignment="1" applyProtection="1">
      <alignment horizontal="center" vertical="center" wrapText="1"/>
    </xf>
    <xf numFmtId="0" fontId="13" fillId="3"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xf>
    <xf numFmtId="0" fontId="8" fillId="3" borderId="34" xfId="0" applyFont="1" applyFill="1" applyBorder="1" applyAlignment="1" applyProtection="1">
      <alignment horizontal="center" vertical="center" wrapText="1"/>
    </xf>
    <xf numFmtId="0" fontId="19" fillId="8" borderId="33"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7" xfId="0" applyFont="1" applyFill="1" applyBorder="1" applyAlignment="1" applyProtection="1">
      <alignment horizontal="center"/>
    </xf>
    <xf numFmtId="0" fontId="0" fillId="0" borderId="0" xfId="0" applyAlignment="1">
      <alignment horizontal="center" vertical="center" wrapText="1"/>
    </xf>
    <xf numFmtId="0" fontId="38" fillId="2"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3" fillId="4" borderId="7"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protection locked="0"/>
    </xf>
    <xf numFmtId="0" fontId="19" fillId="4" borderId="7" xfId="0" applyFont="1" applyFill="1" applyBorder="1" applyAlignment="1" applyProtection="1">
      <alignment horizontal="center" vertical="center" wrapText="1"/>
    </xf>
    <xf numFmtId="165" fontId="10" fillId="0" borderId="14" xfId="0" applyNumberFormat="1" applyFont="1" applyBorder="1" applyAlignment="1" applyProtection="1">
      <alignment horizontal="center" vertical="center"/>
    </xf>
    <xf numFmtId="14" fontId="10" fillId="0" borderId="14" xfId="0" applyNumberFormat="1" applyFont="1" applyBorder="1" applyAlignment="1" applyProtection="1">
      <alignment horizontal="center" vertical="center"/>
    </xf>
    <xf numFmtId="0" fontId="10" fillId="0" borderId="14" xfId="0" applyFont="1" applyBorder="1" applyAlignment="1" applyProtection="1">
      <alignment horizontal="center" vertical="center"/>
    </xf>
    <xf numFmtId="0" fontId="8" fillId="4" borderId="40" xfId="0" applyFont="1" applyFill="1" applyBorder="1" applyAlignment="1" applyProtection="1">
      <alignment horizontal="center" vertical="center" wrapText="1"/>
    </xf>
    <xf numFmtId="0" fontId="8" fillId="0" borderId="40" xfId="0" applyFont="1" applyFill="1" applyBorder="1" applyAlignment="1" applyProtection="1">
      <alignment horizontal="center"/>
    </xf>
    <xf numFmtId="0" fontId="8" fillId="0" borderId="60" xfId="0" applyFont="1" applyFill="1" applyBorder="1" applyAlignment="1" applyProtection="1">
      <alignment horizontal="center"/>
    </xf>
    <xf numFmtId="0" fontId="10" fillId="0" borderId="0" xfId="0" applyFont="1" applyBorder="1" applyAlignment="1" applyProtection="1">
      <alignment horizontal="center" vertical="center"/>
    </xf>
    <xf numFmtId="0" fontId="10" fillId="3" borderId="34" xfId="0" applyFont="1" applyFill="1" applyBorder="1" applyAlignment="1" applyProtection="1">
      <alignment horizontal="center" vertical="center" wrapText="1"/>
    </xf>
    <xf numFmtId="0" fontId="9" fillId="4" borderId="17" xfId="0" applyFont="1" applyFill="1" applyBorder="1" applyAlignment="1" applyProtection="1">
      <alignment horizontal="center" vertical="center" wrapText="1"/>
    </xf>
    <xf numFmtId="0" fontId="7" fillId="4" borderId="40" xfId="0" applyFont="1" applyFill="1" applyBorder="1" applyAlignment="1" applyProtection="1">
      <alignment horizontal="center" vertical="center" wrapText="1"/>
    </xf>
    <xf numFmtId="0" fontId="14" fillId="2" borderId="7" xfId="0" applyFont="1" applyFill="1" applyBorder="1" applyAlignment="1" applyProtection="1">
      <alignment horizontal="center" vertical="center"/>
      <protection locked="0"/>
    </xf>
    <xf numFmtId="0" fontId="14" fillId="9" borderId="7" xfId="0" applyFont="1" applyFill="1" applyBorder="1" applyAlignment="1" applyProtection="1">
      <alignment horizontal="center" vertical="center"/>
      <protection locked="0"/>
    </xf>
    <xf numFmtId="2" fontId="14" fillId="0" borderId="0" xfId="0" applyNumberFormat="1" applyFont="1" applyBorder="1" applyAlignment="1" applyProtection="1">
      <alignment horizontal="center" vertical="center"/>
    </xf>
    <xf numFmtId="0" fontId="19" fillId="8" borderId="29" xfId="0" applyFont="1" applyFill="1" applyBorder="1" applyAlignment="1" applyProtection="1">
      <alignment horizontal="center" vertical="center"/>
    </xf>
    <xf numFmtId="0" fontId="19" fillId="8" borderId="0" xfId="0" applyFont="1" applyFill="1" applyBorder="1" applyAlignment="1" applyProtection="1">
      <alignment horizontal="center" vertical="center"/>
    </xf>
    <xf numFmtId="0" fontId="10" fillId="2" borderId="34" xfId="0" applyFont="1" applyFill="1" applyBorder="1" applyAlignment="1" applyProtection="1">
      <alignment horizontal="center" vertical="center" wrapText="1"/>
      <protection locked="0"/>
    </xf>
    <xf numFmtId="0" fontId="0" fillId="21" borderId="1" xfId="0" applyFill="1" applyBorder="1" applyAlignment="1">
      <alignment horizontal="center" vertical="center" wrapText="1"/>
    </xf>
    <xf numFmtId="0" fontId="0" fillId="21" borderId="2" xfId="0" applyFill="1" applyBorder="1" applyAlignment="1">
      <alignment horizontal="center" vertical="center" wrapText="1"/>
    </xf>
    <xf numFmtId="0" fontId="0" fillId="21" borderId="52" xfId="0" applyFill="1" applyBorder="1" applyAlignment="1">
      <alignment horizontal="center" vertical="center" wrapText="1"/>
    </xf>
    <xf numFmtId="0" fontId="0" fillId="21" borderId="0" xfId="0" applyFill="1" applyAlignment="1">
      <alignment horizontal="center"/>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17" xfId="0" applyFill="1" applyBorder="1" applyAlignment="1">
      <alignment horizontal="center" vertical="center" wrapText="1"/>
    </xf>
    <xf numFmtId="0" fontId="0" fillId="21" borderId="53" xfId="0" applyFill="1" applyBorder="1" applyAlignment="1">
      <alignment horizontal="center" vertical="center" wrapText="1"/>
    </xf>
    <xf numFmtId="0" fontId="0" fillId="21" borderId="54" xfId="0" applyFill="1" applyBorder="1" applyAlignment="1">
      <alignment horizontal="center" vertical="center" wrapText="1"/>
    </xf>
    <xf numFmtId="0" fontId="0" fillId="21" borderId="59" xfId="0" applyFill="1" applyBorder="1" applyAlignment="1">
      <alignment horizontal="center" vertical="center" wrapText="1"/>
    </xf>
    <xf numFmtId="0" fontId="92" fillId="21" borderId="35" xfId="0" applyFont="1" applyFill="1" applyBorder="1" applyAlignment="1">
      <alignment horizontal="center" vertical="center" wrapText="1"/>
    </xf>
    <xf numFmtId="0" fontId="92" fillId="21" borderId="4" xfId="0" applyFont="1" applyFill="1" applyBorder="1" applyAlignment="1">
      <alignment horizontal="center" vertical="center" wrapText="1"/>
    </xf>
    <xf numFmtId="0" fontId="92" fillId="21" borderId="5" xfId="0" applyFont="1" applyFill="1" applyBorder="1" applyAlignment="1">
      <alignment horizontal="center" vertical="center" wrapText="1"/>
    </xf>
    <xf numFmtId="0" fontId="92" fillId="21" borderId="32" xfId="0" applyFont="1" applyFill="1" applyBorder="1" applyAlignment="1">
      <alignment horizontal="center" vertical="center" wrapText="1"/>
    </xf>
    <xf numFmtId="0" fontId="92" fillId="21" borderId="33" xfId="0" applyFont="1" applyFill="1" applyBorder="1" applyAlignment="1">
      <alignment horizontal="center" vertical="center" wrapText="1"/>
    </xf>
    <xf numFmtId="0" fontId="92" fillId="21" borderId="34" xfId="0" applyFont="1" applyFill="1" applyBorder="1" applyAlignment="1">
      <alignment horizontal="center" vertical="center" wrapText="1"/>
    </xf>
    <xf numFmtId="0" fontId="0" fillId="21" borderId="9" xfId="0" applyFill="1" applyBorder="1" applyAlignment="1">
      <alignment horizontal="center"/>
    </xf>
    <xf numFmtId="0" fontId="34" fillId="15" borderId="0" xfId="0" applyFont="1" applyFill="1" applyBorder="1" applyAlignment="1">
      <alignment horizontal="center" vertical="center" wrapText="1"/>
    </xf>
    <xf numFmtId="0" fontId="34" fillId="15" borderId="0" xfId="0" applyFont="1" applyFill="1" applyBorder="1" applyAlignment="1">
      <alignment horizontal="center" vertical="center"/>
    </xf>
    <xf numFmtId="0" fontId="34" fillId="15" borderId="26" xfId="0" applyFont="1" applyFill="1" applyBorder="1" applyAlignment="1">
      <alignment horizontal="center" vertical="center"/>
    </xf>
    <xf numFmtId="0" fontId="87" fillId="4" borderId="14" xfId="0" applyFont="1" applyFill="1" applyBorder="1" applyAlignment="1">
      <alignment horizontal="center" vertical="center" wrapText="1"/>
    </xf>
    <xf numFmtId="0" fontId="87" fillId="4" borderId="27" xfId="0" applyFont="1" applyFill="1" applyBorder="1" applyAlignment="1">
      <alignment horizontal="center" vertical="center" wrapText="1"/>
    </xf>
    <xf numFmtId="0" fontId="0" fillId="0" borderId="7" xfId="0" applyBorder="1" applyAlignment="1">
      <alignment horizontal="center"/>
    </xf>
    <xf numFmtId="0" fontId="0" fillId="4" borderId="7" xfId="0" applyFill="1" applyBorder="1" applyAlignment="1">
      <alignment horizontal="left" vertical="center" wrapText="1"/>
    </xf>
    <xf numFmtId="0" fontId="78" fillId="4" borderId="11" xfId="0" applyFont="1" applyFill="1" applyBorder="1" applyAlignment="1">
      <alignment horizontal="center" vertical="center" wrapText="1"/>
    </xf>
    <xf numFmtId="0" fontId="78" fillId="4" borderId="25" xfId="0" applyFont="1" applyFill="1" applyBorder="1" applyAlignment="1">
      <alignment horizontal="center" vertical="center" wrapText="1"/>
    </xf>
    <xf numFmtId="0" fontId="78" fillId="4" borderId="18" xfId="0" applyFont="1" applyFill="1" applyBorder="1" applyAlignment="1">
      <alignment horizontal="center" vertical="center" wrapText="1"/>
    </xf>
    <xf numFmtId="0" fontId="78" fillId="4" borderId="26" xfId="0" applyFont="1" applyFill="1" applyBorder="1" applyAlignment="1">
      <alignment horizontal="center" vertical="center" wrapText="1"/>
    </xf>
    <xf numFmtId="0" fontId="0" fillId="0" borderId="20" xfId="0" applyBorder="1" applyAlignment="1">
      <alignment horizontal="center"/>
    </xf>
    <xf numFmtId="0" fontId="0" fillId="4" borderId="20" xfId="0" applyFill="1" applyBorder="1" applyAlignment="1">
      <alignment horizontal="left" vertical="center" wrapText="1"/>
    </xf>
    <xf numFmtId="0" fontId="78" fillId="4" borderId="8" xfId="0" applyFont="1" applyFill="1" applyBorder="1" applyAlignment="1">
      <alignment horizontal="center" vertical="center" wrapText="1"/>
    </xf>
    <xf numFmtId="0" fontId="78" fillId="4" borderId="41" xfId="0" applyFont="1" applyFill="1" applyBorder="1" applyAlignment="1">
      <alignment horizontal="center" vertical="center" wrapText="1"/>
    </xf>
    <xf numFmtId="0" fontId="0" fillId="4" borderId="7" xfId="0" applyFill="1" applyBorder="1" applyAlignment="1">
      <alignment horizontal="left" vertical="center"/>
    </xf>
    <xf numFmtId="0" fontId="88" fillId="0" borderId="0" xfId="0" applyFont="1" applyFill="1" applyBorder="1" applyAlignment="1">
      <alignment horizontal="center" vertical="center"/>
    </xf>
    <xf numFmtId="0" fontId="0" fillId="4" borderId="7" xfId="0" applyFill="1" applyBorder="1" applyAlignment="1">
      <alignment horizontal="center" vertical="center" wrapText="1"/>
    </xf>
    <xf numFmtId="0" fontId="78" fillId="4" borderId="7" xfId="0" applyFont="1" applyFill="1" applyBorder="1" applyAlignment="1">
      <alignment horizontal="center" vertical="center" wrapText="1"/>
    </xf>
    <xf numFmtId="0" fontId="0" fillId="0" borderId="0" xfId="0" applyFill="1" applyBorder="1" applyAlignment="1">
      <alignment horizontal="center"/>
    </xf>
    <xf numFmtId="0" fontId="0" fillId="0" borderId="0" xfId="0" applyFill="1" applyBorder="1" applyAlignment="1">
      <alignment horizontal="center" vertical="center" wrapText="1"/>
    </xf>
    <xf numFmtId="0" fontId="2" fillId="22" borderId="7" xfId="0" applyFont="1" applyFill="1" applyBorder="1" applyAlignment="1">
      <alignment horizontal="center" vertical="center"/>
    </xf>
    <xf numFmtId="0" fontId="2" fillId="8" borderId="7" xfId="0" applyFont="1" applyFill="1" applyBorder="1" applyAlignment="1">
      <alignment horizontal="center" vertical="center"/>
    </xf>
    <xf numFmtId="0" fontId="2" fillId="20" borderId="7"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0" fillId="0" borderId="0" xfId="0" applyAlignment="1">
      <alignment horizontal="center"/>
    </xf>
    <xf numFmtId="0" fontId="10" fillId="3" borderId="7" xfId="0" applyFont="1" applyFill="1" applyBorder="1" applyAlignment="1" applyProtection="1">
      <alignment horizontal="left" vertical="top" wrapText="1"/>
    </xf>
    <xf numFmtId="1" fontId="49" fillId="0" borderId="7" xfId="2" quotePrefix="1" applyNumberFormat="1" applyFont="1" applyFill="1" applyBorder="1" applyAlignment="1" applyProtection="1">
      <alignment horizontal="center" vertical="center" wrapText="1"/>
    </xf>
    <xf numFmtId="0" fontId="12" fillId="7" borderId="7" xfId="0" applyFont="1" applyFill="1" applyBorder="1" applyAlignment="1">
      <alignment horizontal="center" vertical="center"/>
    </xf>
    <xf numFmtId="2" fontId="13" fillId="3" borderId="7" xfId="0" applyNumberFormat="1" applyFont="1" applyFill="1" applyBorder="1" applyAlignment="1" applyProtection="1">
      <alignment horizontal="center" vertical="center" wrapText="1"/>
    </xf>
    <xf numFmtId="0" fontId="46" fillId="0" borderId="7" xfId="2" quotePrefix="1" applyBorder="1" applyAlignment="1">
      <alignment horizontal="center" vertical="center" wrapText="1"/>
    </xf>
    <xf numFmtId="0" fontId="46" fillId="4" borderId="18" xfId="2" applyFill="1" applyBorder="1" applyAlignment="1" applyProtection="1">
      <alignment horizontal="center" vertical="center" wrapText="1"/>
      <protection locked="0"/>
    </xf>
    <xf numFmtId="0" fontId="46" fillId="4" borderId="26" xfId="2" applyFill="1" applyBorder="1" applyAlignment="1" applyProtection="1">
      <alignment horizontal="center" vertical="center" wrapText="1"/>
      <protection locked="0"/>
    </xf>
    <xf numFmtId="0" fontId="46" fillId="4" borderId="11" xfId="2" quotePrefix="1" applyFill="1" applyBorder="1" applyAlignment="1" applyProtection="1">
      <alignment horizontal="center" vertical="center" wrapText="1"/>
      <protection locked="0"/>
    </xf>
    <xf numFmtId="0" fontId="46" fillId="4" borderId="25" xfId="2" applyFill="1" applyBorder="1" applyAlignment="1" applyProtection="1">
      <alignment horizontal="center" vertical="center" wrapText="1"/>
      <protection locked="0"/>
    </xf>
    <xf numFmtId="0" fontId="46" fillId="4" borderId="8" xfId="2" applyFill="1" applyBorder="1" applyAlignment="1" applyProtection="1">
      <alignment horizontal="center" vertical="center" wrapText="1"/>
      <protection locked="0"/>
    </xf>
    <xf numFmtId="0" fontId="46" fillId="4" borderId="41" xfId="2" applyFill="1" applyBorder="1" applyAlignment="1" applyProtection="1">
      <alignment horizontal="center" vertical="center" wrapText="1"/>
      <protection locked="0"/>
    </xf>
    <xf numFmtId="0" fontId="11" fillId="0" borderId="7" xfId="0" applyFont="1" applyBorder="1" applyAlignment="1">
      <alignment horizontal="center" vertical="center" wrapText="1"/>
    </xf>
    <xf numFmtId="0" fontId="11" fillId="0" borderId="17" xfId="0" applyFont="1" applyBorder="1" applyAlignment="1">
      <alignment horizontal="center" vertical="center" wrapText="1"/>
    </xf>
    <xf numFmtId="0" fontId="13" fillId="6" borderId="6" xfId="0" applyFont="1" applyFill="1" applyBorder="1" applyAlignment="1" applyProtection="1">
      <alignment horizontal="center" vertical="center" wrapText="1"/>
    </xf>
    <xf numFmtId="0" fontId="13" fillId="6" borderId="7" xfId="0" applyFont="1" applyFill="1" applyBorder="1" applyAlignment="1" applyProtection="1">
      <alignment horizontal="center" vertical="center" wrapText="1"/>
    </xf>
    <xf numFmtId="0" fontId="13" fillId="6" borderId="20" xfId="0" applyFont="1" applyFill="1" applyBorder="1" applyAlignment="1" applyProtection="1">
      <alignment horizontal="center" vertical="center" wrapText="1"/>
    </xf>
    <xf numFmtId="0" fontId="13" fillId="8" borderId="6" xfId="0" applyFont="1" applyFill="1" applyBorder="1" applyAlignment="1" applyProtection="1">
      <alignment horizontal="center" vertical="center" wrapText="1"/>
    </xf>
    <xf numFmtId="0" fontId="13" fillId="8" borderId="7" xfId="0" applyFont="1" applyFill="1" applyBorder="1" applyAlignment="1" applyProtection="1">
      <alignment horizontal="center" vertical="center" wrapText="1"/>
    </xf>
    <xf numFmtId="0" fontId="13" fillId="8" borderId="11" xfId="0" applyFont="1" applyFill="1" applyBorder="1" applyAlignment="1" applyProtection="1">
      <alignment horizontal="center" vertical="center" wrapText="1"/>
    </xf>
    <xf numFmtId="0" fontId="13" fillId="8" borderId="12" xfId="0" applyFont="1" applyFill="1" applyBorder="1" applyAlignment="1" applyProtection="1">
      <alignment horizontal="center" vertical="center" wrapText="1"/>
    </xf>
    <xf numFmtId="0" fontId="13" fillId="8" borderId="13" xfId="0" applyFont="1" applyFill="1" applyBorder="1" applyAlignment="1" applyProtection="1">
      <alignment horizontal="center" vertical="center" wrapText="1"/>
    </xf>
    <xf numFmtId="0" fontId="13" fillId="8" borderId="8" xfId="0" applyFont="1" applyFill="1" applyBorder="1" applyAlignment="1" applyProtection="1">
      <alignment horizontal="center" vertical="center" wrapText="1"/>
    </xf>
    <xf numFmtId="0" fontId="13" fillId="8" borderId="9" xfId="0" applyFont="1" applyFill="1" applyBorder="1" applyAlignment="1" applyProtection="1">
      <alignment horizontal="center" vertical="center" wrapText="1"/>
    </xf>
    <xf numFmtId="0" fontId="13" fillId="8" borderId="10"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xf>
    <xf numFmtId="0" fontId="40" fillId="0" borderId="50" xfId="0" applyFont="1" applyBorder="1" applyAlignment="1" applyProtection="1">
      <alignment horizontal="center" vertical="center"/>
    </xf>
    <xf numFmtId="0" fontId="40" fillId="0" borderId="15" xfId="0" applyFont="1" applyBorder="1" applyAlignment="1" applyProtection="1">
      <alignment horizontal="center" vertical="center"/>
    </xf>
    <xf numFmtId="0" fontId="40" fillId="0" borderId="27" xfId="0" applyFont="1" applyBorder="1" applyAlignment="1" applyProtection="1">
      <alignment horizontal="center" vertical="center"/>
    </xf>
    <xf numFmtId="0" fontId="13" fillId="3" borderId="6" xfId="0" applyFont="1" applyFill="1" applyBorder="1" applyAlignment="1" applyProtection="1">
      <alignment horizontal="center" vertical="center" wrapText="1"/>
    </xf>
    <xf numFmtId="0" fontId="13" fillId="3" borderId="7" xfId="0" applyFont="1" applyFill="1" applyBorder="1" applyAlignment="1" applyProtection="1">
      <alignment horizontal="center" vertical="center" wrapText="1"/>
    </xf>
    <xf numFmtId="2" fontId="48" fillId="3" borderId="7" xfId="0" applyNumberFormat="1" applyFont="1" applyFill="1" applyBorder="1" applyAlignment="1" applyProtection="1">
      <alignment horizontal="center" vertical="center" wrapText="1"/>
    </xf>
    <xf numFmtId="2" fontId="48" fillId="3" borderId="17" xfId="0" applyNumberFormat="1" applyFont="1" applyFill="1" applyBorder="1" applyAlignment="1" applyProtection="1">
      <alignment horizontal="center" vertical="center" wrapText="1"/>
    </xf>
    <xf numFmtId="0" fontId="36" fillId="0" borderId="50" xfId="0" applyFont="1" applyBorder="1" applyAlignment="1" applyProtection="1">
      <alignment horizontal="center" vertical="center"/>
    </xf>
    <xf numFmtId="0" fontId="36" fillId="0" borderId="15" xfId="0" applyFont="1" applyBorder="1" applyAlignment="1" applyProtection="1">
      <alignment horizontal="center" vertical="center"/>
    </xf>
    <xf numFmtId="0" fontId="36" fillId="0" borderId="27" xfId="0" applyFont="1" applyBorder="1" applyAlignment="1" applyProtection="1">
      <alignment horizontal="center" vertical="center"/>
    </xf>
    <xf numFmtId="2" fontId="13" fillId="6" borderId="14" xfId="0" applyNumberFormat="1" applyFont="1" applyFill="1" applyBorder="1" applyAlignment="1" applyProtection="1">
      <alignment horizontal="center" vertical="center" wrapText="1"/>
    </xf>
    <xf numFmtId="2" fontId="13" fillId="6" borderId="15" xfId="0" applyNumberFormat="1" applyFont="1" applyFill="1" applyBorder="1" applyAlignment="1" applyProtection="1">
      <alignment horizontal="center" vertical="center" wrapText="1"/>
    </xf>
    <xf numFmtId="2" fontId="13" fillId="6" borderId="16" xfId="0" applyNumberFormat="1" applyFont="1" applyFill="1" applyBorder="1" applyAlignment="1" applyProtection="1">
      <alignment horizontal="center" vertical="center" wrapText="1"/>
    </xf>
    <xf numFmtId="0" fontId="13" fillId="8" borderId="7" xfId="0" applyFont="1" applyFill="1" applyBorder="1" applyAlignment="1" applyProtection="1">
      <alignment horizontal="center" vertical="center" wrapText="1"/>
      <protection locked="0"/>
    </xf>
    <xf numFmtId="0" fontId="13" fillId="8" borderId="17" xfId="0" applyFont="1" applyFill="1" applyBorder="1" applyAlignment="1" applyProtection="1">
      <alignment horizontal="center" vertical="center" wrapText="1"/>
      <protection locked="0"/>
    </xf>
    <xf numFmtId="0" fontId="36" fillId="0" borderId="28" xfId="0" applyFont="1" applyBorder="1" applyAlignment="1" applyProtection="1">
      <alignment horizontal="center" vertical="center"/>
    </xf>
    <xf numFmtId="0" fontId="36" fillId="0" borderId="12" xfId="0" applyFont="1" applyBorder="1" applyAlignment="1" applyProtection="1">
      <alignment horizontal="center" vertical="center"/>
    </xf>
    <xf numFmtId="0" fontId="36" fillId="0" borderId="31" xfId="0" applyFont="1" applyBorder="1" applyAlignment="1" applyProtection="1">
      <alignment horizontal="center" vertical="center"/>
    </xf>
    <xf numFmtId="0" fontId="36" fillId="0" borderId="9" xfId="0" applyFont="1" applyBorder="1" applyAlignment="1" applyProtection="1">
      <alignment horizontal="center" vertical="center"/>
    </xf>
    <xf numFmtId="0" fontId="36" fillId="0" borderId="7" xfId="0" applyFont="1" applyBorder="1" applyAlignment="1" applyProtection="1">
      <alignment horizontal="center" vertical="center"/>
    </xf>
    <xf numFmtId="0" fontId="12" fillId="2" borderId="14" xfId="0"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protection locked="0"/>
    </xf>
    <xf numFmtId="0" fontId="12" fillId="2" borderId="27" xfId="0" applyFont="1" applyFill="1" applyBorder="1" applyAlignment="1" applyProtection="1">
      <alignment horizontal="center" vertical="center"/>
      <protection locked="0"/>
    </xf>
    <xf numFmtId="0" fontId="12" fillId="2" borderId="16" xfId="0" applyFont="1" applyFill="1" applyBorder="1" applyAlignment="1" applyProtection="1">
      <alignment horizontal="center" vertical="center"/>
      <protection locked="0"/>
    </xf>
    <xf numFmtId="10" fontId="12" fillId="0" borderId="14" xfId="1" applyNumberFormat="1" applyFont="1" applyFill="1" applyBorder="1" applyAlignment="1">
      <alignment horizontal="center" vertical="center"/>
    </xf>
    <xf numFmtId="10" fontId="12" fillId="0" borderId="15" xfId="1" applyNumberFormat="1" applyFont="1" applyFill="1" applyBorder="1" applyAlignment="1">
      <alignment horizontal="center" vertical="center"/>
    </xf>
    <xf numFmtId="10" fontId="12" fillId="0" borderId="27" xfId="1" applyNumberFormat="1" applyFont="1" applyFill="1" applyBorder="1" applyAlignment="1">
      <alignment horizontal="center" vertical="center"/>
    </xf>
    <xf numFmtId="171" fontId="12" fillId="0" borderId="14" xfId="4" applyNumberFormat="1" applyFont="1" applyFill="1" applyBorder="1" applyAlignment="1">
      <alignment horizontal="center" vertical="center"/>
    </xf>
    <xf numFmtId="171" fontId="12" fillId="0" borderId="15" xfId="4" applyNumberFormat="1" applyFont="1" applyFill="1" applyBorder="1" applyAlignment="1">
      <alignment horizontal="center" vertical="center"/>
    </xf>
    <xf numFmtId="171" fontId="12" fillId="0" borderId="27" xfId="4" applyNumberFormat="1" applyFont="1" applyFill="1" applyBorder="1" applyAlignment="1">
      <alignment horizontal="center" vertical="center"/>
    </xf>
    <xf numFmtId="2" fontId="13" fillId="6" borderId="11" xfId="0" applyNumberFormat="1" applyFont="1" applyFill="1" applyBorder="1" applyAlignment="1" applyProtection="1">
      <alignment horizontal="center" vertical="center" wrapText="1"/>
    </xf>
    <xf numFmtId="2" fontId="13" fillId="6" borderId="12" xfId="0" applyNumberFormat="1" applyFont="1" applyFill="1" applyBorder="1" applyAlignment="1" applyProtection="1">
      <alignment horizontal="center" vertical="center" wrapText="1"/>
    </xf>
    <xf numFmtId="2" fontId="13" fillId="6" borderId="25" xfId="0" applyNumberFormat="1" applyFont="1" applyFill="1" applyBorder="1" applyAlignment="1" applyProtection="1">
      <alignment horizontal="center" vertical="center" wrapText="1"/>
    </xf>
    <xf numFmtId="2" fontId="13" fillId="6" borderId="8" xfId="0" applyNumberFormat="1" applyFont="1" applyFill="1" applyBorder="1" applyAlignment="1" applyProtection="1">
      <alignment horizontal="center" vertical="center" wrapText="1"/>
    </xf>
    <xf numFmtId="2" fontId="13" fillId="6" borderId="9" xfId="0" applyNumberFormat="1" applyFont="1" applyFill="1" applyBorder="1" applyAlignment="1" applyProtection="1">
      <alignment horizontal="center" vertical="center" wrapText="1"/>
    </xf>
    <xf numFmtId="2" fontId="13" fillId="6" borderId="41" xfId="0" applyNumberFormat="1" applyFont="1" applyFill="1" applyBorder="1" applyAlignment="1" applyProtection="1">
      <alignment horizontal="center" vertical="center" wrapText="1"/>
    </xf>
    <xf numFmtId="2" fontId="74" fillId="2" borderId="7" xfId="3" applyNumberFormat="1" applyFont="1" applyFill="1" applyBorder="1" applyAlignment="1" applyProtection="1">
      <alignment horizontal="center" vertical="center" wrapText="1"/>
      <protection locked="0"/>
    </xf>
    <xf numFmtId="2" fontId="74" fillId="2" borderId="17" xfId="3" applyNumberFormat="1" applyFont="1" applyFill="1" applyBorder="1" applyAlignment="1" applyProtection="1">
      <alignment horizontal="center" vertical="center" wrapText="1"/>
      <protection locked="0"/>
    </xf>
    <xf numFmtId="2" fontId="14" fillId="3" borderId="21" xfId="3" applyNumberFormat="1" applyFont="1" applyFill="1" applyBorder="1" applyAlignment="1" applyProtection="1">
      <alignment horizontal="center" vertical="center"/>
    </xf>
    <xf numFmtId="2" fontId="14" fillId="3" borderId="60" xfId="3" applyNumberFormat="1" applyFont="1" applyFill="1" applyBorder="1" applyAlignment="1" applyProtection="1">
      <alignment horizontal="center" vertical="center"/>
    </xf>
    <xf numFmtId="9" fontId="48" fillId="3" borderId="7" xfId="1" applyFont="1" applyFill="1" applyBorder="1" applyAlignment="1" applyProtection="1">
      <alignment horizontal="center" vertical="center" wrapText="1"/>
      <protection locked="0"/>
    </xf>
    <xf numFmtId="0" fontId="13" fillId="8" borderId="50" xfId="0" applyFont="1" applyFill="1" applyBorder="1" applyAlignment="1" applyProtection="1">
      <alignment horizontal="center" vertical="center" wrapText="1"/>
    </xf>
    <xf numFmtId="0" fontId="13" fillId="8" borderId="15" xfId="0" applyFont="1" applyFill="1" applyBorder="1" applyAlignment="1" applyProtection="1">
      <alignment horizontal="center" vertical="center" wrapText="1"/>
    </xf>
    <xf numFmtId="0" fontId="13" fillId="8" borderId="27" xfId="0" applyFont="1" applyFill="1" applyBorder="1" applyAlignment="1" applyProtection="1">
      <alignment horizontal="center" vertical="center" wrapText="1"/>
    </xf>
    <xf numFmtId="2" fontId="19" fillId="3" borderId="7" xfId="3" applyNumberFormat="1" applyFont="1" applyFill="1" applyBorder="1" applyAlignment="1" applyProtection="1">
      <alignment horizontal="center" vertical="center" wrapText="1"/>
    </xf>
    <xf numFmtId="0" fontId="46" fillId="0" borderId="36" xfId="2" applyFill="1" applyBorder="1" applyAlignment="1" applyProtection="1">
      <alignment horizontal="center" vertical="center" wrapText="1"/>
      <protection locked="0"/>
    </xf>
    <xf numFmtId="0" fontId="46" fillId="0" borderId="37" xfId="2" applyFill="1" applyBorder="1" applyAlignment="1" applyProtection="1">
      <alignment horizontal="center" vertical="center" wrapText="1"/>
      <protection locked="0"/>
    </xf>
    <xf numFmtId="0" fontId="46" fillId="0" borderId="54" xfId="2" applyFill="1" applyBorder="1" applyAlignment="1">
      <alignment horizontal="center" vertical="center"/>
    </xf>
    <xf numFmtId="0" fontId="46" fillId="0" borderId="61" xfId="2" applyFill="1" applyBorder="1" applyAlignment="1">
      <alignment horizontal="center" vertical="center"/>
    </xf>
    <xf numFmtId="0" fontId="46" fillId="0" borderId="37" xfId="2" applyFill="1" applyBorder="1" applyAlignment="1">
      <alignment horizontal="center" vertical="center"/>
    </xf>
    <xf numFmtId="0" fontId="46" fillId="0" borderId="55" xfId="2" applyFill="1" applyBorder="1" applyAlignment="1">
      <alignment horizontal="center" vertical="center"/>
    </xf>
    <xf numFmtId="0" fontId="46" fillId="0" borderId="38" xfId="2" applyFill="1" applyBorder="1" applyAlignment="1">
      <alignment horizontal="center" vertical="center"/>
    </xf>
    <xf numFmtId="0" fontId="0" fillId="0" borderId="7" xfId="0" applyBorder="1" applyAlignment="1" applyProtection="1">
      <alignment horizontal="center" vertical="center"/>
    </xf>
    <xf numFmtId="2" fontId="9" fillId="6" borderId="7" xfId="0" applyNumberFormat="1" applyFont="1" applyFill="1" applyBorder="1" applyAlignment="1" applyProtection="1">
      <alignment horizontal="center" vertical="center" wrapText="1"/>
    </xf>
    <xf numFmtId="2" fontId="34" fillId="0" borderId="14" xfId="1" applyNumberFormat="1" applyFont="1" applyBorder="1" applyAlignment="1">
      <alignment horizontal="center" vertical="center" wrapText="1"/>
    </xf>
    <xf numFmtId="2" fontId="34" fillId="0" borderId="15" xfId="1" applyNumberFormat="1" applyFont="1" applyBorder="1" applyAlignment="1">
      <alignment horizontal="center" vertical="center" wrapText="1"/>
    </xf>
    <xf numFmtId="2" fontId="34" fillId="0" borderId="27" xfId="1" applyNumberFormat="1" applyFont="1" applyBorder="1" applyAlignment="1">
      <alignment horizontal="center" vertical="center" wrapText="1"/>
    </xf>
    <xf numFmtId="0" fontId="84" fillId="19" borderId="14" xfId="0" applyFont="1" applyFill="1" applyBorder="1" applyAlignment="1">
      <alignment horizontal="center" vertical="center" wrapText="1"/>
    </xf>
    <xf numFmtId="0" fontId="84" fillId="19" borderId="15" xfId="0" applyFont="1" applyFill="1" applyBorder="1" applyAlignment="1">
      <alignment horizontal="center" vertical="center" wrapText="1"/>
    </xf>
    <xf numFmtId="0" fontId="84" fillId="19" borderId="27" xfId="0" applyFont="1" applyFill="1" applyBorder="1" applyAlignment="1">
      <alignment horizontal="center" vertical="center" wrapText="1"/>
    </xf>
    <xf numFmtId="0" fontId="46" fillId="0" borderId="61" xfId="2" applyFill="1" applyBorder="1" applyAlignment="1">
      <alignment horizontal="center" vertical="center" wrapText="1"/>
    </xf>
    <xf numFmtId="0" fontId="46" fillId="0" borderId="55" xfId="2" applyFill="1" applyBorder="1" applyAlignment="1">
      <alignment horizontal="center" vertical="center" wrapText="1"/>
    </xf>
    <xf numFmtId="2" fontId="0" fillId="0" borderId="11" xfId="3" applyNumberFormat="1" applyFont="1" applyBorder="1" applyAlignment="1">
      <alignment horizontal="center" vertical="center" wrapText="1"/>
    </xf>
    <xf numFmtId="2" fontId="0" fillId="0" borderId="13" xfId="3" applyNumberFormat="1" applyFont="1" applyBorder="1" applyAlignment="1">
      <alignment horizontal="center" vertical="center" wrapText="1"/>
    </xf>
    <xf numFmtId="2" fontId="0" fillId="0" borderId="8" xfId="3" applyNumberFormat="1" applyFont="1" applyBorder="1" applyAlignment="1">
      <alignment horizontal="center" vertical="center" wrapText="1"/>
    </xf>
    <xf numFmtId="2" fontId="0" fillId="0" borderId="10" xfId="3" applyNumberFormat="1" applyFont="1" applyBorder="1" applyAlignment="1">
      <alignment horizontal="center" vertical="center" wrapText="1"/>
    </xf>
    <xf numFmtId="0" fontId="10" fillId="3" borderId="28" xfId="0" applyFont="1" applyFill="1" applyBorder="1" applyAlignment="1" applyProtection="1">
      <alignment horizontal="left" vertical="center" wrapText="1"/>
    </xf>
    <xf numFmtId="0" fontId="10" fillId="3" borderId="12" xfId="0" applyFont="1" applyFill="1" applyBorder="1" applyAlignment="1" applyProtection="1">
      <alignment horizontal="left" vertical="center" wrapText="1"/>
    </xf>
    <xf numFmtId="0" fontId="10" fillId="3" borderId="25" xfId="0" applyFont="1" applyFill="1" applyBorder="1" applyAlignment="1" applyProtection="1">
      <alignment horizontal="left" vertical="center" wrapText="1"/>
    </xf>
    <xf numFmtId="0" fontId="10" fillId="3" borderId="31" xfId="0" applyFont="1" applyFill="1" applyBorder="1" applyAlignment="1" applyProtection="1">
      <alignment horizontal="left" vertical="center" wrapText="1"/>
    </xf>
    <xf numFmtId="0" fontId="10" fillId="3" borderId="9" xfId="0" applyFont="1" applyFill="1" applyBorder="1" applyAlignment="1" applyProtection="1">
      <alignment horizontal="left" vertical="center" wrapText="1"/>
    </xf>
    <xf numFmtId="0" fontId="10" fillId="3" borderId="41" xfId="0" applyFont="1" applyFill="1" applyBorder="1" applyAlignment="1" applyProtection="1">
      <alignment horizontal="left" vertical="center" wrapText="1"/>
    </xf>
    <xf numFmtId="0" fontId="10" fillId="3" borderId="11" xfId="0" applyFont="1" applyFill="1" applyBorder="1" applyAlignment="1" applyProtection="1">
      <alignment horizontal="left" vertical="center" wrapText="1"/>
    </xf>
    <xf numFmtId="0" fontId="10" fillId="3" borderId="8" xfId="0" applyFont="1" applyFill="1" applyBorder="1" applyAlignment="1" applyProtection="1">
      <alignment horizontal="left" vertical="center" wrapText="1"/>
    </xf>
    <xf numFmtId="2" fontId="0" fillId="0" borderId="25" xfId="3" applyNumberFormat="1" applyFont="1" applyBorder="1" applyAlignment="1">
      <alignment horizontal="center" vertical="center" wrapText="1"/>
    </xf>
    <xf numFmtId="2" fontId="0" fillId="0" borderId="41" xfId="3" applyNumberFormat="1" applyFont="1" applyBorder="1" applyAlignment="1">
      <alignment horizontal="center" vertical="center" wrapText="1"/>
    </xf>
    <xf numFmtId="0" fontId="10" fillId="3" borderId="6" xfId="0" applyFont="1" applyFill="1" applyBorder="1" applyAlignment="1" applyProtection="1">
      <alignment horizontal="left" vertical="center" wrapText="1"/>
    </xf>
    <xf numFmtId="0" fontId="10" fillId="3" borderId="7" xfId="0" applyFont="1" applyFill="1" applyBorder="1" applyAlignment="1" applyProtection="1">
      <alignment horizontal="left" vertical="center" wrapText="1"/>
    </xf>
    <xf numFmtId="10" fontId="47" fillId="0" borderId="20" xfId="1" applyNumberFormat="1" applyFont="1" applyFill="1" applyBorder="1" applyAlignment="1" applyProtection="1">
      <alignment horizontal="center" vertical="center"/>
    </xf>
    <xf numFmtId="10" fontId="47" fillId="0" borderId="40" xfId="1" applyNumberFormat="1" applyFont="1" applyFill="1" applyBorder="1" applyAlignment="1" applyProtection="1">
      <alignment horizontal="center" vertical="center"/>
    </xf>
    <xf numFmtId="1" fontId="47" fillId="2" borderId="20" xfId="2" applyNumberFormat="1" applyFont="1" applyFill="1" applyBorder="1" applyAlignment="1" applyProtection="1">
      <alignment horizontal="center" vertical="center"/>
      <protection locked="0"/>
    </xf>
    <xf numFmtId="1" fontId="47" fillId="2" borderId="40" xfId="2" applyNumberFormat="1" applyFont="1" applyFill="1" applyBorder="1" applyAlignment="1" applyProtection="1">
      <alignment horizontal="center" vertical="center"/>
      <protection locked="0"/>
    </xf>
    <xf numFmtId="10" fontId="14" fillId="3" borderId="20" xfId="0" applyNumberFormat="1" applyFont="1" applyFill="1" applyBorder="1" applyAlignment="1" applyProtection="1">
      <alignment horizontal="center" vertical="center" wrapText="1"/>
    </xf>
    <xf numFmtId="10" fontId="14" fillId="3" borderId="40" xfId="0" applyNumberFormat="1" applyFont="1" applyFill="1" applyBorder="1" applyAlignment="1" applyProtection="1">
      <alignment horizontal="center" vertical="center" wrapText="1"/>
    </xf>
    <xf numFmtId="171" fontId="14" fillId="3" borderId="20" xfId="4" applyNumberFormat="1" applyFont="1" applyFill="1" applyBorder="1" applyAlignment="1" applyProtection="1">
      <alignment horizontal="center" vertical="center" wrapText="1"/>
    </xf>
    <xf numFmtId="171" fontId="14" fillId="3" borderId="40" xfId="4" applyNumberFormat="1" applyFont="1" applyFill="1" applyBorder="1" applyAlignment="1" applyProtection="1">
      <alignment horizontal="center" vertical="center" wrapText="1"/>
    </xf>
    <xf numFmtId="0" fontId="0" fillId="4" borderId="14" xfId="0" applyFill="1" applyBorder="1" applyAlignment="1" applyProtection="1">
      <alignment horizontal="center" vertical="center" wrapText="1"/>
    </xf>
    <xf numFmtId="0" fontId="0" fillId="4" borderId="16" xfId="0" applyFill="1" applyBorder="1" applyAlignment="1" applyProtection="1">
      <alignment horizontal="center" vertical="center" wrapText="1"/>
    </xf>
    <xf numFmtId="0" fontId="19" fillId="8" borderId="1" xfId="0" applyFont="1" applyFill="1" applyBorder="1" applyAlignment="1" applyProtection="1">
      <alignment horizontal="center" vertical="center"/>
    </xf>
    <xf numFmtId="0" fontId="19" fillId="8" borderId="2" xfId="0" applyFont="1" applyFill="1" applyBorder="1" applyAlignment="1" applyProtection="1">
      <alignment horizontal="center" vertical="center"/>
    </xf>
    <xf numFmtId="0" fontId="19" fillId="8" borderId="40" xfId="0" applyFont="1" applyFill="1" applyBorder="1" applyAlignment="1" applyProtection="1">
      <alignment horizontal="center" vertical="center"/>
    </xf>
    <xf numFmtId="0" fontId="19" fillId="8" borderId="52" xfId="0" applyFont="1" applyFill="1" applyBorder="1" applyAlignment="1" applyProtection="1">
      <alignment horizontal="center" vertical="center"/>
    </xf>
    <xf numFmtId="0" fontId="19" fillId="4" borderId="28" xfId="0" applyFont="1" applyFill="1" applyBorder="1" applyAlignment="1" applyProtection="1">
      <alignment horizontal="center" vertical="center" wrapText="1"/>
    </xf>
    <xf numFmtId="0" fontId="19" fillId="4" borderId="12" xfId="0" applyFont="1" applyFill="1" applyBorder="1" applyAlignment="1" applyProtection="1">
      <alignment horizontal="center" vertical="center" wrapText="1"/>
    </xf>
    <xf numFmtId="0" fontId="19" fillId="4" borderId="25" xfId="0" applyFont="1" applyFill="1" applyBorder="1" applyAlignment="1" applyProtection="1">
      <alignment horizontal="center" vertical="center" wrapText="1"/>
    </xf>
    <xf numFmtId="0" fontId="19" fillId="4" borderId="29" xfId="0"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9" fillId="4" borderId="26" xfId="0" applyFont="1" applyFill="1" applyBorder="1" applyAlignment="1" applyProtection="1">
      <alignment horizontal="center" vertical="center" wrapText="1"/>
    </xf>
    <xf numFmtId="0" fontId="19" fillId="4" borderId="31" xfId="0" applyFont="1" applyFill="1" applyBorder="1" applyAlignment="1" applyProtection="1">
      <alignment horizontal="center" vertical="center" wrapText="1"/>
    </xf>
    <xf numFmtId="0" fontId="19" fillId="4" borderId="9" xfId="0" applyFont="1" applyFill="1" applyBorder="1" applyAlignment="1" applyProtection="1">
      <alignment horizontal="center" vertical="center" wrapText="1"/>
    </xf>
    <xf numFmtId="0" fontId="19" fillId="4" borderId="41" xfId="0" applyFont="1" applyFill="1" applyBorder="1" applyAlignment="1" applyProtection="1">
      <alignment horizontal="center" vertical="center" wrapText="1"/>
    </xf>
    <xf numFmtId="0" fontId="19" fillId="4" borderId="11"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8" xfId="0" applyFont="1" applyFill="1" applyBorder="1" applyAlignment="1" applyProtection="1">
      <alignment horizontal="center" vertical="center" wrapText="1"/>
    </xf>
    <xf numFmtId="0" fontId="13" fillId="4" borderId="11"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3" fillId="4" borderId="13" xfId="0" applyFont="1" applyFill="1" applyBorder="1" applyAlignment="1" applyProtection="1">
      <alignment horizontal="center" vertical="center" wrapText="1"/>
    </xf>
    <xf numFmtId="0" fontId="13" fillId="4" borderId="8" xfId="0" applyFont="1" applyFill="1" applyBorder="1" applyAlignment="1" applyProtection="1">
      <alignment horizontal="center" vertical="center" wrapText="1"/>
    </xf>
    <xf numFmtId="0" fontId="13" fillId="4" borderId="9" xfId="0" applyFont="1" applyFill="1" applyBorder="1" applyAlignment="1" applyProtection="1">
      <alignment horizontal="center" vertical="center" wrapText="1"/>
    </xf>
    <xf numFmtId="0" fontId="13" fillId="4" borderId="10" xfId="0" applyFont="1" applyFill="1" applyBorder="1" applyAlignment="1" applyProtection="1">
      <alignment horizontal="center" vertical="center" wrapText="1"/>
    </xf>
    <xf numFmtId="0" fontId="9" fillId="0" borderId="7" xfId="0" applyFont="1" applyFill="1" applyBorder="1" applyAlignment="1" applyProtection="1">
      <alignment horizontal="center" vertical="center" wrapText="1"/>
    </xf>
    <xf numFmtId="0" fontId="9" fillId="0" borderId="17" xfId="0" applyFont="1" applyFill="1" applyBorder="1" applyAlignment="1" applyProtection="1">
      <alignment horizontal="center" vertical="center" wrapText="1"/>
    </xf>
    <xf numFmtId="0" fontId="0" fillId="4" borderId="27" xfId="0"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93" fillId="4" borderId="7" xfId="0" applyFont="1" applyFill="1" applyBorder="1" applyAlignment="1" applyProtection="1">
      <alignment horizontal="center" vertical="center" wrapText="1"/>
    </xf>
    <xf numFmtId="0" fontId="8" fillId="3" borderId="35" xfId="0" applyFont="1" applyFill="1" applyBorder="1" applyAlignment="1" applyProtection="1">
      <alignment horizontal="center" vertical="center"/>
    </xf>
    <xf numFmtId="0" fontId="8" fillId="3" borderId="5" xfId="0" applyFont="1" applyFill="1" applyBorder="1" applyAlignment="1" applyProtection="1">
      <alignment horizontal="center" vertical="center"/>
    </xf>
    <xf numFmtId="0" fontId="8" fillId="3" borderId="29"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8" fillId="3" borderId="32" xfId="0" applyFont="1" applyFill="1" applyBorder="1" applyAlignment="1" applyProtection="1">
      <alignment horizontal="center" vertical="center" wrapText="1"/>
    </xf>
    <xf numFmtId="0" fontId="8" fillId="3" borderId="34" xfId="0" applyFont="1" applyFill="1" applyBorder="1" applyAlignment="1" applyProtection="1">
      <alignment horizontal="center" vertical="center" wrapText="1"/>
    </xf>
    <xf numFmtId="0" fontId="8" fillId="3" borderId="30" xfId="0" applyFont="1" applyFill="1" applyBorder="1" applyAlignment="1" applyProtection="1">
      <alignment horizontal="center" vertical="center" wrapText="1"/>
    </xf>
    <xf numFmtId="0" fontId="8" fillId="3" borderId="29" xfId="0" applyFont="1" applyFill="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12" xfId="0" applyFont="1" applyFill="1" applyBorder="1" applyAlignment="1" applyProtection="1">
      <alignment horizontal="center" vertical="center"/>
    </xf>
    <xf numFmtId="0" fontId="8" fillId="3" borderId="4" xfId="0" applyFont="1" applyFill="1" applyBorder="1" applyAlignment="1" applyProtection="1">
      <alignment horizontal="center" vertical="center"/>
    </xf>
    <xf numFmtId="0" fontId="8" fillId="3" borderId="32" xfId="0" applyFont="1" applyFill="1" applyBorder="1" applyAlignment="1" applyProtection="1">
      <alignment horizontal="center" vertical="center"/>
    </xf>
    <xf numFmtId="0" fontId="8" fillId="3" borderId="33" xfId="0" applyFont="1" applyFill="1" applyBorder="1" applyAlignment="1" applyProtection="1">
      <alignment horizontal="center" vertical="center"/>
    </xf>
    <xf numFmtId="0" fontId="8" fillId="3" borderId="34" xfId="0" applyFont="1" applyFill="1" applyBorder="1" applyAlignment="1" applyProtection="1">
      <alignment horizontal="center" vertical="center"/>
    </xf>
    <xf numFmtId="3" fontId="8" fillId="3" borderId="32" xfId="0" applyNumberFormat="1" applyFont="1" applyFill="1" applyBorder="1" applyAlignment="1" applyProtection="1">
      <alignment horizontal="center" vertical="center"/>
    </xf>
    <xf numFmtId="0" fontId="8" fillId="3" borderId="0" xfId="0" applyFont="1" applyFill="1" applyBorder="1" applyAlignment="1" applyProtection="1">
      <alignment horizontal="center" vertical="center"/>
    </xf>
    <xf numFmtId="0" fontId="19" fillId="8" borderId="36" xfId="0" applyFont="1" applyFill="1" applyBorder="1" applyAlignment="1" applyProtection="1">
      <alignment horizontal="center" vertical="center"/>
    </xf>
    <xf numFmtId="0" fontId="19" fillId="8" borderId="37" xfId="0" applyFont="1" applyFill="1" applyBorder="1" applyAlignment="1" applyProtection="1">
      <alignment horizontal="center" vertical="center"/>
    </xf>
    <xf numFmtId="0" fontId="19" fillId="8" borderId="33" xfId="0" applyFont="1" applyFill="1" applyBorder="1" applyAlignment="1" applyProtection="1">
      <alignment horizontal="center" vertical="center"/>
    </xf>
    <xf numFmtId="0" fontId="19" fillId="8" borderId="38" xfId="0" applyFont="1" applyFill="1" applyBorder="1" applyAlignment="1" applyProtection="1">
      <alignment horizontal="center" vertical="center"/>
    </xf>
    <xf numFmtId="3" fontId="8" fillId="3" borderId="33" xfId="0" applyNumberFormat="1" applyFont="1" applyFill="1" applyBorder="1" applyAlignment="1" applyProtection="1">
      <alignment horizontal="center" vertical="center"/>
    </xf>
    <xf numFmtId="3" fontId="8" fillId="3" borderId="34" xfId="0" applyNumberFormat="1" applyFont="1" applyFill="1" applyBorder="1" applyAlignment="1" applyProtection="1">
      <alignment horizontal="center" vertical="center"/>
    </xf>
    <xf numFmtId="0" fontId="8" fillId="3" borderId="33" xfId="0" applyFont="1" applyFill="1" applyBorder="1" applyAlignment="1" applyProtection="1">
      <alignment horizontal="center" vertical="center" wrapText="1"/>
    </xf>
    <xf numFmtId="0" fontId="19" fillId="8" borderId="22" xfId="0" applyFont="1" applyFill="1" applyBorder="1" applyAlignment="1" applyProtection="1">
      <alignment horizontal="center" vertical="center"/>
    </xf>
    <xf numFmtId="0" fontId="19" fillId="8" borderId="23" xfId="0" applyFont="1" applyFill="1" applyBorder="1" applyAlignment="1" applyProtection="1">
      <alignment horizontal="center" vertical="center"/>
    </xf>
    <xf numFmtId="0" fontId="19" fillId="8" borderId="24" xfId="0" applyFont="1" applyFill="1" applyBorder="1" applyAlignment="1" applyProtection="1">
      <alignment horizontal="center" vertical="center"/>
    </xf>
    <xf numFmtId="0" fontId="8" fillId="0" borderId="32" xfId="0" applyFont="1" applyFill="1" applyBorder="1" applyAlignment="1" applyProtection="1">
      <alignment horizontal="center" vertical="center"/>
    </xf>
    <xf numFmtId="0" fontId="8" fillId="0" borderId="33" xfId="0" applyFont="1" applyFill="1" applyBorder="1" applyAlignment="1" applyProtection="1">
      <alignment horizontal="center" vertical="center"/>
    </xf>
    <xf numFmtId="0" fontId="8" fillId="0" borderId="34" xfId="0" applyFont="1" applyFill="1" applyBorder="1" applyAlignment="1" applyProtection="1">
      <alignment horizontal="center" vertical="center"/>
    </xf>
    <xf numFmtId="0" fontId="8" fillId="3" borderId="66" xfId="0" applyFont="1" applyFill="1" applyBorder="1" applyAlignment="1" applyProtection="1">
      <alignment horizontal="center" vertical="center" wrapText="1"/>
    </xf>
    <xf numFmtId="0" fontId="8" fillId="3" borderId="68" xfId="0" applyFont="1" applyFill="1" applyBorder="1" applyAlignment="1" applyProtection="1">
      <alignment horizontal="center" vertical="center" wrapText="1"/>
    </xf>
    <xf numFmtId="0" fontId="8" fillId="3" borderId="35"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9" fillId="3" borderId="32" xfId="0" applyFont="1" applyFill="1" applyBorder="1" applyAlignment="1" applyProtection="1">
      <alignment horizontal="center" vertical="center"/>
    </xf>
    <xf numFmtId="0" fontId="9" fillId="3" borderId="34"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0" fillId="0" borderId="7" xfId="0" applyFont="1" applyFill="1" applyBorder="1" applyAlignment="1"/>
    <xf numFmtId="0" fontId="10" fillId="0" borderId="19" xfId="0" applyFont="1" applyFill="1" applyBorder="1" applyAlignment="1"/>
    <xf numFmtId="0" fontId="10" fillId="0" borderId="20" xfId="0" applyFont="1" applyFill="1" applyBorder="1" applyAlignment="1"/>
    <xf numFmtId="0" fontId="8" fillId="0" borderId="18"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11" xfId="0" applyFont="1" applyFill="1" applyBorder="1" applyAlignment="1" applyProtection="1">
      <alignment horizontal="center" vertical="center" wrapText="1"/>
    </xf>
    <xf numFmtId="0" fontId="10" fillId="0" borderId="12" xfId="0" applyFont="1" applyFill="1" applyBorder="1" applyAlignment="1">
      <alignment wrapText="1"/>
    </xf>
    <xf numFmtId="0" fontId="10" fillId="0" borderId="25" xfId="0" applyFont="1" applyFill="1" applyBorder="1" applyAlignment="1">
      <alignment wrapText="1"/>
    </xf>
    <xf numFmtId="0" fontId="10" fillId="0" borderId="18" xfId="0" applyFont="1" applyFill="1" applyBorder="1" applyAlignment="1">
      <alignment wrapText="1"/>
    </xf>
    <xf numFmtId="0" fontId="10" fillId="0" borderId="0" xfId="0" applyFont="1" applyFill="1" applyBorder="1" applyAlignment="1">
      <alignment wrapText="1"/>
    </xf>
    <xf numFmtId="0" fontId="10" fillId="0" borderId="26" xfId="0" applyFont="1" applyFill="1" applyBorder="1" applyAlignment="1">
      <alignment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89"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44"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14"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8" fillId="0" borderId="6" xfId="0" applyFont="1" applyFill="1" applyBorder="1" applyAlignment="1" applyProtection="1">
      <alignment horizontal="center"/>
    </xf>
    <xf numFmtId="0" fontId="8" fillId="0" borderId="7" xfId="0" applyFont="1" applyFill="1" applyBorder="1" applyAlignment="1" applyProtection="1">
      <alignment horizontal="center"/>
    </xf>
    <xf numFmtId="173" fontId="10" fillId="0" borderId="7" xfId="0" applyNumberFormat="1" applyFont="1" applyBorder="1" applyAlignment="1">
      <alignment horizontal="center" vertical="center"/>
    </xf>
    <xf numFmtId="0" fontId="0" fillId="0" borderId="0" xfId="0" applyAlignment="1">
      <alignment horizontal="center" wrapText="1"/>
    </xf>
    <xf numFmtId="0" fontId="0" fillId="0" borderId="0" xfId="0" applyAlignment="1">
      <alignment horizontal="center" vertical="center" wrapText="1"/>
    </xf>
    <xf numFmtId="0" fontId="38" fillId="2" borderId="18" xfId="0" applyFont="1" applyFill="1" applyBorder="1" applyAlignment="1">
      <alignment horizontal="center" vertical="center" wrapText="1"/>
    </xf>
    <xf numFmtId="0" fontId="38" fillId="2" borderId="26" xfId="0" applyFont="1" applyFill="1" applyBorder="1" applyAlignment="1">
      <alignment horizontal="center" vertical="center" wrapText="1"/>
    </xf>
    <xf numFmtId="0" fontId="40" fillId="0" borderId="29" xfId="0" applyFont="1" applyFill="1" applyBorder="1" applyAlignment="1">
      <alignment horizontal="center" vertical="center" wrapText="1"/>
    </xf>
    <xf numFmtId="0" fontId="40" fillId="0" borderId="26" xfId="0" applyFont="1" applyFill="1" applyBorder="1" applyAlignment="1">
      <alignment horizontal="center" vertical="center" wrapText="1"/>
    </xf>
    <xf numFmtId="0" fontId="38" fillId="2" borderId="7"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34" fillId="15" borderId="11" xfId="0" applyFont="1" applyFill="1" applyBorder="1" applyAlignment="1">
      <alignment horizontal="center" vertical="center" wrapText="1"/>
    </xf>
    <xf numFmtId="0" fontId="34" fillId="15" borderId="18" xfId="0" applyFont="1" applyFill="1" applyBorder="1" applyAlignment="1">
      <alignment horizontal="center" vertical="center" wrapText="1"/>
    </xf>
    <xf numFmtId="0" fontId="34" fillId="15" borderId="13" xfId="0" applyFont="1" applyFill="1" applyBorder="1" applyAlignment="1">
      <alignment horizontal="center" vertical="center" wrapText="1"/>
    </xf>
    <xf numFmtId="0" fontId="34" fillId="15" borderId="30" xfId="0" applyFont="1" applyFill="1" applyBorder="1" applyAlignment="1">
      <alignment horizontal="center" vertical="center" wrapText="1"/>
    </xf>
    <xf numFmtId="0" fontId="34" fillId="15" borderId="26"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16" xfId="0" applyFont="1" applyFill="1" applyBorder="1" applyAlignment="1">
      <alignment horizontal="center" vertical="center" wrapText="1"/>
    </xf>
    <xf numFmtId="0" fontId="50" fillId="0" borderId="36" xfId="0" applyFont="1" applyBorder="1" applyAlignment="1" applyProtection="1">
      <alignment horizontal="center" vertical="center"/>
    </xf>
    <xf numFmtId="0" fontId="50" fillId="0" borderId="37" xfId="0" applyFont="1" applyBorder="1" applyAlignment="1" applyProtection="1">
      <alignment horizontal="center" vertical="center"/>
    </xf>
    <xf numFmtId="0" fontId="50" fillId="0" borderId="55" xfId="0" applyFont="1" applyBorder="1" applyAlignment="1" applyProtection="1">
      <alignment horizontal="center" vertical="center"/>
    </xf>
    <xf numFmtId="0" fontId="36" fillId="6" borderId="7" xfId="0" applyFont="1" applyFill="1" applyBorder="1" applyAlignment="1" applyProtection="1">
      <alignment horizontal="center" vertical="center" wrapText="1"/>
    </xf>
    <xf numFmtId="0" fontId="8" fillId="2" borderId="7" xfId="0" applyFont="1" applyFill="1" applyBorder="1" applyAlignment="1" applyProtection="1">
      <alignment horizontal="left" vertical="center" wrapText="1"/>
      <protection locked="0"/>
    </xf>
    <xf numFmtId="0" fontId="17" fillId="0" borderId="7" xfId="0" applyFont="1" applyFill="1" applyBorder="1" applyAlignment="1" applyProtection="1">
      <alignment horizontal="left" vertical="center" wrapText="1"/>
    </xf>
    <xf numFmtId="0" fontId="13" fillId="4" borderId="7" xfId="0" applyFont="1" applyFill="1" applyBorder="1" applyAlignment="1" applyProtection="1">
      <alignment horizontal="center" vertical="center" wrapText="1"/>
    </xf>
    <xf numFmtId="0" fontId="14" fillId="2" borderId="7" xfId="0" applyFont="1" applyFill="1" applyBorder="1" applyAlignment="1" applyProtection="1">
      <alignment horizontal="left" vertical="top" wrapText="1"/>
      <protection locked="0"/>
    </xf>
    <xf numFmtId="0" fontId="14" fillId="2" borderId="14" xfId="0" applyFont="1" applyFill="1" applyBorder="1" applyAlignment="1" applyProtection="1">
      <alignment horizontal="left" vertical="top" wrapText="1"/>
      <protection locked="0"/>
    </xf>
    <xf numFmtId="0" fontId="8" fillId="3" borderId="22" xfId="0" applyFont="1" applyFill="1" applyBorder="1" applyAlignment="1" applyProtection="1">
      <alignment horizontal="center" vertical="center"/>
    </xf>
    <xf numFmtId="0" fontId="8" fillId="3" borderId="23" xfId="0" applyFont="1" applyFill="1" applyBorder="1" applyAlignment="1" applyProtection="1">
      <alignment horizontal="center" vertical="center"/>
    </xf>
    <xf numFmtId="0" fontId="8" fillId="3" borderId="24" xfId="0" applyFont="1" applyFill="1" applyBorder="1" applyAlignment="1" applyProtection="1">
      <alignment horizontal="center" vertical="center"/>
    </xf>
    <xf numFmtId="0" fontId="8" fillId="0" borderId="40" xfId="0" applyFont="1" applyFill="1" applyBorder="1" applyAlignment="1" applyProtection="1">
      <alignment horizontal="center" vertical="center"/>
    </xf>
    <xf numFmtId="0" fontId="8" fillId="0" borderId="20" xfId="0" applyFont="1" applyFill="1" applyBorder="1" applyAlignment="1" applyProtection="1">
      <alignment horizontal="center" vertical="center"/>
    </xf>
    <xf numFmtId="0" fontId="61" fillId="2" borderId="40" xfId="0" applyFont="1" applyFill="1" applyBorder="1" applyAlignment="1" applyProtection="1">
      <alignment horizontal="center" vertical="center"/>
      <protection locked="0"/>
    </xf>
    <xf numFmtId="0" fontId="62" fillId="2" borderId="20" xfId="0" applyFont="1" applyFill="1" applyBorder="1" applyAlignment="1" applyProtection="1">
      <protection locked="0"/>
    </xf>
    <xf numFmtId="0" fontId="9" fillId="7" borderId="29" xfId="0" applyFont="1" applyFill="1" applyBorder="1" applyAlignment="1" applyProtection="1">
      <alignment horizontal="center" vertical="center" wrapText="1"/>
    </xf>
    <xf numFmtId="0" fontId="9" fillId="7" borderId="0" xfId="0" applyFont="1" applyFill="1" applyBorder="1" applyAlignment="1" applyProtection="1">
      <alignment horizontal="center" vertical="center" wrapText="1"/>
    </xf>
    <xf numFmtId="0" fontId="48" fillId="2" borderId="3" xfId="0" applyFont="1" applyFill="1" applyBorder="1" applyAlignment="1" applyProtection="1">
      <alignment horizontal="center" vertical="center" wrapText="1"/>
      <protection locked="0"/>
    </xf>
    <xf numFmtId="0" fontId="48" fillId="2" borderId="4" xfId="0" applyFont="1" applyFill="1" applyBorder="1" applyAlignment="1" applyProtection="1">
      <alignment horizontal="center" vertical="center" wrapText="1"/>
      <protection locked="0"/>
    </xf>
    <xf numFmtId="0" fontId="48" fillId="2" borderId="5" xfId="0" applyFont="1" applyFill="1" applyBorder="1" applyAlignment="1" applyProtection="1">
      <alignment horizontal="center" vertical="center" wrapText="1"/>
      <protection locked="0"/>
    </xf>
    <xf numFmtId="0" fontId="48" fillId="2" borderId="51" xfId="0" applyFont="1" applyFill="1" applyBorder="1" applyAlignment="1" applyProtection="1">
      <alignment horizontal="center" vertical="center" wrapText="1"/>
      <protection locked="0"/>
    </xf>
    <xf numFmtId="0" fontId="48" fillId="2" borderId="33" xfId="0" applyFont="1" applyFill="1" applyBorder="1" applyAlignment="1" applyProtection="1">
      <alignment horizontal="center" vertical="center" wrapText="1"/>
      <protection locked="0"/>
    </xf>
    <xf numFmtId="0" fontId="48" fillId="2" borderId="34" xfId="0" applyFont="1" applyFill="1" applyBorder="1" applyAlignment="1" applyProtection="1">
      <alignment horizontal="center" vertical="center" wrapText="1"/>
      <protection locked="0"/>
    </xf>
    <xf numFmtId="0" fontId="13" fillId="4" borderId="6" xfId="0" applyFont="1" applyFill="1" applyBorder="1" applyAlignment="1" applyProtection="1">
      <alignment horizontal="center" vertical="center" wrapText="1"/>
    </xf>
    <xf numFmtId="0" fontId="14" fillId="2" borderId="6" xfId="0" applyFont="1" applyFill="1" applyBorder="1" applyAlignment="1" applyProtection="1">
      <alignment horizontal="left" vertical="top" wrapText="1"/>
      <protection locked="0"/>
    </xf>
    <xf numFmtId="0" fontId="40" fillId="6" borderId="50" xfId="0" applyFont="1" applyFill="1" applyBorder="1" applyAlignment="1" applyProtection="1">
      <alignment horizontal="center" vertical="center"/>
    </xf>
    <xf numFmtId="0" fontId="40" fillId="6" borderId="15" xfId="0" applyFont="1" applyFill="1" applyBorder="1" applyAlignment="1" applyProtection="1">
      <alignment horizontal="center" vertical="center"/>
    </xf>
    <xf numFmtId="0" fontId="40" fillId="6" borderId="16" xfId="0" applyFont="1" applyFill="1" applyBorder="1" applyAlignment="1" applyProtection="1">
      <alignment horizontal="center" vertical="center"/>
    </xf>
    <xf numFmtId="0" fontId="13" fillId="4" borderId="25" xfId="0" applyFont="1" applyFill="1" applyBorder="1" applyAlignment="1" applyProtection="1">
      <alignment horizontal="center" vertical="center" wrapText="1"/>
    </xf>
    <xf numFmtId="0" fontId="13" fillId="4" borderId="41" xfId="0" applyFont="1" applyFill="1" applyBorder="1" applyAlignment="1" applyProtection="1">
      <alignment horizontal="center" vertical="center" wrapText="1"/>
    </xf>
    <xf numFmtId="10" fontId="14" fillId="2" borderId="20" xfId="0" applyNumberFormat="1" applyFont="1" applyFill="1" applyBorder="1" applyAlignment="1" applyProtection="1">
      <alignment horizontal="center" vertical="center" wrapText="1"/>
      <protection locked="0"/>
    </xf>
    <xf numFmtId="10" fontId="14" fillId="2" borderId="40" xfId="0" applyNumberFormat="1" applyFont="1" applyFill="1" applyBorder="1" applyAlignment="1" applyProtection="1">
      <alignment horizontal="center" vertical="center" wrapText="1"/>
      <protection locked="0"/>
    </xf>
    <xf numFmtId="10" fontId="50" fillId="0" borderId="21" xfId="1" applyNumberFormat="1" applyFont="1" applyFill="1" applyBorder="1" applyAlignment="1" applyProtection="1">
      <alignment horizontal="center" vertical="center" wrapText="1"/>
    </xf>
    <xf numFmtId="10" fontId="50" fillId="0" borderId="60" xfId="1" applyNumberFormat="1" applyFont="1" applyFill="1" applyBorder="1" applyAlignment="1" applyProtection="1">
      <alignment horizontal="center" vertical="center" wrapText="1"/>
    </xf>
    <xf numFmtId="0" fontId="8" fillId="2" borderId="49"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8" fillId="3" borderId="48" xfId="0" applyFont="1" applyFill="1" applyBorder="1" applyAlignment="1" applyProtection="1">
      <alignment horizontal="center" vertical="center"/>
    </xf>
    <xf numFmtId="0" fontId="9" fillId="0" borderId="32" xfId="0" applyFont="1" applyFill="1" applyBorder="1" applyAlignment="1" applyProtection="1">
      <alignment horizontal="center" vertical="center"/>
    </xf>
    <xf numFmtId="0" fontId="9" fillId="0" borderId="34" xfId="0" applyFont="1" applyFill="1" applyBorder="1" applyAlignment="1" applyProtection="1">
      <alignment horizontal="center" vertical="center"/>
    </xf>
    <xf numFmtId="3" fontId="8" fillId="2" borderId="32" xfId="0" applyNumberFormat="1" applyFont="1" applyFill="1" applyBorder="1" applyAlignment="1" applyProtection="1">
      <alignment horizontal="center" vertical="center"/>
      <protection locked="0"/>
    </xf>
    <xf numFmtId="0" fontId="19" fillId="2" borderId="33" xfId="0" applyFont="1" applyFill="1" applyBorder="1" applyAlignment="1" applyProtection="1">
      <alignment horizontal="center" vertical="center"/>
      <protection locked="0"/>
    </xf>
    <xf numFmtId="0" fontId="19" fillId="2" borderId="34" xfId="0" applyFont="1" applyFill="1" applyBorder="1" applyAlignment="1" applyProtection="1">
      <alignment horizontal="center" vertical="center"/>
      <protection locked="0"/>
    </xf>
    <xf numFmtId="0" fontId="9" fillId="8" borderId="33" xfId="0" applyFont="1" applyFill="1" applyBorder="1" applyAlignment="1" applyProtection="1">
      <alignment horizontal="right" vertical="center" wrapText="1"/>
    </xf>
    <xf numFmtId="0" fontId="44" fillId="0" borderId="7"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8" fillId="0" borderId="7" xfId="0" applyFont="1" applyBorder="1" applyAlignment="1" applyProtection="1">
      <alignment horizontal="center" vertical="center"/>
    </xf>
    <xf numFmtId="14" fontId="10" fillId="0" borderId="7" xfId="0" applyNumberFormat="1" applyFont="1" applyBorder="1" applyAlignment="1" applyProtection="1">
      <alignment horizontal="center" vertical="center"/>
    </xf>
    <xf numFmtId="0" fontId="10" fillId="0" borderId="7" xfId="0" applyFont="1" applyBorder="1" applyAlignment="1" applyProtection="1">
      <alignment horizontal="center" vertical="center"/>
    </xf>
    <xf numFmtId="3" fontId="8" fillId="2" borderId="33" xfId="0" applyNumberFormat="1" applyFont="1" applyFill="1" applyBorder="1" applyAlignment="1" applyProtection="1">
      <alignment horizontal="center" vertical="center"/>
      <protection locked="0"/>
    </xf>
    <xf numFmtId="3" fontId="8" fillId="2" borderId="34" xfId="0" applyNumberFormat="1" applyFont="1" applyFill="1" applyBorder="1" applyAlignment="1" applyProtection="1">
      <alignment horizontal="center" vertical="center"/>
      <protection locked="0"/>
    </xf>
    <xf numFmtId="0" fontId="0" fillId="0" borderId="11" xfId="0" applyBorder="1" applyAlignment="1" applyProtection="1">
      <alignment horizontal="center"/>
    </xf>
    <xf numFmtId="0" fontId="0" fillId="0" borderId="12" xfId="0" applyBorder="1" applyAlignment="1" applyProtection="1">
      <alignment horizontal="center"/>
    </xf>
    <xf numFmtId="0" fontId="0" fillId="0" borderId="25" xfId="0" applyBorder="1" applyAlignment="1" applyProtection="1">
      <alignment horizontal="center"/>
    </xf>
    <xf numFmtId="0" fontId="10" fillId="0" borderId="7" xfId="0" applyFont="1" applyFill="1" applyBorder="1" applyAlignment="1" applyProtection="1"/>
    <xf numFmtId="0" fontId="10" fillId="0" borderId="19" xfId="0" applyFont="1" applyFill="1" applyBorder="1" applyAlignment="1" applyProtection="1"/>
    <xf numFmtId="0" fontId="10" fillId="0" borderId="20" xfId="0" applyFont="1" applyFill="1" applyBorder="1" applyAlignment="1" applyProtection="1"/>
    <xf numFmtId="0" fontId="10" fillId="0" borderId="12" xfId="0" applyFont="1" applyFill="1" applyBorder="1" applyAlignment="1" applyProtection="1">
      <alignment wrapText="1"/>
    </xf>
    <xf numFmtId="0" fontId="10" fillId="0" borderId="25" xfId="0" applyFont="1" applyFill="1" applyBorder="1" applyAlignment="1" applyProtection="1">
      <alignment wrapText="1"/>
    </xf>
    <xf numFmtId="0" fontId="10" fillId="0" borderId="18" xfId="0" applyFont="1" applyFill="1" applyBorder="1" applyAlignment="1" applyProtection="1">
      <alignment wrapText="1"/>
    </xf>
    <xf numFmtId="0" fontId="10" fillId="0" borderId="0" xfId="0" applyFont="1" applyFill="1" applyBorder="1" applyAlignment="1" applyProtection="1">
      <alignment wrapText="1"/>
    </xf>
    <xf numFmtId="0" fontId="10" fillId="0" borderId="26" xfId="0" applyFont="1" applyFill="1" applyBorder="1" applyAlignment="1" applyProtection="1">
      <alignment wrapText="1"/>
    </xf>
    <xf numFmtId="0" fontId="0" fillId="0" borderId="6" xfId="0" applyBorder="1" applyAlignment="1" applyProtection="1">
      <alignment horizontal="center" vertical="center"/>
    </xf>
    <xf numFmtId="0" fontId="5" fillId="0" borderId="7"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89" fillId="0" borderId="7"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10" fillId="2" borderId="7" xfId="0" applyFont="1" applyFill="1" applyBorder="1" applyAlignment="1" applyProtection="1">
      <alignment horizontal="center" vertical="center"/>
      <protection locked="0"/>
    </xf>
    <xf numFmtId="0" fontId="10" fillId="2" borderId="17" xfId="0" applyFont="1" applyFill="1" applyBorder="1" applyAlignment="1" applyProtection="1">
      <alignment horizontal="center" vertical="center"/>
      <protection locked="0"/>
    </xf>
    <xf numFmtId="0" fontId="10" fillId="2" borderId="54" xfId="0" applyFont="1" applyFill="1" applyBorder="1" applyAlignment="1" applyProtection="1">
      <alignment horizontal="center" vertical="center"/>
      <protection locked="0"/>
    </xf>
    <xf numFmtId="0" fontId="10" fillId="2" borderId="59" xfId="0" applyFont="1" applyFill="1" applyBorder="1" applyAlignment="1" applyProtection="1">
      <alignment horizontal="center" vertical="center"/>
      <protection locked="0"/>
    </xf>
    <xf numFmtId="0" fontId="10" fillId="3" borderId="50" xfId="0" applyFont="1" applyFill="1" applyBorder="1" applyAlignment="1" applyProtection="1">
      <alignment horizontal="center"/>
    </xf>
    <xf numFmtId="0" fontId="10" fillId="3" borderId="15" xfId="0" applyFont="1" applyFill="1" applyBorder="1" applyAlignment="1" applyProtection="1">
      <alignment horizontal="center"/>
    </xf>
    <xf numFmtId="0" fontId="10" fillId="3" borderId="27" xfId="0" applyFont="1" applyFill="1" applyBorder="1" applyAlignment="1" applyProtection="1">
      <alignment horizontal="center"/>
    </xf>
    <xf numFmtId="0" fontId="9" fillId="2" borderId="7" xfId="0" applyFont="1" applyFill="1" applyBorder="1" applyAlignment="1" applyProtection="1">
      <alignment horizontal="center" vertical="center" wrapText="1"/>
      <protection locked="0"/>
    </xf>
    <xf numFmtId="0" fontId="19" fillId="4" borderId="6" xfId="0" applyFont="1" applyFill="1" applyBorder="1" applyAlignment="1" applyProtection="1">
      <alignment horizontal="center" vertical="center" wrapText="1"/>
    </xf>
    <xf numFmtId="0" fontId="19" fillId="4" borderId="7" xfId="0" applyFont="1" applyFill="1" applyBorder="1" applyAlignment="1" applyProtection="1">
      <alignment horizontal="center" vertical="center" wrapText="1"/>
    </xf>
    <xf numFmtId="0" fontId="19" fillId="4" borderId="7" xfId="0" applyFont="1" applyFill="1" applyBorder="1" applyAlignment="1" applyProtection="1">
      <alignment horizontal="center" vertical="center"/>
    </xf>
    <xf numFmtId="0" fontId="48" fillId="4" borderId="6" xfId="0" applyFont="1" applyFill="1" applyBorder="1" applyAlignment="1" applyProtection="1">
      <alignment horizontal="left" vertical="center" wrapText="1"/>
    </xf>
    <xf numFmtId="0" fontId="48" fillId="4" borderId="7" xfId="0" applyFont="1" applyFill="1" applyBorder="1" applyAlignment="1" applyProtection="1">
      <alignment horizontal="left" vertical="center" wrapText="1"/>
    </xf>
    <xf numFmtId="0" fontId="8" fillId="2" borderId="7" xfId="0" applyFont="1" applyFill="1" applyBorder="1" applyAlignment="1" applyProtection="1">
      <alignment horizontal="center" vertical="center"/>
      <protection locked="0"/>
    </xf>
    <xf numFmtId="0" fontId="48" fillId="4" borderId="53" xfId="0" applyFont="1" applyFill="1" applyBorder="1" applyAlignment="1" applyProtection="1">
      <alignment horizontal="left" vertical="center" wrapText="1"/>
    </xf>
    <xf numFmtId="0" fontId="48" fillId="4" borderId="54" xfId="0" applyFont="1" applyFill="1" applyBorder="1" applyAlignment="1" applyProtection="1">
      <alignment horizontal="left" vertical="center" wrapText="1"/>
    </xf>
    <xf numFmtId="14" fontId="8" fillId="2" borderId="54" xfId="0" applyNumberFormat="1" applyFont="1" applyFill="1" applyBorder="1" applyAlignment="1" applyProtection="1">
      <alignment horizontal="center" vertical="center"/>
      <protection locked="0"/>
    </xf>
    <xf numFmtId="0" fontId="9"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10" fillId="3" borderId="7" xfId="0" applyFont="1" applyFill="1" applyBorder="1" applyAlignment="1" applyProtection="1">
      <alignment horizontal="center"/>
    </xf>
    <xf numFmtId="0" fontId="19" fillId="3" borderId="14" xfId="0" applyFont="1" applyFill="1" applyBorder="1" applyAlignment="1" applyProtection="1">
      <alignment horizontal="center" vertical="center"/>
    </xf>
    <xf numFmtId="0" fontId="19" fillId="3" borderId="15" xfId="0" applyFont="1" applyFill="1" applyBorder="1" applyAlignment="1" applyProtection="1">
      <alignment horizontal="center" vertical="center"/>
    </xf>
    <xf numFmtId="0" fontId="19" fillId="3" borderId="27" xfId="0" applyFont="1" applyFill="1" applyBorder="1" applyAlignment="1" applyProtection="1">
      <alignment horizontal="center" vertical="center"/>
    </xf>
    <xf numFmtId="0" fontId="8" fillId="2" borderId="33" xfId="0" applyFont="1" applyFill="1" applyBorder="1" applyAlignment="1" applyProtection="1">
      <alignment horizontal="center" vertical="center" wrapText="1"/>
      <protection locked="0"/>
    </xf>
    <xf numFmtId="0" fontId="50" fillId="8" borderId="35"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wrapText="1"/>
    </xf>
    <xf numFmtId="0" fontId="50" fillId="8" borderId="0" xfId="0" applyFont="1" applyFill="1" applyBorder="1" applyAlignment="1" applyProtection="1">
      <alignment horizontal="center" vertical="center" wrapText="1"/>
    </xf>
    <xf numFmtId="0" fontId="50" fillId="8" borderId="30" xfId="0" applyFont="1" applyFill="1" applyBorder="1" applyAlignment="1" applyProtection="1">
      <alignment horizontal="center" vertical="center" wrapText="1"/>
    </xf>
    <xf numFmtId="0" fontId="50" fillId="8" borderId="31" xfId="0" applyFont="1" applyFill="1" applyBorder="1" applyAlignment="1" applyProtection="1">
      <alignment horizontal="center" vertical="center" wrapText="1"/>
    </xf>
    <xf numFmtId="0" fontId="50" fillId="8" borderId="9" xfId="0" applyFont="1" applyFill="1" applyBorder="1" applyAlignment="1" applyProtection="1">
      <alignment horizontal="center" vertical="center" wrapText="1"/>
    </xf>
    <xf numFmtId="0" fontId="50" fillId="8" borderId="10" xfId="0" applyFont="1" applyFill="1" applyBorder="1" applyAlignment="1" applyProtection="1">
      <alignment horizontal="center" vertical="center" wrapText="1"/>
    </xf>
    <xf numFmtId="0" fontId="50" fillId="8" borderId="29" xfId="0" applyFont="1" applyFill="1" applyBorder="1" applyAlignment="1" applyProtection="1">
      <alignment horizontal="center" vertical="center" wrapText="1"/>
    </xf>
    <xf numFmtId="0" fontId="8" fillId="2" borderId="11" xfId="0" applyFont="1" applyFill="1" applyBorder="1" applyAlignment="1" applyProtection="1">
      <alignment horizontal="left" vertical="center" wrapText="1"/>
      <protection locked="0"/>
    </xf>
    <xf numFmtId="0" fontId="8" fillId="2" borderId="12" xfId="0" applyFont="1" applyFill="1" applyBorder="1" applyAlignment="1" applyProtection="1">
      <alignment horizontal="left" vertical="center" wrapText="1"/>
      <protection locked="0"/>
    </xf>
    <xf numFmtId="0" fontId="8" fillId="2" borderId="25" xfId="0"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0" fontId="8" fillId="2" borderId="9" xfId="0" applyFont="1" applyFill="1" applyBorder="1" applyAlignment="1" applyProtection="1">
      <alignment horizontal="left" vertical="center" wrapText="1"/>
      <protection locked="0"/>
    </xf>
    <xf numFmtId="0" fontId="8" fillId="2" borderId="41" xfId="0" applyFont="1" applyFill="1" applyBorder="1" applyAlignment="1" applyProtection="1">
      <alignment horizontal="left" vertical="center" wrapText="1"/>
      <protection locked="0"/>
    </xf>
    <xf numFmtId="0" fontId="36" fillId="6" borderId="17" xfId="0" applyFont="1" applyFill="1" applyBorder="1" applyAlignment="1" applyProtection="1">
      <alignment horizontal="center" vertical="center" wrapText="1"/>
    </xf>
    <xf numFmtId="0" fontId="17" fillId="0" borderId="11"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13"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17" fillId="0" borderId="9"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13" fillId="4" borderId="17" xfId="0" applyFont="1" applyFill="1" applyBorder="1" applyAlignment="1" applyProtection="1">
      <alignment horizontal="center" vertical="center" wrapText="1"/>
    </xf>
    <xf numFmtId="14" fontId="67" fillId="2" borderId="14" xfId="0" applyNumberFormat="1" applyFont="1" applyFill="1" applyBorder="1" applyAlignment="1" applyProtection="1">
      <alignment horizontal="center" vertical="center"/>
      <protection locked="0"/>
    </xf>
    <xf numFmtId="14" fontId="67" fillId="2" borderId="16" xfId="0" applyNumberFormat="1" applyFont="1" applyFill="1" applyBorder="1" applyAlignment="1" applyProtection="1">
      <alignment horizontal="center" vertical="center"/>
      <protection locked="0"/>
    </xf>
    <xf numFmtId="0" fontId="19" fillId="4" borderId="17" xfId="0" applyFont="1" applyFill="1" applyBorder="1" applyAlignment="1" applyProtection="1">
      <alignment horizontal="center" vertical="center"/>
    </xf>
    <xf numFmtId="0" fontId="50" fillId="8" borderId="1" xfId="0" applyFont="1" applyFill="1" applyBorder="1" applyAlignment="1" applyProtection="1">
      <alignment horizontal="center" vertical="center" wrapText="1"/>
    </xf>
    <xf numFmtId="0" fontId="50" fillId="8" borderId="2" xfId="0" applyFont="1" applyFill="1" applyBorder="1" applyAlignment="1" applyProtection="1">
      <alignment horizontal="center" vertical="center" wrapText="1"/>
    </xf>
    <xf numFmtId="0" fontId="50" fillId="8" borderId="52" xfId="0" applyFont="1" applyFill="1" applyBorder="1" applyAlignment="1" applyProtection="1">
      <alignment horizontal="center" vertical="center" wrapText="1"/>
    </xf>
    <xf numFmtId="0" fontId="19" fillId="8" borderId="35" xfId="0" applyFont="1" applyFill="1" applyBorder="1" applyAlignment="1" applyProtection="1">
      <alignment horizontal="center" vertical="center"/>
    </xf>
    <xf numFmtId="0" fontId="19" fillId="8" borderId="4" xfId="0" applyFont="1" applyFill="1" applyBorder="1" applyAlignment="1" applyProtection="1">
      <alignment horizontal="center" vertical="center"/>
    </xf>
    <xf numFmtId="0" fontId="19" fillId="8" borderId="5" xfId="0" applyFont="1" applyFill="1" applyBorder="1" applyAlignment="1" applyProtection="1">
      <alignment horizontal="center" vertical="center"/>
    </xf>
    <xf numFmtId="0" fontId="8" fillId="0" borderId="66" xfId="0" applyFont="1" applyFill="1" applyBorder="1" applyAlignment="1" applyProtection="1">
      <alignment horizontal="center" vertical="center" wrapText="1"/>
    </xf>
    <xf numFmtId="0" fontId="8" fillId="0" borderId="68"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165" fontId="10" fillId="0" borderId="7" xfId="0" applyNumberFormat="1" applyFont="1" applyBorder="1" applyAlignment="1" applyProtection="1">
      <alignment horizontal="center" vertical="center"/>
    </xf>
    <xf numFmtId="0" fontId="8" fillId="2" borderId="35" xfId="0" applyFont="1" applyFill="1" applyBorder="1" applyAlignment="1" applyProtection="1">
      <alignment horizontal="center" vertical="center" wrapText="1"/>
      <protection locked="0"/>
    </xf>
    <xf numFmtId="0" fontId="8" fillId="2" borderId="63"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3" fontId="8" fillId="0" borderId="32" xfId="0" applyNumberFormat="1" applyFont="1" applyFill="1" applyBorder="1" applyAlignment="1" applyProtection="1">
      <alignment horizontal="center" vertical="center" wrapText="1"/>
    </xf>
    <xf numFmtId="0" fontId="8" fillId="0" borderId="33" xfId="0" applyFont="1" applyFill="1" applyBorder="1" applyAlignment="1" applyProtection="1">
      <alignment horizontal="center" vertical="center" wrapText="1"/>
    </xf>
    <xf numFmtId="0" fontId="8" fillId="0" borderId="39" xfId="0" applyFont="1" applyFill="1" applyBorder="1" applyAlignment="1" applyProtection="1">
      <alignment horizontal="center" vertical="center" wrapText="1"/>
    </xf>
    <xf numFmtId="0" fontId="8" fillId="0" borderId="29"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63"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0" fillId="2" borderId="26" xfId="0" applyFill="1" applyBorder="1" applyAlignment="1" applyProtection="1">
      <alignment horizontal="center"/>
      <protection locked="0"/>
    </xf>
    <xf numFmtId="0" fontId="60" fillId="2" borderId="6" xfId="0" applyFont="1" applyFill="1" applyBorder="1" applyAlignment="1" applyProtection="1">
      <alignment horizontal="center" vertical="center"/>
      <protection locked="0"/>
    </xf>
    <xf numFmtId="0" fontId="60" fillId="2" borderId="17" xfId="0" applyFont="1" applyFill="1" applyBorder="1" applyAlignment="1" applyProtection="1">
      <alignment horizontal="center" vertical="center"/>
      <protection locked="0"/>
    </xf>
    <xf numFmtId="0" fontId="60" fillId="2" borderId="19" xfId="0" applyFont="1" applyFill="1" applyBorder="1" applyAlignment="1" applyProtection="1">
      <alignment horizontal="center" vertical="center"/>
      <protection locked="0"/>
    </xf>
    <xf numFmtId="0" fontId="60" fillId="2" borderId="21" xfId="0" applyFont="1" applyFill="1" applyBorder="1" applyAlignment="1" applyProtection="1">
      <alignment horizontal="center" vertical="center"/>
      <protection locked="0"/>
    </xf>
    <xf numFmtId="0" fontId="17" fillId="3" borderId="7" xfId="0" applyFont="1" applyFill="1" applyBorder="1" applyAlignment="1" applyProtection="1">
      <alignment horizontal="left" vertical="top" wrapText="1"/>
    </xf>
    <xf numFmtId="169" fontId="59" fillId="2" borderId="20" xfId="0" applyNumberFormat="1" applyFont="1" applyFill="1" applyBorder="1" applyAlignment="1" applyProtection="1">
      <alignment horizontal="center" vertical="center" wrapText="1"/>
      <protection locked="0"/>
    </xf>
    <xf numFmtId="169" fontId="59" fillId="2" borderId="56" xfId="0" applyNumberFormat="1" applyFont="1" applyFill="1" applyBorder="1" applyAlignment="1" applyProtection="1">
      <alignment horizontal="center" vertical="center" wrapText="1"/>
      <protection locked="0"/>
    </xf>
    <xf numFmtId="169" fontId="59" fillId="2" borderId="78" xfId="0" applyNumberFormat="1" applyFont="1" applyFill="1" applyBorder="1" applyAlignment="1" applyProtection="1">
      <alignment horizontal="center" vertical="center" wrapText="1"/>
      <protection locked="0"/>
    </xf>
    <xf numFmtId="49" fontId="59" fillId="2" borderId="21" xfId="0" applyNumberFormat="1" applyFont="1" applyFill="1" applyBorder="1" applyAlignment="1" applyProtection="1">
      <alignment horizontal="center" vertical="top" wrapText="1"/>
      <protection locked="0"/>
    </xf>
    <xf numFmtId="49" fontId="59" fillId="2" borderId="47" xfId="0" applyNumberFormat="1" applyFont="1" applyFill="1" applyBorder="1" applyAlignment="1" applyProtection="1">
      <alignment horizontal="center" vertical="top" wrapText="1"/>
      <protection locked="0"/>
    </xf>
    <xf numFmtId="49" fontId="59" fillId="2" borderId="60" xfId="0" applyNumberFormat="1" applyFont="1" applyFill="1" applyBorder="1" applyAlignment="1" applyProtection="1">
      <alignment horizontal="center" vertical="top" wrapText="1"/>
      <protection locked="0"/>
    </xf>
    <xf numFmtId="0" fontId="0" fillId="2" borderId="7" xfId="0" applyFill="1" applyBorder="1" applyAlignment="1" applyProtection="1">
      <alignment horizontal="center" vertical="center" wrapText="1"/>
      <protection locked="0"/>
    </xf>
    <xf numFmtId="0" fontId="17" fillId="2" borderId="7" xfId="0" applyFont="1" applyFill="1" applyBorder="1" applyAlignment="1" applyProtection="1">
      <alignment horizontal="left" vertical="top" wrapText="1"/>
      <protection locked="0"/>
    </xf>
    <xf numFmtId="167" fontId="17" fillId="2" borderId="7" xfId="0" applyNumberFormat="1" applyFont="1" applyFill="1" applyBorder="1" applyAlignment="1" applyProtection="1">
      <alignment horizontal="left" vertical="top" wrapText="1"/>
      <protection locked="0"/>
    </xf>
    <xf numFmtId="0" fontId="60" fillId="2" borderId="28" xfId="0" applyFont="1" applyFill="1" applyBorder="1" applyAlignment="1" applyProtection="1">
      <alignment horizontal="center" vertical="center"/>
      <protection locked="0"/>
    </xf>
    <xf numFmtId="0" fontId="60" fillId="2" borderId="13" xfId="0" applyFont="1" applyFill="1" applyBorder="1" applyAlignment="1" applyProtection="1">
      <alignment horizontal="center" vertical="center"/>
      <protection locked="0"/>
    </xf>
    <xf numFmtId="0" fontId="60" fillId="2" borderId="29" xfId="0" applyFont="1" applyFill="1" applyBorder="1" applyAlignment="1" applyProtection="1">
      <alignment horizontal="center" vertical="center"/>
      <protection locked="0"/>
    </xf>
    <xf numFmtId="0" fontId="60" fillId="2" borderId="30" xfId="0" applyFont="1" applyFill="1" applyBorder="1" applyAlignment="1" applyProtection="1">
      <alignment horizontal="center" vertical="center"/>
      <protection locked="0"/>
    </xf>
    <xf numFmtId="0" fontId="60" fillId="2" borderId="31" xfId="0" applyFont="1" applyFill="1" applyBorder="1" applyAlignment="1" applyProtection="1">
      <alignment horizontal="center" vertical="center"/>
      <protection locked="0"/>
    </xf>
    <xf numFmtId="0" fontId="60" fillId="2" borderId="10" xfId="0" applyFont="1" applyFill="1" applyBorder="1" applyAlignment="1" applyProtection="1">
      <alignment horizontal="center" vertical="center"/>
      <protection locked="0"/>
    </xf>
    <xf numFmtId="0" fontId="72" fillId="4" borderId="66" xfId="0" applyFont="1" applyFill="1" applyBorder="1" applyAlignment="1" applyProtection="1">
      <alignment horizontal="center" vertical="center" wrapText="1"/>
    </xf>
    <xf numFmtId="0" fontId="72" fillId="4" borderId="67" xfId="0" applyFont="1" applyFill="1" applyBorder="1" applyAlignment="1" applyProtection="1">
      <alignment horizontal="center" vertical="center" wrapText="1"/>
    </xf>
    <xf numFmtId="0" fontId="72" fillId="4" borderId="68" xfId="0" applyFont="1" applyFill="1" applyBorder="1" applyAlignment="1" applyProtection="1">
      <alignment horizontal="center" vertical="center" wrapText="1"/>
    </xf>
    <xf numFmtId="0" fontId="8" fillId="3" borderId="49" xfId="0" applyFont="1" applyFill="1" applyBorder="1" applyAlignment="1" applyProtection="1">
      <alignment horizontal="center" vertical="center" wrapText="1"/>
    </xf>
    <xf numFmtId="0" fontId="72" fillId="4" borderId="72" xfId="0" applyFont="1" applyFill="1" applyBorder="1" applyAlignment="1" applyProtection="1">
      <alignment horizontal="center" vertical="center" wrapText="1"/>
    </xf>
    <xf numFmtId="0" fontId="72" fillId="4" borderId="2" xfId="0" applyFont="1" applyFill="1" applyBorder="1" applyAlignment="1" applyProtection="1">
      <alignment horizontal="center" vertical="center" wrapText="1"/>
    </xf>
    <xf numFmtId="0" fontId="72" fillId="4" borderId="27" xfId="0" applyFont="1" applyFill="1" applyBorder="1" applyAlignment="1" applyProtection="1">
      <alignment horizontal="center" vertical="center" wrapText="1"/>
    </xf>
    <xf numFmtId="0" fontId="72" fillId="4" borderId="7" xfId="0" applyFont="1" applyFill="1" applyBorder="1" applyAlignment="1" applyProtection="1">
      <alignment horizontal="center" vertical="center" wrapText="1"/>
    </xf>
    <xf numFmtId="0" fontId="72" fillId="4" borderId="25" xfId="0" applyFont="1" applyFill="1" applyBorder="1" applyAlignment="1" applyProtection="1">
      <alignment horizontal="center" vertical="center" wrapText="1"/>
    </xf>
    <xf numFmtId="0" fontId="72" fillId="4" borderId="20" xfId="0" applyFont="1" applyFill="1" applyBorder="1" applyAlignment="1" applyProtection="1">
      <alignment horizontal="center" vertical="center" wrapText="1"/>
    </xf>
    <xf numFmtId="167" fontId="17" fillId="2" borderId="11" xfId="0" applyNumberFormat="1" applyFont="1" applyFill="1" applyBorder="1" applyAlignment="1" applyProtection="1">
      <alignment horizontal="left" vertical="top" wrapText="1"/>
      <protection locked="0"/>
    </xf>
    <xf numFmtId="167" fontId="17" fillId="2" borderId="25" xfId="0" applyNumberFormat="1" applyFont="1" applyFill="1" applyBorder="1" applyAlignment="1" applyProtection="1">
      <alignment horizontal="left" vertical="top" wrapText="1"/>
      <protection locked="0"/>
    </xf>
    <xf numFmtId="167" fontId="17" fillId="2" borderId="18" xfId="0" applyNumberFormat="1" applyFont="1" applyFill="1" applyBorder="1" applyAlignment="1" applyProtection="1">
      <alignment horizontal="left" vertical="top" wrapText="1"/>
      <protection locked="0"/>
    </xf>
    <xf numFmtId="167" fontId="17" fillId="2" borderId="26" xfId="0" applyNumberFormat="1" applyFont="1" applyFill="1" applyBorder="1" applyAlignment="1" applyProtection="1">
      <alignment horizontal="left" vertical="top" wrapText="1"/>
      <protection locked="0"/>
    </xf>
    <xf numFmtId="167" fontId="17" fillId="2" borderId="8" xfId="0" applyNumberFormat="1" applyFont="1" applyFill="1" applyBorder="1" applyAlignment="1" applyProtection="1">
      <alignment horizontal="left" vertical="top" wrapText="1"/>
      <protection locked="0"/>
    </xf>
    <xf numFmtId="167" fontId="17" fillId="2" borderId="41" xfId="0" applyNumberFormat="1" applyFont="1" applyFill="1" applyBorder="1" applyAlignment="1" applyProtection="1">
      <alignment horizontal="left" vertical="top" wrapText="1"/>
      <protection locked="0"/>
    </xf>
    <xf numFmtId="0" fontId="72" fillId="4" borderId="35" xfId="0" applyFont="1" applyFill="1" applyBorder="1" applyAlignment="1" applyProtection="1">
      <alignment horizontal="center" vertical="center" wrapText="1"/>
    </xf>
    <xf numFmtId="0" fontId="72" fillId="4" borderId="4" xfId="0" applyFont="1" applyFill="1" applyBorder="1" applyAlignment="1" applyProtection="1">
      <alignment horizontal="center" vertical="center" wrapText="1"/>
    </xf>
    <xf numFmtId="0" fontId="72" fillId="4" borderId="5" xfId="0" applyFont="1" applyFill="1" applyBorder="1" applyAlignment="1" applyProtection="1">
      <alignment horizontal="center" vertical="center" wrapText="1"/>
    </xf>
    <xf numFmtId="0" fontId="72" fillId="4" borderId="29" xfId="0" applyFont="1" applyFill="1" applyBorder="1" applyAlignment="1" applyProtection="1">
      <alignment horizontal="center" vertical="center" wrapText="1"/>
    </xf>
    <xf numFmtId="0" fontId="72" fillId="4" borderId="0" xfId="0" applyFont="1" applyFill="1" applyBorder="1" applyAlignment="1" applyProtection="1">
      <alignment horizontal="center" vertical="center" wrapText="1"/>
    </xf>
    <xf numFmtId="0" fontId="72" fillId="4" borderId="30" xfId="0" applyFont="1" applyFill="1" applyBorder="1" applyAlignment="1" applyProtection="1">
      <alignment horizontal="center" vertical="center" wrapText="1"/>
    </xf>
    <xf numFmtId="0" fontId="17" fillId="2" borderId="11" xfId="0" applyFont="1" applyFill="1" applyBorder="1" applyAlignment="1" applyProtection="1">
      <alignment horizontal="left" vertical="top" wrapText="1"/>
      <protection locked="0"/>
    </xf>
    <xf numFmtId="0" fontId="17" fillId="2" borderId="12" xfId="0" applyFont="1" applyFill="1" applyBorder="1" applyAlignment="1" applyProtection="1">
      <alignment horizontal="left" vertical="top" wrapText="1"/>
      <protection locked="0"/>
    </xf>
    <xf numFmtId="0" fontId="17" fillId="2" borderId="25" xfId="0" applyFont="1" applyFill="1" applyBorder="1" applyAlignment="1" applyProtection="1">
      <alignment horizontal="left" vertical="top" wrapText="1"/>
      <protection locked="0"/>
    </xf>
    <xf numFmtId="0" fontId="17" fillId="2" borderId="18" xfId="0" applyFont="1" applyFill="1" applyBorder="1" applyAlignment="1" applyProtection="1">
      <alignment horizontal="left" vertical="top" wrapText="1"/>
      <protection locked="0"/>
    </xf>
    <xf numFmtId="0" fontId="17" fillId="2" borderId="0" xfId="0" applyFont="1" applyFill="1" applyBorder="1" applyAlignment="1" applyProtection="1">
      <alignment horizontal="left" vertical="top" wrapText="1"/>
      <protection locked="0"/>
    </xf>
    <xf numFmtId="0" fontId="17" fillId="2" borderId="26" xfId="0" applyFont="1" applyFill="1" applyBorder="1" applyAlignment="1" applyProtection="1">
      <alignment horizontal="left" vertical="top" wrapText="1"/>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41" xfId="0" applyFont="1" applyFill="1" applyBorder="1" applyAlignment="1" applyProtection="1">
      <alignment horizontal="left" vertical="top" wrapText="1"/>
      <protection locked="0"/>
    </xf>
    <xf numFmtId="0" fontId="72" fillId="4" borderId="3" xfId="0" applyFont="1" applyFill="1" applyBorder="1" applyAlignment="1" applyProtection="1">
      <alignment horizontal="center" vertical="center" wrapText="1"/>
    </xf>
    <xf numFmtId="0" fontId="72" fillId="4" borderId="18" xfId="0" applyFont="1" applyFill="1" applyBorder="1" applyAlignment="1" applyProtection="1">
      <alignment horizontal="center" vertical="center" wrapText="1"/>
    </xf>
    <xf numFmtId="0" fontId="72" fillId="4" borderId="32" xfId="0" applyFont="1" applyFill="1" applyBorder="1" applyAlignment="1" applyProtection="1">
      <alignment horizontal="center" vertical="center" wrapText="1"/>
    </xf>
    <xf numFmtId="0" fontId="72" fillId="4" borderId="33" xfId="0" applyFont="1" applyFill="1" applyBorder="1" applyAlignment="1" applyProtection="1">
      <alignment horizontal="center" vertical="center" wrapText="1"/>
    </xf>
    <xf numFmtId="0" fontId="7" fillId="3" borderId="32" xfId="0" applyFont="1" applyFill="1" applyBorder="1" applyAlignment="1" applyProtection="1">
      <alignment horizontal="center" vertical="center"/>
    </xf>
    <xf numFmtId="0" fontId="7" fillId="3" borderId="34" xfId="0" applyFont="1" applyFill="1" applyBorder="1" applyAlignment="1" applyProtection="1">
      <alignment horizontal="center" vertical="center"/>
    </xf>
    <xf numFmtId="0" fontId="8" fillId="3" borderId="77" xfId="0" applyFont="1" applyFill="1" applyBorder="1" applyAlignment="1" applyProtection="1">
      <alignment horizontal="center" vertical="center" wrapText="1"/>
    </xf>
    <xf numFmtId="0" fontId="8" fillId="3" borderId="35" xfId="0" applyFont="1" applyFill="1" applyBorder="1" applyAlignment="1" applyProtection="1">
      <alignment horizontal="center" vertical="top" wrapText="1"/>
    </xf>
    <xf numFmtId="0" fontId="8" fillId="3" borderId="5" xfId="0" applyFont="1" applyFill="1" applyBorder="1" applyAlignment="1" applyProtection="1">
      <alignment horizontal="center" vertical="top" wrapText="1"/>
    </xf>
    <xf numFmtId="0" fontId="8" fillId="3" borderId="32" xfId="0" applyFont="1" applyFill="1" applyBorder="1" applyAlignment="1" applyProtection="1">
      <alignment horizontal="center" vertical="top" wrapText="1"/>
    </xf>
    <xf numFmtId="0" fontId="8" fillId="3" borderId="34" xfId="0" applyFont="1" applyFill="1" applyBorder="1" applyAlignment="1" applyProtection="1">
      <alignment horizontal="center" vertical="top" wrapText="1"/>
    </xf>
    <xf numFmtId="0" fontId="0" fillId="0" borderId="35" xfId="0" applyBorder="1" applyAlignment="1" applyProtection="1">
      <alignment horizontal="center"/>
    </xf>
    <xf numFmtId="0" fontId="0" fillId="0" borderId="4" xfId="0" applyBorder="1" applyAlignment="1" applyProtection="1">
      <alignment horizontal="center"/>
    </xf>
    <xf numFmtId="0" fontId="0" fillId="0" borderId="29" xfId="0" applyBorder="1" applyAlignment="1" applyProtection="1">
      <alignment horizontal="center"/>
    </xf>
    <xf numFmtId="0" fontId="0" fillId="0" borderId="0" xfId="0" applyBorder="1" applyAlignment="1" applyProtection="1">
      <alignment horizontal="center"/>
    </xf>
    <xf numFmtId="0" fontId="0" fillId="0" borderId="32" xfId="0" applyBorder="1" applyAlignment="1" applyProtection="1">
      <alignment horizontal="center"/>
    </xf>
    <xf numFmtId="0" fontId="0" fillId="0" borderId="33" xfId="0" applyBorder="1" applyAlignment="1" applyProtection="1">
      <alignment horizontal="center"/>
    </xf>
    <xf numFmtId="0" fontId="44" fillId="0" borderId="3" xfId="0" applyFont="1" applyBorder="1" applyAlignment="1" applyProtection="1">
      <alignment horizontal="center" vertical="center" wrapText="1"/>
    </xf>
    <xf numFmtId="0" fontId="44" fillId="0" borderId="4" xfId="0" applyFont="1" applyBorder="1" applyAlignment="1" applyProtection="1">
      <alignment horizontal="center" vertical="center" wrapText="1"/>
    </xf>
    <xf numFmtId="0" fontId="44" fillId="0" borderId="8" xfId="0" applyFont="1" applyBorder="1" applyAlignment="1" applyProtection="1">
      <alignment horizontal="center" vertical="center" wrapText="1"/>
    </xf>
    <xf numFmtId="0" fontId="44" fillId="0" borderId="9"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51" xfId="0" applyFont="1" applyBorder="1" applyAlignment="1" applyProtection="1">
      <alignment horizontal="center" vertical="center" wrapText="1"/>
    </xf>
    <xf numFmtId="0" fontId="3" fillId="0" borderId="33" xfId="0" applyFont="1" applyBorder="1" applyAlignment="1" applyProtection="1">
      <alignment horizontal="center" vertical="center" wrapText="1"/>
    </xf>
    <xf numFmtId="0" fontId="89" fillId="0" borderId="35"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33"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8" fillId="0" borderId="62" xfId="0" applyFont="1" applyBorder="1" applyAlignment="1" applyProtection="1">
      <alignment horizontal="center" vertical="center" wrapText="1"/>
    </xf>
    <xf numFmtId="0" fontId="8" fillId="0" borderId="40" xfId="0" applyFont="1" applyBorder="1" applyAlignment="1" applyProtection="1">
      <alignment horizontal="center" vertical="center" wrapText="1"/>
    </xf>
    <xf numFmtId="0" fontId="8" fillId="0" borderId="60"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53" xfId="0" applyFont="1" applyBorder="1" applyAlignment="1" applyProtection="1">
      <alignment horizontal="center" vertical="center" wrapText="1"/>
    </xf>
    <xf numFmtId="0" fontId="8" fillId="0" borderId="54" xfId="0" applyFont="1" applyBorder="1" applyAlignment="1" applyProtection="1">
      <alignment horizontal="center" vertical="center" wrapText="1"/>
    </xf>
    <xf numFmtId="0" fontId="8" fillId="0" borderId="59" xfId="0" applyFont="1" applyBorder="1" applyAlignment="1" applyProtection="1">
      <alignment horizontal="center" vertical="center" wrapText="1"/>
    </xf>
    <xf numFmtId="0" fontId="8" fillId="0" borderId="27" xfId="0" applyFont="1" applyBorder="1" applyAlignment="1" applyProtection="1">
      <alignment horizontal="center" vertical="center"/>
    </xf>
    <xf numFmtId="165" fontId="10" fillId="0" borderId="14" xfId="0" applyNumberFormat="1"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50" xfId="0" applyFont="1" applyBorder="1" applyAlignment="1" applyProtection="1">
      <alignment horizontal="center" vertical="center"/>
    </xf>
    <xf numFmtId="0" fontId="8" fillId="0" borderId="15" xfId="0" applyFont="1" applyBorder="1" applyAlignment="1" applyProtection="1">
      <alignment horizontal="center" vertical="center"/>
    </xf>
    <xf numFmtId="14" fontId="10" fillId="0" borderId="14" xfId="0" applyNumberFormat="1" applyFont="1" applyBorder="1" applyAlignment="1" applyProtection="1">
      <alignment horizontal="center" vertical="center"/>
    </xf>
    <xf numFmtId="0" fontId="10" fillId="0" borderId="14" xfId="0" applyFont="1" applyBorder="1" applyAlignment="1" applyProtection="1">
      <alignment horizontal="center" vertical="center"/>
    </xf>
    <xf numFmtId="0" fontId="10" fillId="0" borderId="15" xfId="0" applyFont="1" applyBorder="1" applyAlignment="1" applyProtection="1">
      <alignment horizontal="center" vertical="center"/>
    </xf>
    <xf numFmtId="0" fontId="8" fillId="4" borderId="62" xfId="0" applyFont="1" applyFill="1" applyBorder="1" applyAlignment="1" applyProtection="1">
      <alignment horizontal="center" vertical="center" wrapText="1"/>
    </xf>
    <xf numFmtId="0" fontId="8" fillId="4" borderId="40"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53" xfId="0" applyFont="1" applyFill="1" applyBorder="1" applyAlignment="1" applyProtection="1">
      <alignment horizontal="center" vertical="center" wrapText="1"/>
    </xf>
    <xf numFmtId="0" fontId="8" fillId="4" borderId="54"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8" fillId="4" borderId="14" xfId="0" applyFont="1" applyFill="1" applyBorder="1" applyAlignment="1" applyProtection="1">
      <alignment horizontal="center" vertical="center" wrapText="1"/>
    </xf>
    <xf numFmtId="0" fontId="8" fillId="4" borderId="61" xfId="0" applyFont="1" applyFill="1" applyBorder="1" applyAlignment="1" applyProtection="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60"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17" xfId="0" applyFont="1" applyFill="1" applyBorder="1" applyAlignment="1" applyProtection="1">
      <alignment horizontal="center" vertical="center" wrapText="1"/>
      <protection locked="0"/>
    </xf>
    <xf numFmtId="0" fontId="8" fillId="2" borderId="54" xfId="0" applyFont="1" applyFill="1" applyBorder="1" applyAlignment="1" applyProtection="1">
      <alignment horizontal="center" vertical="center" wrapText="1"/>
      <protection locked="0"/>
    </xf>
    <xf numFmtId="0" fontId="8" fillId="2" borderId="59" xfId="0" applyFont="1" applyFill="1" applyBorder="1" applyAlignment="1" applyProtection="1">
      <alignment horizontal="center" vertical="center" wrapText="1"/>
      <protection locked="0"/>
    </xf>
    <xf numFmtId="0" fontId="61" fillId="8" borderId="22" xfId="0" applyFont="1" applyFill="1" applyBorder="1" applyAlignment="1" applyProtection="1">
      <alignment horizontal="center" vertical="center"/>
    </xf>
    <xf numFmtId="0" fontId="61" fillId="8" borderId="23" xfId="0" applyFont="1" applyFill="1" applyBorder="1" applyAlignment="1" applyProtection="1">
      <alignment horizontal="center" vertical="center"/>
    </xf>
    <xf numFmtId="0" fontId="61" fillId="8" borderId="24" xfId="0" applyFont="1" applyFill="1" applyBorder="1" applyAlignment="1" applyProtection="1">
      <alignment horizontal="center" vertical="center"/>
    </xf>
    <xf numFmtId="0" fontId="72" fillId="4" borderId="1" xfId="0" applyFont="1" applyFill="1" applyBorder="1" applyAlignment="1" applyProtection="1">
      <alignment horizontal="center" vertical="center" wrapText="1"/>
    </xf>
    <xf numFmtId="0" fontId="72" fillId="4" borderId="52" xfId="0" applyFont="1" applyFill="1" applyBorder="1" applyAlignment="1" applyProtection="1">
      <alignment horizontal="center" vertical="center" wrapText="1"/>
    </xf>
    <xf numFmtId="0" fontId="72" fillId="4" borderId="6" xfId="0" applyFont="1" applyFill="1" applyBorder="1" applyAlignment="1" applyProtection="1">
      <alignment horizontal="center" vertical="center" wrapText="1"/>
    </xf>
    <xf numFmtId="0" fontId="72" fillId="4" borderId="17" xfId="0" applyFont="1" applyFill="1" applyBorder="1" applyAlignment="1" applyProtection="1">
      <alignment horizontal="center" vertical="center" wrapText="1"/>
    </xf>
    <xf numFmtId="0" fontId="72" fillId="4" borderId="53" xfId="0" applyFont="1" applyFill="1" applyBorder="1" applyAlignment="1" applyProtection="1">
      <alignment horizontal="center" vertical="center" wrapText="1"/>
    </xf>
    <xf numFmtId="0" fontId="72" fillId="4" borderId="59" xfId="0" applyFont="1" applyFill="1" applyBorder="1" applyAlignment="1" applyProtection="1">
      <alignment horizontal="center" vertical="center" wrapText="1"/>
    </xf>
    <xf numFmtId="169" fontId="59" fillId="2" borderId="43" xfId="0" applyNumberFormat="1" applyFont="1" applyFill="1" applyBorder="1" applyAlignment="1" applyProtection="1">
      <alignment horizontal="center" vertical="center" wrapText="1"/>
      <protection locked="0"/>
    </xf>
    <xf numFmtId="169" fontId="59" fillId="2" borderId="40" xfId="0" applyNumberFormat="1" applyFont="1" applyFill="1" applyBorder="1" applyAlignment="1" applyProtection="1">
      <alignment horizontal="center" vertical="center" wrapText="1"/>
      <protection locked="0"/>
    </xf>
    <xf numFmtId="0" fontId="19" fillId="8" borderId="32" xfId="0" applyFont="1" applyFill="1" applyBorder="1" applyAlignment="1" applyProtection="1">
      <alignment horizontal="center" vertical="center"/>
    </xf>
    <xf numFmtId="0" fontId="19" fillId="8" borderId="34" xfId="0" applyFont="1" applyFill="1" applyBorder="1" applyAlignment="1" applyProtection="1">
      <alignment horizontal="center" vertical="center"/>
    </xf>
    <xf numFmtId="3" fontId="8" fillId="3" borderId="29" xfId="0" applyNumberFormat="1" applyFont="1" applyFill="1" applyBorder="1" applyAlignment="1" applyProtection="1">
      <alignment horizontal="center" vertical="center"/>
    </xf>
    <xf numFmtId="3" fontId="8" fillId="3" borderId="0" xfId="0" applyNumberFormat="1" applyFont="1" applyFill="1" applyBorder="1" applyAlignment="1" applyProtection="1">
      <alignment horizontal="center" vertical="center"/>
    </xf>
    <xf numFmtId="3" fontId="8" fillId="3" borderId="30" xfId="0" applyNumberFormat="1" applyFont="1" applyFill="1" applyBorder="1" applyAlignment="1" applyProtection="1">
      <alignment horizontal="center" vertical="center"/>
    </xf>
    <xf numFmtId="0" fontId="40" fillId="6" borderId="7" xfId="0" applyFont="1" applyFill="1" applyBorder="1" applyAlignment="1" applyProtection="1">
      <alignment horizontal="center" vertical="center" wrapText="1"/>
    </xf>
    <xf numFmtId="0" fontId="82" fillId="0" borderId="7" xfId="0" applyFont="1" applyBorder="1" applyAlignment="1" applyProtection="1">
      <alignment horizontal="left" vertical="center" wrapText="1"/>
    </xf>
    <xf numFmtId="0" fontId="40" fillId="0" borderId="7" xfId="0" applyFont="1" applyBorder="1" applyAlignment="1" applyProtection="1">
      <alignment horizontal="center" vertical="center" wrapText="1"/>
    </xf>
    <xf numFmtId="0" fontId="34" fillId="0" borderId="7" xfId="0" applyFont="1" applyBorder="1" applyAlignment="1" applyProtection="1">
      <alignment horizontal="center" vertical="center"/>
    </xf>
    <xf numFmtId="0" fontId="36" fillId="18" borderId="7" xfId="0" applyFont="1" applyFill="1" applyBorder="1" applyAlignment="1" applyProtection="1">
      <alignment horizontal="center" vertical="center" wrapText="1"/>
    </xf>
    <xf numFmtId="0" fontId="77" fillId="8" borderId="7" xfId="0" applyFont="1" applyFill="1" applyBorder="1" applyAlignment="1" applyProtection="1">
      <alignment horizontal="center" vertical="center"/>
    </xf>
    <xf numFmtId="0" fontId="77" fillId="4" borderId="7" xfId="0" applyFont="1" applyFill="1" applyBorder="1" applyAlignment="1" applyProtection="1">
      <alignment horizontal="center" vertical="center" wrapText="1"/>
    </xf>
    <xf numFmtId="0" fontId="84" fillId="4" borderId="7"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2" fontId="40" fillId="0" borderId="7" xfId="0" applyNumberFormat="1" applyFont="1" applyBorder="1" applyAlignment="1" applyProtection="1">
      <alignment horizontal="center" vertical="center" wrapText="1"/>
    </xf>
    <xf numFmtId="2" fontId="34" fillId="0" borderId="7" xfId="0" applyNumberFormat="1" applyFont="1" applyBorder="1" applyAlignment="1" applyProtection="1">
      <alignment horizontal="center" vertical="center" wrapText="1"/>
    </xf>
    <xf numFmtId="0" fontId="40" fillId="18" borderId="7" xfId="0" applyFont="1" applyFill="1" applyBorder="1" applyAlignment="1" applyProtection="1">
      <alignment horizontal="center" vertical="center"/>
    </xf>
    <xf numFmtId="2" fontId="41" fillId="18" borderId="7" xfId="3" applyNumberFormat="1" applyFont="1" applyFill="1" applyBorder="1" applyAlignment="1" applyProtection="1">
      <alignment horizontal="center" vertical="center" wrapText="1"/>
    </xf>
    <xf numFmtId="0" fontId="91" fillId="0" borderId="3" xfId="2" applyFont="1" applyFill="1" applyBorder="1" applyAlignment="1" applyProtection="1">
      <alignment horizontal="center" vertical="center" wrapText="1"/>
    </xf>
    <xf numFmtId="0" fontId="91" fillId="0" borderId="63" xfId="2" applyFont="1" applyFill="1" applyBorder="1" applyAlignment="1" applyProtection="1">
      <alignment horizontal="center" vertical="center" wrapText="1"/>
    </xf>
    <xf numFmtId="0" fontId="91" fillId="0" borderId="18" xfId="2" applyFont="1" applyFill="1" applyBorder="1" applyAlignment="1" applyProtection="1">
      <alignment horizontal="center" vertical="center" wrapText="1"/>
    </xf>
    <xf numFmtId="0" fontId="91" fillId="0" borderId="26" xfId="2" applyFont="1" applyFill="1" applyBorder="1" applyAlignment="1" applyProtection="1">
      <alignment horizontal="center" vertical="center" wrapText="1"/>
    </xf>
    <xf numFmtId="0" fontId="91" fillId="0" borderId="8" xfId="2" applyFont="1" applyFill="1" applyBorder="1" applyAlignment="1" applyProtection="1">
      <alignment horizontal="center" vertical="center" wrapText="1"/>
    </xf>
    <xf numFmtId="0" fontId="91" fillId="0" borderId="41" xfId="2" applyFont="1" applyFill="1" applyBorder="1" applyAlignment="1" applyProtection="1">
      <alignment horizontal="center" vertical="center" wrapText="1"/>
    </xf>
    <xf numFmtId="0" fontId="91" fillId="0" borderId="43" xfId="2" applyFont="1" applyBorder="1" applyAlignment="1" applyProtection="1">
      <alignment horizontal="center" vertical="center" wrapText="1"/>
    </xf>
    <xf numFmtId="0" fontId="91" fillId="0" borderId="56" xfId="2" applyFont="1" applyBorder="1" applyAlignment="1" applyProtection="1">
      <alignment horizontal="center" vertical="center"/>
    </xf>
    <xf numFmtId="0" fontId="91" fillId="0" borderId="40" xfId="2" applyFont="1" applyBorder="1" applyAlignment="1" applyProtection="1">
      <alignment horizontal="center" vertical="center"/>
    </xf>
    <xf numFmtId="0" fontId="2" fillId="0" borderId="7" xfId="0" applyFont="1" applyFill="1" applyBorder="1" applyAlignment="1" applyProtection="1">
      <alignment horizontal="center" vertical="center" wrapText="1"/>
    </xf>
    <xf numFmtId="0" fontId="0" fillId="0" borderId="11" xfId="0" applyFont="1" applyFill="1" applyBorder="1" applyAlignment="1" applyProtection="1">
      <alignment horizontal="left" vertical="center" wrapText="1"/>
    </xf>
    <xf numFmtId="0" fontId="0" fillId="0" borderId="25" xfId="0" applyFont="1" applyFill="1" applyBorder="1" applyAlignment="1" applyProtection="1">
      <alignment horizontal="left" vertical="center" wrapText="1"/>
    </xf>
    <xf numFmtId="0" fontId="0" fillId="0" borderId="8" xfId="0" applyFont="1" applyFill="1" applyBorder="1" applyAlignment="1" applyProtection="1">
      <alignment horizontal="left" vertical="center" wrapText="1"/>
    </xf>
    <xf numFmtId="0" fontId="0" fillId="0" borderId="41" xfId="0" applyFont="1" applyFill="1" applyBorder="1" applyAlignment="1" applyProtection="1">
      <alignment horizontal="left" vertical="center" wrapText="1"/>
    </xf>
    <xf numFmtId="0" fontId="42" fillId="0" borderId="7" xfId="0" applyFont="1" applyBorder="1" applyAlignment="1" applyProtection="1">
      <alignment horizontal="left" vertical="center" wrapText="1"/>
    </xf>
    <xf numFmtId="0" fontId="2" fillId="0" borderId="40" xfId="0" applyFont="1" applyFill="1" applyBorder="1" applyAlignment="1" applyProtection="1">
      <alignment horizontal="center" vertical="center" wrapText="1"/>
    </xf>
    <xf numFmtId="0" fontId="0" fillId="0" borderId="18" xfId="0" applyFont="1" applyFill="1" applyBorder="1" applyAlignment="1" applyProtection="1">
      <alignment horizontal="left" vertical="center" wrapText="1"/>
    </xf>
    <xf numFmtId="0" fontId="0" fillId="0" borderId="26" xfId="0" applyFont="1" applyFill="1" applyBorder="1" applyAlignment="1" applyProtection="1">
      <alignment horizontal="left" vertical="center" wrapText="1"/>
    </xf>
    <xf numFmtId="0" fontId="42" fillId="0" borderId="40" xfId="0" applyFont="1" applyBorder="1" applyAlignment="1" applyProtection="1">
      <alignment horizontal="left" vertical="center" wrapText="1"/>
    </xf>
    <xf numFmtId="0" fontId="23" fillId="8" borderId="32" xfId="0" applyFont="1" applyFill="1" applyBorder="1" applyAlignment="1" applyProtection="1">
      <alignment horizontal="center" vertical="center" wrapText="1"/>
    </xf>
    <xf numFmtId="0" fontId="23" fillId="8" borderId="33" xfId="0" applyFont="1" applyFill="1" applyBorder="1" applyAlignment="1" applyProtection="1">
      <alignment horizontal="center" vertical="center" wrapText="1"/>
    </xf>
    <xf numFmtId="0" fontId="23" fillId="8" borderId="37" xfId="0" applyFont="1" applyFill="1" applyBorder="1" applyAlignment="1" applyProtection="1">
      <alignment horizontal="center" vertical="center" wrapText="1"/>
    </xf>
    <xf numFmtId="0" fontId="23" fillId="8" borderId="34" xfId="0" applyFont="1" applyFill="1" applyBorder="1" applyAlignment="1" applyProtection="1">
      <alignment horizontal="center" vertical="center" wrapText="1"/>
    </xf>
    <xf numFmtId="0" fontId="36" fillId="4" borderId="1" xfId="0" applyFont="1" applyFill="1" applyBorder="1" applyAlignment="1" applyProtection="1">
      <alignment horizontal="center" vertical="center" wrapText="1"/>
    </xf>
    <xf numFmtId="0" fontId="36" fillId="4" borderId="2" xfId="0" applyFont="1" applyFill="1" applyBorder="1" applyAlignment="1" applyProtection="1">
      <alignment horizontal="center" vertical="center" wrapText="1"/>
    </xf>
    <xf numFmtId="0" fontId="36" fillId="4" borderId="6" xfId="0" applyFont="1" applyFill="1" applyBorder="1" applyAlignment="1" applyProtection="1">
      <alignment horizontal="center" vertical="center" wrapText="1"/>
    </xf>
    <xf numFmtId="0" fontId="36" fillId="4" borderId="7" xfId="0" applyFont="1" applyFill="1" applyBorder="1" applyAlignment="1" applyProtection="1">
      <alignment horizontal="center" vertical="center" wrapText="1"/>
    </xf>
    <xf numFmtId="0" fontId="36" fillId="4" borderId="53" xfId="0" applyFont="1" applyFill="1" applyBorder="1" applyAlignment="1" applyProtection="1">
      <alignment horizontal="center" vertical="center" wrapText="1"/>
    </xf>
    <xf numFmtId="0" fontId="36" fillId="4" borderId="54" xfId="0" applyFont="1" applyFill="1" applyBorder="1" applyAlignment="1" applyProtection="1">
      <alignment horizontal="center" vertical="center" wrapText="1"/>
    </xf>
    <xf numFmtId="0" fontId="36" fillId="4" borderId="52" xfId="0" applyFont="1" applyFill="1" applyBorder="1" applyAlignment="1" applyProtection="1">
      <alignment horizontal="center" vertical="center" wrapText="1"/>
    </xf>
    <xf numFmtId="0" fontId="36" fillId="4" borderId="17" xfId="0" applyFont="1" applyFill="1" applyBorder="1" applyAlignment="1" applyProtection="1">
      <alignment horizontal="center" vertical="center" wrapText="1"/>
    </xf>
    <xf numFmtId="0" fontId="36" fillId="4" borderId="59" xfId="0" applyFont="1" applyFill="1" applyBorder="1" applyAlignment="1" applyProtection="1">
      <alignment horizontal="center" vertical="center" wrapText="1"/>
    </xf>
    <xf numFmtId="0" fontId="23" fillId="6" borderId="69" xfId="0" applyFont="1" applyFill="1" applyBorder="1" applyAlignment="1" applyProtection="1">
      <alignment horizontal="center" vertical="center" wrapText="1"/>
    </xf>
    <xf numFmtId="0" fontId="23" fillId="6" borderId="70" xfId="0" applyFont="1" applyFill="1" applyBorder="1" applyAlignment="1" applyProtection="1">
      <alignment horizontal="center" vertical="center" wrapText="1"/>
    </xf>
    <xf numFmtId="0" fontId="36" fillId="8" borderId="27" xfId="0" applyFont="1" applyFill="1" applyBorder="1" applyAlignment="1" applyProtection="1">
      <alignment horizontal="center" vertical="center" wrapText="1"/>
    </xf>
    <xf numFmtId="0" fontId="36" fillId="8" borderId="7" xfId="0" applyFont="1" applyFill="1" applyBorder="1" applyAlignment="1" applyProtection="1">
      <alignment horizontal="center" vertical="center" wrapText="1"/>
    </xf>
    <xf numFmtId="0" fontId="36" fillId="8" borderId="14" xfId="0" applyFont="1" applyFill="1" applyBorder="1" applyAlignment="1" applyProtection="1">
      <alignment horizontal="center" vertical="center" wrapText="1"/>
    </xf>
    <xf numFmtId="0" fontId="36" fillId="6" borderId="67" xfId="0" applyFont="1" applyFill="1" applyBorder="1" applyAlignment="1" applyProtection="1">
      <alignment horizontal="center" vertical="center" wrapText="1"/>
    </xf>
    <xf numFmtId="0" fontId="36" fillId="6" borderId="68" xfId="0" applyFont="1" applyFill="1" applyBorder="1" applyAlignment="1" applyProtection="1">
      <alignment horizontal="center" vertical="center" wrapText="1"/>
    </xf>
    <xf numFmtId="0" fontId="36" fillId="6" borderId="29" xfId="0" applyFont="1" applyFill="1" applyBorder="1" applyAlignment="1" applyProtection="1">
      <alignment horizontal="center" vertical="center" wrapText="1"/>
    </xf>
    <xf numFmtId="0" fontId="36" fillId="6" borderId="30" xfId="0" applyFont="1" applyFill="1" applyBorder="1" applyAlignment="1" applyProtection="1">
      <alignment horizontal="center" vertical="center" wrapText="1"/>
    </xf>
    <xf numFmtId="0" fontId="36" fillId="6" borderId="32" xfId="0" applyFont="1" applyFill="1" applyBorder="1" applyAlignment="1" applyProtection="1">
      <alignment horizontal="center" vertical="center" wrapText="1"/>
    </xf>
    <xf numFmtId="0" fontId="36" fillId="6" borderId="34" xfId="0" applyFont="1" applyFill="1" applyBorder="1" applyAlignment="1" applyProtection="1">
      <alignment horizontal="center" vertical="center" wrapText="1"/>
    </xf>
    <xf numFmtId="0" fontId="36" fillId="6" borderId="74" xfId="0" applyFont="1" applyFill="1" applyBorder="1" applyAlignment="1" applyProtection="1">
      <alignment horizontal="center" vertical="center" wrapText="1"/>
    </xf>
    <xf numFmtId="0" fontId="36" fillId="6" borderId="64" xfId="0" applyFont="1" applyFill="1" applyBorder="1" applyAlignment="1" applyProtection="1">
      <alignment horizontal="center" vertical="center" wrapText="1"/>
    </xf>
    <xf numFmtId="0" fontId="36" fillId="6" borderId="65" xfId="0" applyFont="1" applyFill="1" applyBorder="1" applyAlignment="1" applyProtection="1">
      <alignment horizontal="center" vertical="center" wrapText="1"/>
    </xf>
    <xf numFmtId="0" fontId="23" fillId="6" borderId="75" xfId="0" applyFont="1" applyFill="1" applyBorder="1" applyAlignment="1" applyProtection="1">
      <alignment horizontal="center" vertical="center" wrapText="1"/>
    </xf>
    <xf numFmtId="0" fontId="23" fillId="6" borderId="23" xfId="0" applyFont="1" applyFill="1" applyBorder="1" applyAlignment="1" applyProtection="1">
      <alignment horizontal="center" vertical="center" wrapText="1"/>
    </xf>
    <xf numFmtId="0" fontId="23" fillId="6" borderId="24" xfId="0" applyFont="1" applyFill="1" applyBorder="1" applyAlignment="1" applyProtection="1">
      <alignment horizontal="center" vertical="center" wrapText="1"/>
    </xf>
    <xf numFmtId="0" fontId="19" fillId="3" borderId="32" xfId="0" applyFont="1" applyFill="1" applyBorder="1" applyAlignment="1" applyProtection="1">
      <alignment horizontal="center" vertical="center"/>
    </xf>
    <xf numFmtId="0" fontId="19" fillId="3" borderId="33" xfId="0" applyFont="1" applyFill="1" applyBorder="1" applyAlignment="1" applyProtection="1">
      <alignment horizontal="center" vertical="center"/>
    </xf>
    <xf numFmtId="0" fontId="19" fillId="3" borderId="34"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0" borderId="53" xfId="0" applyBorder="1" applyAlignment="1" applyProtection="1">
      <alignment horizontal="center" vertical="center"/>
    </xf>
    <xf numFmtId="0" fontId="0" fillId="0" borderId="54" xfId="0" applyBorder="1" applyAlignment="1" applyProtection="1">
      <alignment horizontal="center" vertical="center"/>
    </xf>
    <xf numFmtId="0" fontId="0" fillId="0" borderId="61" xfId="0" applyBorder="1" applyAlignment="1" applyProtection="1">
      <alignment horizontal="center" vertical="center"/>
    </xf>
    <xf numFmtId="0" fontId="5" fillId="0" borderId="6" xfId="0" applyFont="1" applyBorder="1" applyAlignment="1" applyProtection="1">
      <alignment horizontal="center" vertical="center" wrapText="1"/>
    </xf>
    <xf numFmtId="0" fontId="3" fillId="0" borderId="17"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89" fillId="0" borderId="27"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55" xfId="0" applyFont="1" applyBorder="1" applyAlignment="1" applyProtection="1">
      <alignment horizontal="center" vertical="center" wrapText="1"/>
      <protection locked="0"/>
    </xf>
    <xf numFmtId="0" fontId="5" fillId="0" borderId="54" xfId="0" applyFont="1" applyBorder="1" applyAlignment="1" applyProtection="1">
      <alignment horizontal="center" vertical="center" wrapText="1"/>
      <protection locked="0"/>
    </xf>
    <xf numFmtId="0" fontId="5" fillId="0" borderId="59" xfId="0" applyFont="1" applyBorder="1" applyAlignment="1" applyProtection="1">
      <alignment horizontal="center" vertical="center" wrapText="1"/>
      <protection locked="0"/>
    </xf>
    <xf numFmtId="0" fontId="44" fillId="0" borderId="35" xfId="0" applyFont="1" applyBorder="1" applyAlignment="1" applyProtection="1">
      <alignment horizontal="center" vertical="center" wrapText="1"/>
    </xf>
    <xf numFmtId="0" fontId="44" fillId="0" borderId="5" xfId="0" applyFont="1" applyBorder="1" applyAlignment="1" applyProtection="1">
      <alignment horizontal="center" vertical="center" wrapText="1"/>
    </xf>
    <xf numFmtId="0" fontId="44" fillId="0" borderId="32" xfId="0" applyFont="1" applyBorder="1" applyAlignment="1" applyProtection="1">
      <alignment horizontal="center" vertical="center" wrapText="1"/>
    </xf>
    <xf numFmtId="0" fontId="44" fillId="0" borderId="33" xfId="0" applyFont="1" applyBorder="1" applyAlignment="1" applyProtection="1">
      <alignment horizontal="center" vertical="center" wrapText="1"/>
    </xf>
    <xf numFmtId="0" fontId="44" fillId="0" borderId="34" xfId="0" applyFont="1" applyBorder="1" applyAlignment="1" applyProtection="1">
      <alignment horizontal="center" vertical="center" wrapText="1"/>
    </xf>
    <xf numFmtId="0" fontId="8" fillId="0" borderId="8" xfId="0" applyFont="1" applyBorder="1" applyAlignment="1" applyProtection="1">
      <alignment horizontal="center" vertical="center" wrapText="1"/>
    </xf>
    <xf numFmtId="0" fontId="8" fillId="0" borderId="61" xfId="0" applyFont="1" applyBorder="1" applyAlignment="1" applyProtection="1">
      <alignment horizontal="center" vertical="center" wrapText="1"/>
    </xf>
    <xf numFmtId="0" fontId="8" fillId="0" borderId="40" xfId="0" applyFont="1" applyBorder="1" applyAlignment="1" applyProtection="1">
      <alignment horizontal="center" vertical="center"/>
    </xf>
    <xf numFmtId="0" fontId="8" fillId="0" borderId="60" xfId="0" applyFont="1" applyBorder="1" applyAlignment="1" applyProtection="1">
      <alignment horizontal="center" vertical="center"/>
    </xf>
    <xf numFmtId="0" fontId="8" fillId="0" borderId="54" xfId="0" applyFont="1" applyBorder="1" applyAlignment="1" applyProtection="1">
      <alignment horizontal="center" vertical="center"/>
    </xf>
    <xf numFmtId="14" fontId="10" fillId="0" borderId="17" xfId="0" applyNumberFormat="1" applyFont="1" applyBorder="1" applyAlignment="1" applyProtection="1">
      <alignment horizontal="center" vertical="center"/>
    </xf>
    <xf numFmtId="0" fontId="10" fillId="0" borderId="17" xfId="0" applyFont="1" applyBorder="1" applyAlignment="1" applyProtection="1">
      <alignment horizontal="center" vertical="center"/>
    </xf>
    <xf numFmtId="165" fontId="10" fillId="0" borderId="54" xfId="0" applyNumberFormat="1" applyFont="1" applyBorder="1" applyAlignment="1" applyProtection="1">
      <alignment horizontal="center" vertical="center"/>
    </xf>
    <xf numFmtId="165" fontId="10" fillId="0" borderId="59" xfId="0" applyNumberFormat="1" applyFont="1" applyBorder="1" applyAlignment="1" applyProtection="1">
      <alignment horizontal="center" vertical="center"/>
    </xf>
    <xf numFmtId="0" fontId="12" fillId="2" borderId="7" xfId="0" applyFont="1" applyFill="1" applyBorder="1" applyAlignment="1" applyProtection="1">
      <alignment horizontal="left" vertical="center" wrapText="1"/>
      <protection locked="0"/>
    </xf>
    <xf numFmtId="0" fontId="12" fillId="2" borderId="17" xfId="0" applyFont="1" applyFill="1" applyBorder="1" applyAlignment="1" applyProtection="1">
      <alignment horizontal="left" vertical="center" wrapText="1"/>
      <protection locked="0"/>
    </xf>
    <xf numFmtId="0" fontId="0" fillId="0" borderId="29" xfId="0" applyBorder="1" applyAlignment="1" applyProtection="1">
      <alignment horizontal="left" vertical="top"/>
    </xf>
    <xf numFmtId="0" fontId="0" fillId="0" borderId="0" xfId="0" applyBorder="1" applyAlignment="1" applyProtection="1">
      <alignment horizontal="left" vertical="top"/>
    </xf>
    <xf numFmtId="0" fontId="0" fillId="0" borderId="30" xfId="0" applyBorder="1" applyAlignment="1" applyProtection="1">
      <alignment horizontal="left" vertical="top"/>
    </xf>
    <xf numFmtId="0" fontId="12" fillId="0" borderId="4" xfId="0" applyFont="1" applyBorder="1" applyAlignment="1" applyProtection="1">
      <alignment horizontal="left" vertical="top" wrapText="1"/>
    </xf>
    <xf numFmtId="2" fontId="12" fillId="2" borderId="7" xfId="0" applyNumberFormat="1"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xf>
    <xf numFmtId="0" fontId="11" fillId="4" borderId="7" xfId="0" applyFont="1" applyFill="1" applyBorder="1" applyAlignment="1" applyProtection="1">
      <alignment horizontal="center" vertical="center"/>
    </xf>
    <xf numFmtId="0" fontId="11" fillId="4" borderId="17" xfId="0" applyFont="1" applyFill="1" applyBorder="1" applyAlignment="1" applyProtection="1">
      <alignment horizontal="center" vertical="center" wrapText="1"/>
    </xf>
    <xf numFmtId="0" fontId="12" fillId="2" borderId="17"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0" fillId="0" borderId="2" xfId="0" applyBorder="1" applyAlignment="1" applyProtection="1">
      <alignment horizontal="center" vertical="center"/>
    </xf>
    <xf numFmtId="0" fontId="7" fillId="0" borderId="7" xfId="0" applyFont="1" applyBorder="1" applyAlignment="1" applyProtection="1">
      <alignment horizontal="center" vertical="center" wrapText="1"/>
    </xf>
    <xf numFmtId="0" fontId="8" fillId="0" borderId="14" xfId="0" applyFont="1" applyBorder="1" applyAlignment="1" applyProtection="1">
      <alignment horizontal="center" vertical="center"/>
    </xf>
    <xf numFmtId="0" fontId="19" fillId="0" borderId="11" xfId="0" applyFont="1" applyBorder="1" applyAlignment="1" applyProtection="1">
      <alignment horizontal="center" vertical="center" wrapText="1"/>
    </xf>
    <xf numFmtId="0" fontId="19" fillId="0" borderId="12" xfId="0" applyFont="1" applyBorder="1" applyAlignment="1" applyProtection="1">
      <alignment horizontal="center" vertical="center" wrapText="1"/>
    </xf>
    <xf numFmtId="0" fontId="19" fillId="0" borderId="8"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8" fillId="0" borderId="40" xfId="0" applyFont="1" applyFill="1" applyBorder="1" applyAlignment="1" applyProtection="1">
      <alignment horizontal="center"/>
    </xf>
    <xf numFmtId="0" fontId="8" fillId="0" borderId="60" xfId="0" applyFont="1" applyFill="1" applyBorder="1" applyAlignment="1" applyProtection="1">
      <alignment horizontal="center"/>
    </xf>
    <xf numFmtId="0" fontId="9" fillId="0" borderId="6" xfId="0" applyFont="1" applyFill="1" applyBorder="1" applyAlignment="1" applyProtection="1">
      <alignment horizontal="center" vertical="center"/>
    </xf>
    <xf numFmtId="0" fontId="17" fillId="0" borderId="7" xfId="0" applyFont="1" applyFill="1" applyBorder="1" applyAlignment="1" applyProtection="1"/>
    <xf numFmtId="0" fontId="17" fillId="0" borderId="19" xfId="0" applyFont="1" applyFill="1" applyBorder="1" applyAlignment="1" applyProtection="1"/>
    <xf numFmtId="0" fontId="17" fillId="0" borderId="20" xfId="0" applyFont="1" applyFill="1" applyBorder="1" applyAlignment="1" applyProtection="1"/>
    <xf numFmtId="0" fontId="19" fillId="8" borderId="6" xfId="0" applyFont="1" applyFill="1" applyBorder="1" applyAlignment="1" applyProtection="1">
      <alignment horizontal="center"/>
    </xf>
    <xf numFmtId="0" fontId="19" fillId="8" borderId="7" xfId="0" applyFont="1" applyFill="1" applyBorder="1" applyAlignment="1" applyProtection="1">
      <alignment horizontal="center"/>
    </xf>
    <xf numFmtId="0" fontId="19" fillId="8" borderId="17" xfId="0" applyFont="1" applyFill="1" applyBorder="1" applyAlignment="1" applyProtection="1">
      <alignment horizontal="center"/>
    </xf>
    <xf numFmtId="0" fontId="89" fillId="0" borderId="35"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86" fillId="0" borderId="32" xfId="0" applyFont="1" applyBorder="1" applyAlignment="1" applyProtection="1">
      <alignment horizontal="left" vertical="center" wrapText="1"/>
    </xf>
    <xf numFmtId="0" fontId="86" fillId="0" borderId="33" xfId="0" applyFont="1" applyBorder="1" applyAlignment="1" applyProtection="1">
      <alignment horizontal="left" vertical="center" wrapText="1"/>
    </xf>
    <xf numFmtId="0" fontId="86" fillId="0" borderId="34" xfId="0" applyFont="1" applyBorder="1" applyAlignment="1" applyProtection="1">
      <alignment horizontal="left" vertical="center" wrapText="1"/>
    </xf>
    <xf numFmtId="0" fontId="8" fillId="0" borderId="0" xfId="0" applyFont="1" applyBorder="1" applyAlignment="1" applyProtection="1">
      <alignment horizontal="center" vertical="center"/>
    </xf>
    <xf numFmtId="0" fontId="10" fillId="0" borderId="0" xfId="0" applyFont="1" applyBorder="1" applyAlignment="1" applyProtection="1">
      <alignment horizontal="center" vertical="center"/>
    </xf>
    <xf numFmtId="165" fontId="10" fillId="0" borderId="0" xfId="0" applyNumberFormat="1" applyFont="1" applyBorder="1" applyAlignment="1" applyProtection="1">
      <alignment horizontal="center" vertical="center"/>
    </xf>
    <xf numFmtId="0" fontId="12" fillId="0" borderId="0" xfId="0" applyFont="1" applyBorder="1" applyAlignment="1" applyProtection="1">
      <alignment horizontal="left" vertical="center" wrapText="1"/>
    </xf>
    <xf numFmtId="0" fontId="12" fillId="0" borderId="30" xfId="0" applyFont="1" applyBorder="1" applyAlignment="1" applyProtection="1">
      <alignment horizontal="left" vertical="center" wrapText="1"/>
    </xf>
    <xf numFmtId="0" fontId="12" fillId="0" borderId="0" xfId="0" applyFont="1" applyBorder="1" applyAlignment="1" applyProtection="1">
      <alignment horizontal="left" vertical="center"/>
    </xf>
    <xf numFmtId="14" fontId="18" fillId="2" borderId="11" xfId="0" applyNumberFormat="1" applyFont="1" applyFill="1" applyBorder="1" applyAlignment="1" applyProtection="1">
      <alignment horizontal="center" vertical="center" wrapText="1"/>
      <protection locked="0"/>
    </xf>
    <xf numFmtId="14" fontId="18" fillId="2" borderId="25" xfId="0" applyNumberFormat="1" applyFont="1" applyFill="1" applyBorder="1" applyAlignment="1" applyProtection="1">
      <alignment horizontal="center" vertical="center" wrapText="1"/>
      <protection locked="0"/>
    </xf>
    <xf numFmtId="14" fontId="18" fillId="2" borderId="18" xfId="0" applyNumberFormat="1" applyFont="1" applyFill="1" applyBorder="1" applyAlignment="1" applyProtection="1">
      <alignment horizontal="center" vertical="center" wrapText="1"/>
      <protection locked="0"/>
    </xf>
    <xf numFmtId="14" fontId="18" fillId="2" borderId="26" xfId="0" applyNumberFormat="1" applyFont="1" applyFill="1" applyBorder="1" applyAlignment="1" applyProtection="1">
      <alignment horizontal="center" vertical="center" wrapText="1"/>
      <protection locked="0"/>
    </xf>
    <xf numFmtId="14" fontId="18" fillId="2" borderId="8" xfId="0" applyNumberFormat="1" applyFont="1" applyFill="1" applyBorder="1" applyAlignment="1" applyProtection="1">
      <alignment horizontal="center" vertical="center" wrapText="1"/>
      <protection locked="0"/>
    </xf>
    <xf numFmtId="14" fontId="18" fillId="2" borderId="41" xfId="0" applyNumberFormat="1" applyFont="1" applyFill="1" applyBorder="1" applyAlignment="1" applyProtection="1">
      <alignment horizontal="center" vertical="center" wrapText="1"/>
      <protection locked="0"/>
    </xf>
    <xf numFmtId="2" fontId="72" fillId="0" borderId="11" xfId="1" applyNumberFormat="1" applyFont="1" applyFill="1" applyBorder="1" applyAlignment="1" applyProtection="1">
      <alignment horizontal="center" vertical="center" wrapText="1"/>
    </xf>
    <xf numFmtId="2" fontId="72" fillId="0" borderId="25" xfId="1" applyNumberFormat="1" applyFont="1" applyFill="1" applyBorder="1" applyAlignment="1" applyProtection="1">
      <alignment horizontal="center" vertical="center" wrapText="1"/>
    </xf>
    <xf numFmtId="2" fontId="72" fillId="0" borderId="18" xfId="1" applyNumberFormat="1" applyFont="1" applyFill="1" applyBorder="1" applyAlignment="1" applyProtection="1">
      <alignment horizontal="center" vertical="center" wrapText="1"/>
    </xf>
    <xf numFmtId="2" fontId="72" fillId="0" borderId="26" xfId="1" applyNumberFormat="1" applyFont="1" applyFill="1" applyBorder="1" applyAlignment="1" applyProtection="1">
      <alignment horizontal="center" vertical="center" wrapText="1"/>
    </xf>
    <xf numFmtId="2" fontId="72" fillId="0" borderId="8" xfId="1" applyNumberFormat="1" applyFont="1" applyFill="1" applyBorder="1" applyAlignment="1" applyProtection="1">
      <alignment horizontal="center" vertical="center" wrapText="1"/>
    </xf>
    <xf numFmtId="2" fontId="72" fillId="0" borderId="41" xfId="1" applyNumberFormat="1" applyFont="1" applyFill="1" applyBorder="1" applyAlignment="1" applyProtection="1">
      <alignment horizontal="center" vertical="center" wrapText="1"/>
    </xf>
    <xf numFmtId="0" fontId="18" fillId="19" borderId="11" xfId="0" applyFont="1" applyFill="1" applyBorder="1" applyAlignment="1" applyProtection="1">
      <alignment horizontal="center" vertical="center" wrapText="1"/>
    </xf>
    <xf numFmtId="0" fontId="18" fillId="19" borderId="13" xfId="0" applyFont="1" applyFill="1" applyBorder="1" applyAlignment="1" applyProtection="1">
      <alignment horizontal="center" vertical="center" wrapText="1"/>
    </xf>
    <xf numFmtId="0" fontId="18" fillId="19" borderId="18" xfId="0" applyFont="1" applyFill="1" applyBorder="1" applyAlignment="1" applyProtection="1">
      <alignment horizontal="center" vertical="center" wrapText="1"/>
    </xf>
    <xf numFmtId="0" fontId="18" fillId="19" borderId="30" xfId="0" applyFont="1" applyFill="1" applyBorder="1" applyAlignment="1" applyProtection="1">
      <alignment horizontal="center" vertical="center" wrapText="1"/>
    </xf>
    <xf numFmtId="0" fontId="18" fillId="19" borderId="8" xfId="0" applyFont="1" applyFill="1" applyBorder="1" applyAlignment="1" applyProtection="1">
      <alignment horizontal="center" vertical="center" wrapText="1"/>
    </xf>
    <xf numFmtId="0" fontId="18" fillId="19" borderId="10" xfId="0" applyFont="1" applyFill="1" applyBorder="1" applyAlignment="1" applyProtection="1">
      <alignment horizontal="center" vertical="center" wrapText="1"/>
    </xf>
    <xf numFmtId="0" fontId="10" fillId="3" borderId="32" xfId="0" applyFont="1" applyFill="1" applyBorder="1" applyAlignment="1" applyProtection="1">
      <alignment horizontal="center" vertical="center"/>
    </xf>
    <xf numFmtId="0" fontId="10" fillId="3" borderId="33" xfId="0" applyFont="1" applyFill="1" applyBorder="1" applyAlignment="1" applyProtection="1">
      <alignment horizontal="center" vertical="center"/>
    </xf>
    <xf numFmtId="0" fontId="10" fillId="3" borderId="34" xfId="0" applyFont="1" applyFill="1" applyBorder="1" applyAlignment="1" applyProtection="1">
      <alignment horizontal="center" vertical="center"/>
    </xf>
    <xf numFmtId="0" fontId="10" fillId="3" borderId="32" xfId="0" applyFont="1" applyFill="1" applyBorder="1" applyAlignment="1" applyProtection="1">
      <alignment horizontal="center" vertical="center" wrapText="1"/>
    </xf>
    <xf numFmtId="0" fontId="10" fillId="3" borderId="34" xfId="0" applyFont="1" applyFill="1" applyBorder="1" applyAlignment="1" applyProtection="1">
      <alignment horizontal="center" vertical="center" wrapText="1"/>
    </xf>
    <xf numFmtId="0" fontId="17" fillId="3" borderId="32" xfId="0" applyFont="1" applyFill="1" applyBorder="1" applyAlignment="1" applyProtection="1">
      <alignment horizontal="center" vertical="center"/>
    </xf>
    <xf numFmtId="0" fontId="17" fillId="3" borderId="34" xfId="0" applyFont="1" applyFill="1" applyBorder="1" applyAlignment="1" applyProtection="1">
      <alignment horizontal="center" vertical="center"/>
    </xf>
    <xf numFmtId="3" fontId="10" fillId="3" borderId="32" xfId="0" applyNumberFormat="1" applyFont="1" applyFill="1" applyBorder="1" applyAlignment="1" applyProtection="1">
      <alignment horizontal="center" vertical="center"/>
    </xf>
    <xf numFmtId="3" fontId="10" fillId="3" borderId="33" xfId="0" applyNumberFormat="1" applyFont="1" applyFill="1" applyBorder="1" applyAlignment="1" applyProtection="1">
      <alignment horizontal="center" vertical="center"/>
    </xf>
    <xf numFmtId="3" fontId="10" fillId="3" borderId="34" xfId="0" applyNumberFormat="1" applyFont="1" applyFill="1" applyBorder="1" applyAlignment="1" applyProtection="1">
      <alignment horizontal="center" vertical="center"/>
    </xf>
    <xf numFmtId="0" fontId="10" fillId="3" borderId="0" xfId="0" applyFont="1" applyFill="1" applyBorder="1" applyAlignment="1" applyProtection="1">
      <alignment horizontal="center" vertical="center"/>
    </xf>
    <xf numFmtId="0" fontId="10" fillId="3" borderId="30" xfId="0" applyFont="1" applyFill="1" applyBorder="1" applyAlignment="1" applyProtection="1">
      <alignment horizontal="center" vertical="center"/>
    </xf>
    <xf numFmtId="0" fontId="10" fillId="3" borderId="29" xfId="0" applyFont="1" applyFill="1" applyBorder="1" applyAlignment="1" applyProtection="1">
      <alignment horizontal="center" vertical="center"/>
    </xf>
    <xf numFmtId="0" fontId="9" fillId="4" borderId="17" xfId="0" applyFont="1" applyFill="1" applyBorder="1" applyAlignment="1" applyProtection="1">
      <alignment horizontal="center" vertical="center" wrapText="1"/>
    </xf>
    <xf numFmtId="0" fontId="19" fillId="8" borderId="31" xfId="0" applyFont="1" applyFill="1" applyBorder="1" applyAlignment="1" applyProtection="1">
      <alignment horizontal="center"/>
    </xf>
    <xf numFmtId="0" fontId="19" fillId="8" borderId="9" xfId="0" applyFont="1" applyFill="1" applyBorder="1" applyAlignment="1" applyProtection="1">
      <alignment horizontal="center"/>
    </xf>
    <xf numFmtId="0" fontId="19" fillId="8" borderId="10" xfId="0" applyFont="1" applyFill="1" applyBorder="1" applyAlignment="1" applyProtection="1">
      <alignment horizontal="center"/>
    </xf>
    <xf numFmtId="0" fontId="9" fillId="4" borderId="7" xfId="0" applyFont="1" applyFill="1" applyBorder="1" applyAlignment="1" applyProtection="1">
      <alignment horizontal="center"/>
    </xf>
    <xf numFmtId="0" fontId="9" fillId="4" borderId="17" xfId="0" applyFont="1" applyFill="1" applyBorder="1" applyAlignment="1" applyProtection="1">
      <alignment horizontal="center"/>
    </xf>
    <xf numFmtId="0" fontId="17" fillId="3" borderId="35" xfId="0" applyFont="1" applyFill="1" applyBorder="1" applyAlignment="1" applyProtection="1">
      <alignment horizontal="center"/>
    </xf>
    <xf numFmtId="0" fontId="17" fillId="3" borderId="4" xfId="0" applyFont="1" applyFill="1" applyBorder="1" applyAlignment="1" applyProtection="1">
      <alignment horizontal="center"/>
    </xf>
    <xf numFmtId="0" fontId="17" fillId="3" borderId="5" xfId="0" applyFont="1" applyFill="1" applyBorder="1" applyAlignment="1" applyProtection="1">
      <alignment horizontal="center"/>
    </xf>
    <xf numFmtId="0" fontId="17" fillId="3" borderId="32" xfId="0" applyFont="1" applyFill="1" applyBorder="1" applyAlignment="1" applyProtection="1">
      <alignment horizontal="center"/>
    </xf>
    <xf numFmtId="0" fontId="17" fillId="3" borderId="33" xfId="0" applyFont="1" applyFill="1" applyBorder="1" applyAlignment="1" applyProtection="1">
      <alignment horizontal="center"/>
    </xf>
    <xf numFmtId="0" fontId="17" fillId="3" borderId="34" xfId="0" applyFont="1" applyFill="1" applyBorder="1" applyAlignment="1" applyProtection="1">
      <alignment horizontal="center"/>
    </xf>
    <xf numFmtId="0" fontId="24" fillId="3" borderId="35" xfId="0" applyFont="1" applyFill="1" applyBorder="1" applyAlignment="1" applyProtection="1">
      <alignment horizontal="center" vertical="center"/>
    </xf>
    <xf numFmtId="0" fontId="24" fillId="3" borderId="5" xfId="0" applyFont="1" applyFill="1" applyBorder="1" applyAlignment="1" applyProtection="1">
      <alignment horizontal="center" vertical="center"/>
    </xf>
    <xf numFmtId="0" fontId="24" fillId="3" borderId="32" xfId="0" applyFont="1" applyFill="1" applyBorder="1" applyAlignment="1" applyProtection="1">
      <alignment horizontal="center" vertical="center"/>
    </xf>
    <xf numFmtId="0" fontId="24" fillId="3" borderId="34" xfId="0" applyFont="1" applyFill="1" applyBorder="1" applyAlignment="1" applyProtection="1">
      <alignment horizontal="center" vertical="center"/>
    </xf>
    <xf numFmtId="0" fontId="27" fillId="3" borderId="35" xfId="0" applyFont="1" applyFill="1" applyBorder="1" applyAlignment="1" applyProtection="1">
      <alignment horizontal="left" vertical="center" wrapText="1"/>
    </xf>
    <xf numFmtId="0" fontId="27" fillId="3" borderId="4" xfId="0" applyFont="1" applyFill="1" applyBorder="1" applyAlignment="1" applyProtection="1">
      <alignment horizontal="left" vertical="center" wrapText="1"/>
    </xf>
    <xf numFmtId="0" fontId="27" fillId="3" borderId="5" xfId="0" applyFont="1" applyFill="1" applyBorder="1" applyAlignment="1" applyProtection="1">
      <alignment horizontal="left" vertical="center" wrapText="1"/>
    </xf>
    <xf numFmtId="0" fontId="27" fillId="3" borderId="32" xfId="0" applyFont="1" applyFill="1" applyBorder="1" applyAlignment="1" applyProtection="1">
      <alignment horizontal="left" vertical="center" wrapText="1"/>
    </xf>
    <xf numFmtId="0" fontId="27" fillId="3" borderId="33" xfId="0" applyFont="1" applyFill="1" applyBorder="1" applyAlignment="1" applyProtection="1">
      <alignment horizontal="left" vertical="center" wrapText="1"/>
    </xf>
    <xf numFmtId="0" fontId="27" fillId="3" borderId="34" xfId="0" applyFont="1" applyFill="1" applyBorder="1" applyAlignment="1" applyProtection="1">
      <alignment horizontal="left" vertical="center" wrapText="1"/>
    </xf>
    <xf numFmtId="0" fontId="27" fillId="3" borderId="35" xfId="0" applyFont="1" applyFill="1" applyBorder="1" applyAlignment="1" applyProtection="1">
      <alignment horizontal="center" vertical="center" wrapText="1"/>
    </xf>
    <xf numFmtId="0" fontId="27" fillId="3" borderId="4" xfId="0" applyFont="1" applyFill="1" applyBorder="1" applyAlignment="1" applyProtection="1">
      <alignment horizontal="center" vertical="center" wrapText="1"/>
    </xf>
    <xf numFmtId="0" fontId="27" fillId="3" borderId="5" xfId="0" applyFont="1" applyFill="1" applyBorder="1" applyAlignment="1" applyProtection="1">
      <alignment horizontal="center" vertical="center" wrapText="1"/>
    </xf>
    <xf numFmtId="0" fontId="27" fillId="3" borderId="32" xfId="0" applyFont="1" applyFill="1" applyBorder="1" applyAlignment="1" applyProtection="1">
      <alignment horizontal="center" vertical="center" wrapText="1"/>
    </xf>
    <xf numFmtId="0" fontId="27" fillId="3" borderId="33" xfId="0" applyFont="1" applyFill="1" applyBorder="1" applyAlignment="1" applyProtection="1">
      <alignment horizontal="center" vertical="center" wrapText="1"/>
    </xf>
    <xf numFmtId="0" fontId="27" fillId="3" borderId="34" xfId="0" applyFont="1" applyFill="1" applyBorder="1" applyAlignment="1" applyProtection="1">
      <alignment horizontal="center" vertical="center" wrapText="1"/>
    </xf>
    <xf numFmtId="0" fontId="14" fillId="3" borderId="29" xfId="0" applyFont="1" applyFill="1" applyBorder="1" applyAlignment="1" applyProtection="1">
      <alignment horizontal="left" vertical="center"/>
    </xf>
    <xf numFmtId="0" fontId="14" fillId="3" borderId="0" xfId="0" applyFont="1" applyFill="1" applyBorder="1" applyAlignment="1" applyProtection="1">
      <alignment horizontal="left" vertical="center"/>
    </xf>
    <xf numFmtId="0" fontId="14" fillId="3" borderId="32" xfId="0" applyFont="1" applyFill="1" applyBorder="1" applyAlignment="1" applyProtection="1">
      <alignment horizontal="left" vertical="center"/>
    </xf>
    <xf numFmtId="0" fontId="14" fillId="3" borderId="33" xfId="0" applyFont="1" applyFill="1" applyBorder="1" applyAlignment="1" applyProtection="1">
      <alignment horizontal="left" vertical="center"/>
    </xf>
    <xf numFmtId="0" fontId="14" fillId="3" borderId="0" xfId="0" applyFont="1" applyFill="1" applyBorder="1" applyAlignment="1" applyProtection="1">
      <alignment horizontal="center" vertical="top"/>
    </xf>
    <xf numFmtId="0" fontId="14" fillId="3" borderId="30" xfId="0" applyFont="1" applyFill="1" applyBorder="1" applyAlignment="1" applyProtection="1">
      <alignment horizontal="center" vertical="top"/>
    </xf>
    <xf numFmtId="0" fontId="14" fillId="3" borderId="33" xfId="0" applyFont="1" applyFill="1" applyBorder="1" applyAlignment="1" applyProtection="1">
      <alignment horizontal="center" vertical="top"/>
    </xf>
    <xf numFmtId="0" fontId="14" fillId="3" borderId="34" xfId="0" applyFont="1" applyFill="1" applyBorder="1" applyAlignment="1" applyProtection="1">
      <alignment horizontal="center" vertical="top"/>
    </xf>
    <xf numFmtId="0" fontId="27" fillId="3" borderId="22" xfId="0" applyFont="1" applyFill="1" applyBorder="1" applyAlignment="1" applyProtection="1">
      <alignment horizontal="left" vertical="center"/>
    </xf>
    <xf numFmtId="0" fontId="27" fillId="3" borderId="23" xfId="0" applyFont="1" applyFill="1" applyBorder="1" applyAlignment="1" applyProtection="1">
      <alignment horizontal="left" vertical="center"/>
    </xf>
    <xf numFmtId="0" fontId="27" fillId="3" borderId="24" xfId="0" applyFont="1" applyFill="1" applyBorder="1" applyAlignment="1" applyProtection="1">
      <alignment horizontal="left" vertical="center"/>
    </xf>
    <xf numFmtId="0" fontId="24" fillId="3" borderId="22" xfId="0" applyFont="1" applyFill="1" applyBorder="1" applyAlignment="1" applyProtection="1">
      <alignment horizontal="center" vertical="center"/>
    </xf>
    <xf numFmtId="0" fontId="28" fillId="0" borderId="24" xfId="0" applyFont="1" applyBorder="1" applyAlignment="1" applyProtection="1"/>
    <xf numFmtId="0" fontId="27" fillId="3" borderId="22" xfId="0" applyFont="1" applyFill="1" applyBorder="1" applyAlignment="1" applyProtection="1">
      <alignment horizontal="left" vertical="center" wrapText="1"/>
    </xf>
    <xf numFmtId="0" fontId="27" fillId="3" borderId="23" xfId="0" applyFont="1" applyFill="1" applyBorder="1" applyAlignment="1" applyProtection="1">
      <alignment horizontal="left" vertical="center" wrapText="1"/>
    </xf>
    <xf numFmtId="0" fontId="27" fillId="3" borderId="24" xfId="0" applyFont="1" applyFill="1" applyBorder="1" applyAlignment="1" applyProtection="1">
      <alignment horizontal="left" vertical="center" wrapText="1"/>
    </xf>
    <xf numFmtId="0" fontId="24" fillId="3" borderId="0" xfId="0" applyFont="1" applyFill="1" applyAlignment="1" applyProtection="1">
      <alignment horizontal="center"/>
    </xf>
    <xf numFmtId="0" fontId="9" fillId="8" borderId="22" xfId="0" applyFont="1" applyFill="1" applyBorder="1" applyAlignment="1" applyProtection="1">
      <alignment horizontal="center" vertical="center"/>
    </xf>
    <xf numFmtId="0" fontId="9" fillId="8" borderId="23" xfId="0" applyFont="1" applyFill="1" applyBorder="1" applyAlignment="1" applyProtection="1">
      <alignment horizontal="center" vertical="center"/>
    </xf>
    <xf numFmtId="0" fontId="9" fillId="8" borderId="24" xfId="0" applyFont="1" applyFill="1" applyBorder="1" applyAlignment="1" applyProtection="1">
      <alignment horizontal="center" vertical="center"/>
    </xf>
    <xf numFmtId="0" fontId="26" fillId="8" borderId="22" xfId="0" applyFont="1" applyFill="1" applyBorder="1" applyAlignment="1" applyProtection="1">
      <alignment horizontal="center"/>
    </xf>
    <xf numFmtId="0" fontId="0" fillId="0" borderId="24" xfId="0" applyBorder="1" applyAlignment="1" applyProtection="1"/>
    <xf numFmtId="0" fontId="14" fillId="3" borderId="35" xfId="0" applyFont="1" applyFill="1" applyBorder="1" applyAlignment="1" applyProtection="1">
      <alignment horizontal="center" vertical="center"/>
    </xf>
    <xf numFmtId="0" fontId="14" fillId="3" borderId="4" xfId="0" applyFont="1" applyFill="1" applyBorder="1" applyAlignment="1" applyProtection="1">
      <alignment horizontal="center" vertical="center"/>
    </xf>
    <xf numFmtId="0" fontId="14" fillId="3" borderId="29"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14" fillId="3" borderId="35" xfId="0" applyFont="1" applyFill="1" applyBorder="1" applyAlignment="1" applyProtection="1">
      <alignment horizontal="left" vertical="center"/>
    </xf>
    <xf numFmtId="0" fontId="14" fillId="3" borderId="4" xfId="0" applyFont="1" applyFill="1" applyBorder="1" applyAlignment="1" applyProtection="1">
      <alignment horizontal="left" vertical="center"/>
    </xf>
    <xf numFmtId="0" fontId="14" fillId="3" borderId="5"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9" fillId="4" borderId="14" xfId="0" applyFont="1" applyFill="1" applyBorder="1" applyAlignment="1" applyProtection="1">
      <alignment horizontal="center" vertical="center" wrapText="1"/>
    </xf>
    <xf numFmtId="0" fontId="23" fillId="2" borderId="66" xfId="0" applyFont="1" applyFill="1" applyBorder="1" applyAlignment="1" applyProtection="1">
      <alignment horizontal="center" vertical="center"/>
      <protection locked="0"/>
    </xf>
    <xf numFmtId="0" fontId="23" fillId="2" borderId="67" xfId="0" applyFont="1" applyFill="1" applyBorder="1" applyAlignment="1" applyProtection="1">
      <alignment horizontal="center" vertical="center"/>
      <protection locked="0"/>
    </xf>
    <xf numFmtId="0" fontId="23" fillId="2" borderId="68" xfId="0" applyFont="1" applyFill="1" applyBorder="1" applyAlignment="1" applyProtection="1">
      <alignment horizontal="center" vertical="center"/>
      <protection locked="0"/>
    </xf>
    <xf numFmtId="0" fontId="8" fillId="4" borderId="35" xfId="0" applyFont="1" applyFill="1" applyBorder="1" applyAlignment="1" applyProtection="1">
      <alignment horizontal="center" vertical="center" wrapText="1"/>
    </xf>
    <xf numFmtId="0" fontId="8" fillId="4" borderId="4"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xf>
    <xf numFmtId="0" fontId="8" fillId="4" borderId="29" xfId="0" applyFont="1" applyFill="1" applyBorder="1" applyAlignment="1" applyProtection="1">
      <alignment horizontal="center" vertical="center" wrapText="1"/>
    </xf>
    <xf numFmtId="0" fontId="8" fillId="4" borderId="0" xfId="0" applyFont="1" applyFill="1" applyBorder="1" applyAlignment="1" applyProtection="1">
      <alignment horizontal="center" vertical="center" wrapText="1"/>
    </xf>
    <xf numFmtId="0" fontId="8" fillId="4" borderId="30" xfId="0" applyFont="1" applyFill="1" applyBorder="1" applyAlignment="1" applyProtection="1">
      <alignment horizontal="center" vertical="center" wrapText="1"/>
    </xf>
    <xf numFmtId="0" fontId="8" fillId="4" borderId="32" xfId="0" applyFont="1" applyFill="1" applyBorder="1" applyAlignment="1" applyProtection="1">
      <alignment horizontal="center" vertical="center" wrapText="1"/>
    </xf>
    <xf numFmtId="0" fontId="8" fillId="4" borderId="33" xfId="0" applyFont="1" applyFill="1" applyBorder="1" applyAlignment="1" applyProtection="1">
      <alignment horizontal="center" vertical="center" wrapText="1"/>
    </xf>
    <xf numFmtId="0" fontId="8" fillId="4" borderId="34" xfId="0" applyFont="1" applyFill="1" applyBorder="1" applyAlignment="1" applyProtection="1">
      <alignment horizontal="center" vertical="center" wrapText="1"/>
    </xf>
    <xf numFmtId="0" fontId="7" fillId="2" borderId="3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7" fillId="2" borderId="32" xfId="0" applyFont="1" applyFill="1" applyBorder="1" applyAlignment="1" applyProtection="1">
      <alignment horizontal="center" vertical="center" wrapText="1"/>
      <protection locked="0"/>
    </xf>
    <xf numFmtId="0" fontId="7" fillId="2" borderId="33"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wrapText="1"/>
      <protection locked="0"/>
    </xf>
    <xf numFmtId="0" fontId="17" fillId="2" borderId="35" xfId="0" applyFont="1" applyFill="1" applyBorder="1" applyAlignment="1" applyProtection="1">
      <alignment horizontal="center"/>
      <protection locked="0"/>
    </xf>
    <xf numFmtId="0" fontId="17" fillId="2" borderId="4" xfId="0" applyFont="1" applyFill="1" applyBorder="1" applyAlignment="1" applyProtection="1">
      <alignment horizontal="center"/>
      <protection locked="0"/>
    </xf>
    <xf numFmtId="0" fontId="17" fillId="2" borderId="5" xfId="0" applyFont="1" applyFill="1" applyBorder="1" applyAlignment="1" applyProtection="1">
      <alignment horizontal="center"/>
      <protection locked="0"/>
    </xf>
    <xf numFmtId="0" fontId="17" fillId="2" borderId="29" xfId="0" applyFont="1" applyFill="1" applyBorder="1" applyAlignment="1" applyProtection="1">
      <alignment horizontal="center"/>
      <protection locked="0"/>
    </xf>
    <xf numFmtId="0" fontId="17" fillId="2" borderId="0" xfId="0" applyFont="1" applyFill="1" applyBorder="1" applyAlignment="1" applyProtection="1">
      <alignment horizontal="center"/>
      <protection locked="0"/>
    </xf>
    <xf numFmtId="0" fontId="17" fillId="2" borderId="30" xfId="0" applyFont="1" applyFill="1" applyBorder="1" applyAlignment="1" applyProtection="1">
      <alignment horizontal="center"/>
      <protection locked="0"/>
    </xf>
    <xf numFmtId="0" fontId="17" fillId="2" borderId="32" xfId="0" applyFont="1" applyFill="1" applyBorder="1" applyAlignment="1" applyProtection="1">
      <alignment horizontal="center"/>
      <protection locked="0"/>
    </xf>
    <xf numFmtId="0" fontId="17" fillId="2" borderId="33" xfId="0" applyFont="1" applyFill="1" applyBorder="1" applyAlignment="1" applyProtection="1">
      <alignment horizontal="center"/>
      <protection locked="0"/>
    </xf>
    <xf numFmtId="0" fontId="17" fillId="2" borderId="34" xfId="0" applyFont="1" applyFill="1" applyBorder="1" applyAlignment="1" applyProtection="1">
      <alignment horizontal="center"/>
      <protection locked="0"/>
    </xf>
    <xf numFmtId="0" fontId="22" fillId="3" borderId="35" xfId="0" applyFont="1" applyFill="1" applyBorder="1" applyAlignment="1" applyProtection="1">
      <alignment horizontal="left" vertical="top"/>
    </xf>
    <xf numFmtId="0" fontId="22" fillId="3" borderId="4" xfId="0" applyFont="1" applyFill="1" applyBorder="1" applyAlignment="1" applyProtection="1">
      <alignment horizontal="left" vertical="top"/>
    </xf>
    <xf numFmtId="0" fontId="22" fillId="3" borderId="5" xfId="0" applyFont="1" applyFill="1" applyBorder="1" applyAlignment="1" applyProtection="1">
      <alignment horizontal="left" vertical="top"/>
    </xf>
    <xf numFmtId="0" fontId="22" fillId="2" borderId="32" xfId="0" applyFont="1" applyFill="1" applyBorder="1" applyAlignment="1" applyProtection="1">
      <alignment horizontal="center" vertical="top"/>
      <protection locked="0"/>
    </xf>
    <xf numFmtId="0" fontId="22" fillId="2" borderId="33" xfId="0" applyFont="1" applyFill="1" applyBorder="1" applyAlignment="1" applyProtection="1">
      <alignment horizontal="center" vertical="top"/>
      <protection locked="0"/>
    </xf>
    <xf numFmtId="0" fontId="22" fillId="2" borderId="34" xfId="0" applyFont="1" applyFill="1" applyBorder="1" applyAlignment="1" applyProtection="1">
      <alignment horizontal="center" vertical="top"/>
      <protection locked="0"/>
    </xf>
    <xf numFmtId="0" fontId="14" fillId="3" borderId="35" xfId="0" applyFont="1" applyFill="1" applyBorder="1" applyAlignment="1" applyProtection="1">
      <alignment vertical="center"/>
    </xf>
    <xf numFmtId="0" fontId="14" fillId="3" borderId="4" xfId="0" applyFont="1" applyFill="1" applyBorder="1" applyAlignment="1" applyProtection="1">
      <alignment vertical="center"/>
    </xf>
    <xf numFmtId="0" fontId="14" fillId="3" borderId="29" xfId="0" applyFont="1" applyFill="1" applyBorder="1" applyAlignment="1" applyProtection="1">
      <alignment vertical="center"/>
    </xf>
    <xf numFmtId="0" fontId="14" fillId="3" borderId="0" xfId="0" applyFont="1" applyFill="1" applyBorder="1" applyAlignment="1" applyProtection="1">
      <alignment vertical="center"/>
    </xf>
    <xf numFmtId="0" fontId="14" fillId="3" borderId="4" xfId="0" applyFont="1" applyFill="1" applyBorder="1" applyAlignment="1" applyProtection="1">
      <alignment horizontal="center" vertical="top"/>
    </xf>
    <xf numFmtId="0" fontId="14" fillId="3" borderId="5" xfId="0" applyFont="1" applyFill="1" applyBorder="1" applyAlignment="1" applyProtection="1">
      <alignment horizontal="center" vertical="top"/>
    </xf>
    <xf numFmtId="0" fontId="14" fillId="3" borderId="32" xfId="0" applyFont="1" applyFill="1" applyBorder="1" applyAlignment="1" applyProtection="1">
      <alignment vertical="center"/>
    </xf>
    <xf numFmtId="0" fontId="14" fillId="3" borderId="33"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7" fillId="0" borderId="29" xfId="0" applyFont="1" applyFill="1" applyBorder="1" applyAlignment="1" applyProtection="1">
      <alignment horizontal="left" vertical="center" wrapText="1"/>
    </xf>
    <xf numFmtId="0" fontId="17" fillId="0" borderId="0" xfId="0" applyFont="1" applyFill="1" applyBorder="1" applyAlignment="1" applyProtection="1">
      <alignment horizontal="left" vertical="center" wrapText="1"/>
    </xf>
    <xf numFmtId="0" fontId="17" fillId="0" borderId="29" xfId="0" applyFont="1" applyFill="1" applyBorder="1" applyAlignment="1" applyProtection="1">
      <alignment horizontal="left" vertical="center"/>
    </xf>
    <xf numFmtId="0" fontId="17" fillId="0" borderId="0" xfId="0" applyFont="1" applyFill="1" applyBorder="1" applyAlignment="1" applyProtection="1">
      <alignment horizontal="left" vertical="center"/>
    </xf>
    <xf numFmtId="0" fontId="10" fillId="0" borderId="3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0" fontId="17" fillId="0" borderId="9" xfId="0" applyFont="1" applyFill="1" applyBorder="1" applyAlignment="1" applyProtection="1">
      <alignment horizontal="left" vertical="center" wrapText="1"/>
    </xf>
    <xf numFmtId="0" fontId="20" fillId="2" borderId="35" xfId="0" applyFont="1" applyFill="1" applyBorder="1" applyAlignment="1" applyProtection="1">
      <alignment horizontal="center" vertical="center" wrapText="1"/>
      <protection locked="0"/>
    </xf>
    <xf numFmtId="0" fontId="20" fillId="2" borderId="4" xfId="0" applyFont="1" applyFill="1" applyBorder="1" applyAlignment="1" applyProtection="1">
      <alignment horizontal="center" vertical="center" wrapText="1"/>
      <protection locked="0"/>
    </xf>
    <xf numFmtId="0" fontId="20" fillId="2" borderId="5" xfId="0" applyFont="1" applyFill="1" applyBorder="1" applyAlignment="1" applyProtection="1">
      <alignment horizontal="center" vertical="center" wrapText="1"/>
      <protection locked="0"/>
    </xf>
    <xf numFmtId="0" fontId="20" fillId="2" borderId="32" xfId="0" applyFont="1" applyFill="1" applyBorder="1" applyAlignment="1" applyProtection="1">
      <alignment horizontal="center" vertical="center" wrapText="1"/>
      <protection locked="0"/>
    </xf>
    <xf numFmtId="0" fontId="20" fillId="2" borderId="33" xfId="0" applyFont="1" applyFill="1" applyBorder="1" applyAlignment="1" applyProtection="1">
      <alignment horizontal="center" vertical="center" wrapText="1"/>
      <protection locked="0"/>
    </xf>
    <xf numFmtId="0" fontId="20" fillId="2" borderId="34" xfId="0" applyFont="1" applyFill="1" applyBorder="1" applyAlignment="1" applyProtection="1">
      <alignment horizontal="center" vertical="center" wrapText="1"/>
      <protection locked="0"/>
    </xf>
    <xf numFmtId="0" fontId="21" fillId="3" borderId="35" xfId="0" applyFont="1" applyFill="1" applyBorder="1" applyAlignment="1" applyProtection="1">
      <alignment horizontal="center"/>
    </xf>
    <xf numFmtId="0" fontId="21" fillId="3" borderId="4" xfId="0" applyFont="1" applyFill="1" applyBorder="1" applyAlignment="1" applyProtection="1">
      <alignment horizontal="center"/>
    </xf>
    <xf numFmtId="0" fontId="21" fillId="3" borderId="5" xfId="0" applyFont="1" applyFill="1" applyBorder="1" applyAlignment="1" applyProtection="1">
      <alignment horizontal="center"/>
    </xf>
    <xf numFmtId="14" fontId="21" fillId="2" borderId="55" xfId="0" applyNumberFormat="1" applyFont="1" applyFill="1" applyBorder="1" applyAlignment="1" applyProtection="1">
      <alignment horizontal="center"/>
      <protection locked="0"/>
    </xf>
    <xf numFmtId="14" fontId="21" fillId="2" borderId="54" xfId="0" applyNumberFormat="1" applyFont="1" applyFill="1" applyBorder="1" applyAlignment="1" applyProtection="1">
      <alignment horizontal="center"/>
      <protection locked="0"/>
    </xf>
    <xf numFmtId="14" fontId="21" fillId="2" borderId="59" xfId="0" applyNumberFormat="1" applyFont="1" applyFill="1" applyBorder="1" applyAlignment="1" applyProtection="1">
      <alignment horizontal="center"/>
      <protection locked="0"/>
    </xf>
    <xf numFmtId="0" fontId="13" fillId="4" borderId="42" xfId="0" applyFont="1" applyFill="1" applyBorder="1" applyAlignment="1" applyProtection="1">
      <alignment horizontal="center" vertical="center" wrapText="1"/>
    </xf>
    <xf numFmtId="0" fontId="13" fillId="4" borderId="43" xfId="0" applyFont="1" applyFill="1" applyBorder="1" applyAlignment="1" applyProtection="1">
      <alignment horizontal="center" vertical="center" wrapText="1"/>
    </xf>
    <xf numFmtId="0" fontId="13" fillId="4" borderId="44" xfId="0" applyFont="1" applyFill="1" applyBorder="1" applyAlignment="1" applyProtection="1">
      <alignment horizontal="center" vertical="center" wrapText="1"/>
    </xf>
    <xf numFmtId="0" fontId="13" fillId="4" borderId="22" xfId="0" applyFont="1" applyFill="1" applyBorder="1" applyAlignment="1" applyProtection="1">
      <alignment horizontal="center" vertical="center" wrapText="1"/>
    </xf>
    <xf numFmtId="0" fontId="13" fillId="4" borderId="23" xfId="0" applyFont="1" applyFill="1" applyBorder="1" applyAlignment="1" applyProtection="1">
      <alignment horizontal="center" vertical="center" wrapText="1"/>
    </xf>
    <xf numFmtId="0" fontId="13" fillId="4" borderId="24" xfId="0" applyFont="1" applyFill="1" applyBorder="1" applyAlignment="1" applyProtection="1">
      <alignment horizontal="center" vertical="center" wrapText="1"/>
    </xf>
    <xf numFmtId="0" fontId="8" fillId="4" borderId="7" xfId="0" applyFont="1" applyFill="1" applyBorder="1" applyAlignment="1" applyProtection="1">
      <alignment horizontal="center" vertical="top"/>
    </xf>
    <xf numFmtId="0" fontId="19" fillId="2" borderId="7" xfId="0" applyFont="1" applyFill="1" applyBorder="1" applyAlignment="1" applyProtection="1">
      <alignment horizontal="center" vertical="center"/>
      <protection locked="0"/>
    </xf>
    <xf numFmtId="0" fontId="20" fillId="3" borderId="35" xfId="0" applyFont="1" applyFill="1" applyBorder="1" applyAlignment="1" applyProtection="1">
      <alignment horizontal="center" vertical="center"/>
    </xf>
    <xf numFmtId="0" fontId="20" fillId="3" borderId="4" xfId="0" applyFont="1" applyFill="1" applyBorder="1" applyAlignment="1" applyProtection="1">
      <alignment horizontal="center" vertical="center"/>
    </xf>
    <xf numFmtId="0" fontId="20" fillId="3" borderId="5" xfId="0" applyFont="1" applyFill="1" applyBorder="1" applyAlignment="1" applyProtection="1">
      <alignment horizontal="center" vertical="center"/>
    </xf>
    <xf numFmtId="0" fontId="20" fillId="3" borderId="32" xfId="0" applyFont="1" applyFill="1" applyBorder="1" applyAlignment="1" applyProtection="1">
      <alignment horizontal="center" vertical="center"/>
    </xf>
    <xf numFmtId="0" fontId="20" fillId="3" borderId="33" xfId="0" applyFont="1" applyFill="1" applyBorder="1" applyAlignment="1" applyProtection="1">
      <alignment horizontal="center" vertical="center"/>
    </xf>
    <xf numFmtId="0" fontId="20" fillId="3" borderId="34" xfId="0" applyFont="1" applyFill="1" applyBorder="1" applyAlignment="1" applyProtection="1">
      <alignment horizontal="center" vertical="center"/>
    </xf>
    <xf numFmtId="0" fontId="21" fillId="2" borderId="35" xfId="0" applyFont="1" applyFill="1" applyBorder="1" applyAlignment="1" applyProtection="1">
      <alignment horizontal="center" vertical="center" wrapText="1"/>
      <protection locked="0"/>
    </xf>
    <xf numFmtId="0" fontId="21" fillId="2" borderId="4" xfId="0" applyFont="1" applyFill="1" applyBorder="1" applyAlignment="1" applyProtection="1">
      <alignment horizontal="center" vertical="center" wrapText="1"/>
      <protection locked="0"/>
    </xf>
    <xf numFmtId="0" fontId="21" fillId="2" borderId="5" xfId="0" applyFont="1" applyFill="1" applyBorder="1" applyAlignment="1" applyProtection="1">
      <alignment horizontal="center" vertical="center" wrapText="1"/>
      <protection locked="0"/>
    </xf>
    <xf numFmtId="0" fontId="21" fillId="2" borderId="32" xfId="0" applyFont="1" applyFill="1" applyBorder="1" applyAlignment="1" applyProtection="1">
      <alignment horizontal="center" vertical="center" wrapText="1"/>
      <protection locked="0"/>
    </xf>
    <xf numFmtId="0" fontId="21" fillId="2" borderId="33" xfId="0" applyFont="1" applyFill="1" applyBorder="1" applyAlignment="1" applyProtection="1">
      <alignment horizontal="center" vertical="center" wrapText="1"/>
      <protection locked="0"/>
    </xf>
    <xf numFmtId="0" fontId="21" fillId="2" borderId="34" xfId="0" applyFont="1" applyFill="1" applyBorder="1" applyAlignment="1" applyProtection="1">
      <alignment horizontal="center" vertical="center" wrapText="1"/>
      <protection locked="0"/>
    </xf>
    <xf numFmtId="0" fontId="9" fillId="0" borderId="30"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166" fontId="18" fillId="0" borderId="7" xfId="0" applyNumberFormat="1" applyFont="1" applyFill="1" applyBorder="1" applyAlignment="1" applyProtection="1">
      <alignment horizontal="center" vertical="center" wrapText="1"/>
    </xf>
    <xf numFmtId="0" fontId="7" fillId="4" borderId="11"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7" fillId="4" borderId="18"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7" fillId="4" borderId="41" xfId="0" applyFont="1" applyFill="1"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wrapText="1"/>
    </xf>
    <xf numFmtId="0" fontId="9" fillId="4" borderId="25"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9" fillId="4" borderId="41" xfId="0" applyFont="1" applyFill="1" applyBorder="1" applyAlignment="1" applyProtection="1">
      <alignment horizontal="center" vertical="center" wrapText="1"/>
    </xf>
    <xf numFmtId="166" fontId="18" fillId="0" borderId="14" xfId="0" applyNumberFormat="1" applyFont="1" applyFill="1" applyBorder="1" applyAlignment="1" applyProtection="1">
      <alignment horizontal="center" vertical="center" wrapText="1"/>
    </xf>
    <xf numFmtId="166" fontId="18" fillId="0" borderId="15" xfId="0" applyNumberFormat="1" applyFont="1" applyFill="1" applyBorder="1" applyAlignment="1" applyProtection="1">
      <alignment horizontal="center" vertical="center" wrapText="1"/>
    </xf>
    <xf numFmtId="166" fontId="18" fillId="0" borderId="27" xfId="0" applyNumberFormat="1" applyFont="1" applyFill="1" applyBorder="1" applyAlignment="1" applyProtection="1">
      <alignment horizontal="center" vertical="center" wrapText="1"/>
    </xf>
    <xf numFmtId="1" fontId="13" fillId="0" borderId="11" xfId="0" applyNumberFormat="1" applyFont="1" applyFill="1" applyBorder="1" applyAlignment="1" applyProtection="1">
      <alignment horizontal="center" vertical="center"/>
    </xf>
    <xf numFmtId="1" fontId="13" fillId="0" borderId="25" xfId="0" applyNumberFormat="1" applyFont="1" applyFill="1" applyBorder="1" applyAlignment="1" applyProtection="1">
      <alignment horizontal="center" vertical="center"/>
    </xf>
    <xf numFmtId="1" fontId="13" fillId="0" borderId="18" xfId="0" applyNumberFormat="1" applyFont="1" applyFill="1" applyBorder="1" applyAlignment="1" applyProtection="1">
      <alignment horizontal="center" vertical="center"/>
    </xf>
    <xf numFmtId="1" fontId="13" fillId="0" borderId="26" xfId="0" applyNumberFormat="1" applyFont="1" applyFill="1" applyBorder="1" applyAlignment="1" applyProtection="1">
      <alignment horizontal="center" vertical="center"/>
    </xf>
    <xf numFmtId="1" fontId="13" fillId="0" borderId="8" xfId="0" applyNumberFormat="1" applyFont="1" applyFill="1" applyBorder="1" applyAlignment="1" applyProtection="1">
      <alignment horizontal="center" vertical="center"/>
    </xf>
    <xf numFmtId="1" fontId="13" fillId="0" borderId="41" xfId="0" applyNumberFormat="1" applyFont="1" applyFill="1" applyBorder="1" applyAlignment="1" applyProtection="1">
      <alignment horizontal="center" vertical="center"/>
    </xf>
    <xf numFmtId="3" fontId="17" fillId="3" borderId="32" xfId="0" applyNumberFormat="1" applyFont="1" applyFill="1" applyBorder="1" applyAlignment="1" applyProtection="1">
      <alignment horizontal="center" vertical="center"/>
    </xf>
    <xf numFmtId="3" fontId="17" fillId="3" borderId="33" xfId="0" applyNumberFormat="1" applyFont="1" applyFill="1" applyBorder="1" applyAlignment="1" applyProtection="1">
      <alignment horizontal="center" vertical="center"/>
    </xf>
    <xf numFmtId="3" fontId="17" fillId="3" borderId="34" xfId="0" applyNumberFormat="1" applyFont="1" applyFill="1" applyBorder="1" applyAlignment="1" applyProtection="1">
      <alignment horizontal="center" vertical="center"/>
    </xf>
    <xf numFmtId="0" fontId="17" fillId="3" borderId="33" xfId="0" applyFont="1" applyFill="1" applyBorder="1" applyAlignment="1" applyProtection="1">
      <alignment horizontal="center" vertical="center"/>
    </xf>
    <xf numFmtId="0" fontId="17" fillId="3" borderId="29"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30" xfId="0" applyFont="1" applyFill="1" applyBorder="1" applyAlignment="1" applyProtection="1">
      <alignment horizontal="center" vertical="center"/>
    </xf>
    <xf numFmtId="0" fontId="10" fillId="3" borderId="33" xfId="0" applyFont="1" applyFill="1" applyBorder="1" applyAlignment="1" applyProtection="1">
      <alignment horizontal="center" vertical="center" wrapText="1"/>
    </xf>
    <xf numFmtId="0" fontId="45" fillId="3" borderId="35" xfId="0" applyFont="1" applyFill="1" applyBorder="1" applyAlignment="1" applyProtection="1">
      <alignment horizontal="center" vertical="center" wrapText="1"/>
    </xf>
    <xf numFmtId="0" fontId="45" fillId="3" borderId="4" xfId="0" applyFont="1" applyFill="1" applyBorder="1" applyAlignment="1" applyProtection="1">
      <alignment horizontal="center" vertical="center" wrapText="1"/>
    </xf>
    <xf numFmtId="0" fontId="45" fillId="3" borderId="5" xfId="0" applyFont="1" applyFill="1" applyBorder="1" applyAlignment="1" applyProtection="1">
      <alignment horizontal="center" vertical="center" wrapText="1"/>
    </xf>
    <xf numFmtId="0" fontId="45" fillId="3" borderId="32" xfId="0" applyFont="1" applyFill="1" applyBorder="1" applyAlignment="1" applyProtection="1">
      <alignment horizontal="center" vertical="center" wrapText="1"/>
    </xf>
    <xf numFmtId="0" fontId="45" fillId="3" borderId="33" xfId="0" applyFont="1" applyFill="1" applyBorder="1" applyAlignment="1" applyProtection="1">
      <alignment horizontal="center" vertical="center" wrapText="1"/>
    </xf>
    <xf numFmtId="0" fontId="45" fillId="3" borderId="34" xfId="0" applyFont="1" applyFill="1" applyBorder="1" applyAlignment="1" applyProtection="1">
      <alignment horizontal="center" vertical="center" wrapText="1"/>
    </xf>
    <xf numFmtId="3" fontId="9" fillId="3" borderId="32" xfId="0" applyNumberFormat="1" applyFont="1" applyFill="1" applyBorder="1" applyAlignment="1" applyProtection="1">
      <alignment horizontal="center" vertical="center"/>
    </xf>
    <xf numFmtId="3" fontId="9" fillId="3" borderId="33" xfId="0" applyNumberFormat="1" applyFont="1" applyFill="1" applyBorder="1" applyAlignment="1" applyProtection="1">
      <alignment horizontal="center" vertical="center"/>
    </xf>
    <xf numFmtId="3" fontId="9" fillId="3" borderId="34" xfId="0" applyNumberFormat="1" applyFont="1" applyFill="1" applyBorder="1" applyAlignment="1" applyProtection="1">
      <alignment horizontal="center" vertical="center"/>
    </xf>
    <xf numFmtId="0" fontId="9" fillId="3" borderId="33" xfId="0" applyFont="1" applyFill="1" applyBorder="1" applyAlignment="1" applyProtection="1">
      <alignment horizontal="center" vertical="center"/>
    </xf>
    <xf numFmtId="0" fontId="9" fillId="3" borderId="29"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9" fillId="3" borderId="30" xfId="0" applyFont="1" applyFill="1" applyBorder="1" applyAlignment="1" applyProtection="1">
      <alignment horizontal="center" vertical="center"/>
    </xf>
    <xf numFmtId="0" fontId="0" fillId="0" borderId="35"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Border="1" applyAlignment="1" applyProtection="1">
      <alignment horizontal="center" vertical="center"/>
    </xf>
    <xf numFmtId="0" fontId="0" fillId="0" borderId="30" xfId="0" applyBorder="1" applyAlignment="1" applyProtection="1">
      <alignment horizontal="center" vertical="center"/>
    </xf>
    <xf numFmtId="0" fontId="0" fillId="0" borderId="32" xfId="0" applyBorder="1" applyAlignment="1" applyProtection="1">
      <alignment horizontal="center" vertical="center"/>
    </xf>
    <xf numFmtId="0" fontId="0" fillId="0" borderId="33" xfId="0" applyBorder="1" applyAlignment="1" applyProtection="1">
      <alignment horizontal="center" vertical="center"/>
    </xf>
    <xf numFmtId="0" fontId="0" fillId="0" borderId="34" xfId="0" applyBorder="1" applyAlignment="1" applyProtection="1">
      <alignment horizontal="center" vertical="center"/>
    </xf>
    <xf numFmtId="0" fontId="3" fillId="0" borderId="35" xfId="0" applyFont="1" applyBorder="1" applyAlignment="1" applyProtection="1">
      <alignment horizontal="center" vertical="center" wrapText="1"/>
    </xf>
    <xf numFmtId="0" fontId="16" fillId="0" borderId="4" xfId="0" applyFont="1" applyBorder="1" applyAlignment="1" applyProtection="1">
      <alignment horizontal="center" vertical="center" wrapText="1"/>
    </xf>
    <xf numFmtId="0" fontId="16" fillId="0" borderId="32" xfId="0" applyFont="1" applyBorder="1" applyAlignment="1" applyProtection="1">
      <alignment horizontal="center" vertical="center" wrapText="1"/>
    </xf>
    <xf numFmtId="0" fontId="16" fillId="0" borderId="33" xfId="0" applyFont="1" applyBorder="1" applyAlignment="1" applyProtection="1">
      <alignment horizontal="center" vertical="center" wrapText="1"/>
    </xf>
    <xf numFmtId="0" fontId="9" fillId="3" borderId="35"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center" vertical="center" wrapText="1"/>
      <protection locked="0"/>
    </xf>
    <xf numFmtId="0" fontId="9" fillId="3" borderId="30" xfId="0" applyFont="1" applyFill="1" applyBorder="1" applyAlignment="1" applyProtection="1">
      <alignment horizontal="center" vertical="center" wrapText="1"/>
      <protection locked="0"/>
    </xf>
    <xf numFmtId="0" fontId="9" fillId="3" borderId="32" xfId="0" applyFont="1" applyFill="1" applyBorder="1" applyAlignment="1" applyProtection="1">
      <alignment horizontal="center" vertical="center" wrapText="1"/>
      <protection locked="0"/>
    </xf>
    <xf numFmtId="0" fontId="9" fillId="3" borderId="33" xfId="0" applyFont="1" applyFill="1" applyBorder="1" applyAlignment="1" applyProtection="1">
      <alignment horizontal="center" vertical="center" wrapText="1"/>
      <protection locked="0"/>
    </xf>
    <xf numFmtId="0" fontId="9" fillId="3" borderId="34" xfId="0" applyFont="1" applyFill="1" applyBorder="1" applyAlignment="1" applyProtection="1">
      <alignment horizontal="center" vertical="center" wrapText="1"/>
      <protection locked="0"/>
    </xf>
    <xf numFmtId="0" fontId="13" fillId="0" borderId="35" xfId="0" applyFont="1" applyBorder="1" applyAlignment="1" applyProtection="1">
      <alignment horizontal="center" vertical="center" wrapText="1"/>
    </xf>
    <xf numFmtId="0" fontId="13" fillId="0" borderId="4" xfId="0" applyFont="1" applyBorder="1" applyAlignment="1" applyProtection="1">
      <alignment horizontal="center" vertical="center" wrapText="1"/>
    </xf>
    <xf numFmtId="0" fontId="13" fillId="0" borderId="32" xfId="0" applyFont="1" applyBorder="1" applyAlignment="1" applyProtection="1">
      <alignment horizontal="center" vertical="center" wrapText="1"/>
    </xf>
    <xf numFmtId="0" fontId="13" fillId="0" borderId="33" xfId="0" applyFont="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29"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49" fontId="19" fillId="8" borderId="35" xfId="0" applyNumberFormat="1"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49" fontId="19" fillId="8" borderId="5" xfId="0" applyNumberFormat="1"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wrapText="1"/>
    </xf>
    <xf numFmtId="0" fontId="13" fillId="4" borderId="2" xfId="0" applyFont="1" applyFill="1" applyBorder="1" applyAlignment="1" applyProtection="1">
      <alignment horizontal="center" vertical="center" wrapText="1"/>
    </xf>
    <xf numFmtId="0" fontId="13" fillId="4" borderId="53" xfId="0" applyFont="1" applyFill="1" applyBorder="1" applyAlignment="1" applyProtection="1">
      <alignment horizontal="center" vertical="center" wrapText="1"/>
    </xf>
    <xf numFmtId="0" fontId="13" fillId="4" borderId="54" xfId="0" applyFont="1" applyFill="1" applyBorder="1" applyAlignment="1" applyProtection="1">
      <alignment horizontal="center" vertical="center" wrapText="1"/>
    </xf>
    <xf numFmtId="0" fontId="13" fillId="4" borderId="3" xfId="0" applyFont="1" applyFill="1" applyBorder="1" applyAlignment="1" applyProtection="1">
      <alignment horizontal="center" vertical="center" wrapText="1"/>
    </xf>
    <xf numFmtId="0" fontId="13" fillId="4" borderId="4" xfId="0" applyFont="1" applyFill="1" applyBorder="1" applyAlignment="1" applyProtection="1">
      <alignment horizontal="center" vertical="center" wrapText="1"/>
    </xf>
    <xf numFmtId="0" fontId="13" fillId="4" borderId="18" xfId="0" applyFont="1" applyFill="1" applyBorder="1" applyAlignment="1" applyProtection="1">
      <alignment horizontal="center" vertical="center" wrapText="1"/>
    </xf>
    <xf numFmtId="0" fontId="13" fillId="4" borderId="0" xfId="0" applyFont="1" applyFill="1" applyBorder="1" applyAlignment="1" applyProtection="1">
      <alignment horizontal="center" vertical="center" wrapText="1"/>
    </xf>
    <xf numFmtId="0" fontId="13" fillId="4" borderId="51" xfId="0" applyFont="1" applyFill="1" applyBorder="1" applyAlignment="1" applyProtection="1">
      <alignment horizontal="center" vertical="center" wrapText="1"/>
    </xf>
    <xf numFmtId="0" fontId="13" fillId="4" borderId="33" xfId="0" applyFont="1" applyFill="1" applyBorder="1" applyAlignment="1" applyProtection="1">
      <alignment horizontal="center" vertical="center" wrapText="1"/>
    </xf>
    <xf numFmtId="0" fontId="13" fillId="4" borderId="35" xfId="0" applyFont="1" applyFill="1" applyBorder="1" applyAlignment="1" applyProtection="1">
      <alignment horizontal="center" vertical="center" wrapText="1"/>
    </xf>
    <xf numFmtId="0" fontId="13" fillId="4" borderId="29" xfId="0" applyFont="1" applyFill="1" applyBorder="1" applyAlignment="1" applyProtection="1">
      <alignment horizontal="center" vertical="center" wrapText="1"/>
    </xf>
    <xf numFmtId="0" fontId="13" fillId="4" borderId="3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52"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51" xfId="0" applyFont="1" applyFill="1" applyBorder="1" applyAlignment="1" applyProtection="1">
      <alignment horizontal="center" vertical="center" wrapText="1"/>
      <protection locked="0"/>
    </xf>
    <xf numFmtId="0" fontId="8" fillId="0" borderId="34" xfId="0" applyFont="1" applyFill="1" applyBorder="1" applyAlignment="1" applyProtection="1">
      <alignment horizontal="center" vertical="center" wrapText="1"/>
    </xf>
    <xf numFmtId="0" fontId="8" fillId="0" borderId="30" xfId="0" applyFont="1" applyFill="1" applyBorder="1" applyAlignment="1" applyProtection="1">
      <alignment horizontal="center" vertical="center" wrapText="1"/>
    </xf>
    <xf numFmtId="0" fontId="0" fillId="2" borderId="3" xfId="0" applyFill="1" applyBorder="1" applyAlignment="1" applyProtection="1">
      <alignment horizontal="center" wrapText="1"/>
      <protection locked="0"/>
    </xf>
    <xf numFmtId="0" fontId="0" fillId="2" borderId="4" xfId="0" applyFill="1" applyBorder="1" applyAlignment="1" applyProtection="1">
      <alignment horizontal="center" wrapText="1"/>
      <protection locked="0"/>
    </xf>
    <xf numFmtId="0" fontId="0" fillId="2" borderId="63" xfId="0" applyFill="1" applyBorder="1" applyAlignment="1" applyProtection="1">
      <alignment horizontal="center" wrapText="1"/>
      <protection locked="0"/>
    </xf>
    <xf numFmtId="0" fontId="0" fillId="2" borderId="18" xfId="0" applyFill="1" applyBorder="1" applyAlignment="1" applyProtection="1">
      <alignment horizontal="center" wrapText="1"/>
      <protection locked="0"/>
    </xf>
    <xf numFmtId="0" fontId="0" fillId="2" borderId="0" xfId="0" applyFill="1" applyBorder="1" applyAlignment="1" applyProtection="1">
      <alignment horizontal="center" wrapText="1"/>
      <protection locked="0"/>
    </xf>
    <xf numFmtId="0" fontId="0" fillId="2" borderId="26" xfId="0" applyFill="1" applyBorder="1" applyAlignment="1" applyProtection="1">
      <alignment horizontal="center" wrapText="1"/>
      <protection locked="0"/>
    </xf>
    <xf numFmtId="0" fontId="2" fillId="0" borderId="18" xfId="0" applyFont="1" applyFill="1" applyBorder="1" applyAlignment="1" applyProtection="1">
      <alignment horizontal="center"/>
    </xf>
    <xf numFmtId="0" fontId="2" fillId="0" borderId="0" xfId="0" applyFont="1" applyFill="1" applyBorder="1" applyAlignment="1" applyProtection="1">
      <alignment horizontal="center"/>
    </xf>
    <xf numFmtId="0" fontId="2" fillId="0" borderId="26" xfId="0" applyFont="1" applyFill="1" applyBorder="1" applyAlignment="1" applyProtection="1">
      <alignment horizontal="center"/>
    </xf>
    <xf numFmtId="3" fontId="2" fillId="0" borderId="51" xfId="0" applyNumberFormat="1" applyFont="1" applyFill="1" applyBorder="1" applyAlignment="1" applyProtection="1">
      <alignment horizontal="center"/>
    </xf>
    <xf numFmtId="0" fontId="2" fillId="0" borderId="33" xfId="0" applyFont="1" applyFill="1" applyBorder="1" applyAlignment="1" applyProtection="1">
      <alignment horizontal="center"/>
    </xf>
    <xf numFmtId="0" fontId="2" fillId="0" borderId="39" xfId="0" applyFont="1" applyFill="1" applyBorder="1" applyAlignment="1" applyProtection="1">
      <alignment horizontal="center"/>
    </xf>
    <xf numFmtId="0" fontId="0" fillId="2" borderId="11"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0" fillId="2" borderId="18" xfId="0" applyFill="1" applyBorder="1" applyAlignment="1" applyProtection="1">
      <alignment horizontal="center" vertical="center" wrapText="1"/>
      <protection locked="0"/>
    </xf>
    <xf numFmtId="0" fontId="0" fillId="2" borderId="0"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8" fillId="2" borderId="12"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top" wrapText="1"/>
      <protection locked="0"/>
    </xf>
    <xf numFmtId="0" fontId="14" fillId="2" borderId="11" xfId="0" applyFont="1" applyFill="1" applyBorder="1" applyAlignment="1" applyProtection="1">
      <alignment horizontal="center" vertical="top" wrapText="1"/>
      <protection locked="0"/>
    </xf>
    <xf numFmtId="0" fontId="14" fillId="2" borderId="13" xfId="0" applyFont="1" applyFill="1" applyBorder="1" applyAlignment="1" applyProtection="1">
      <alignment horizontal="center" vertical="top" wrapText="1"/>
      <protection locked="0"/>
    </xf>
    <xf numFmtId="0" fontId="14" fillId="2" borderId="51" xfId="0" applyFont="1" applyFill="1" applyBorder="1" applyAlignment="1" applyProtection="1">
      <alignment horizontal="center" vertical="top" wrapText="1"/>
      <protection locked="0"/>
    </xf>
    <xf numFmtId="0" fontId="14" fillId="2" borderId="34" xfId="0" applyFont="1" applyFill="1" applyBorder="1" applyAlignment="1" applyProtection="1">
      <alignment horizontal="center" vertical="top" wrapText="1"/>
      <protection locked="0"/>
    </xf>
    <xf numFmtId="0" fontId="8" fillId="2" borderId="8"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top" wrapText="1"/>
      <protection locked="0"/>
    </xf>
    <xf numFmtId="0" fontId="14" fillId="2" borderId="10" xfId="0" applyFont="1" applyFill="1" applyBorder="1" applyAlignment="1" applyProtection="1">
      <alignment horizontal="center" vertical="top" wrapText="1"/>
      <protection locked="0"/>
    </xf>
    <xf numFmtId="0" fontId="14" fillId="2" borderId="17" xfId="0" applyFont="1" applyFill="1" applyBorder="1" applyAlignment="1" applyProtection="1">
      <alignment horizontal="center" vertical="top" wrapText="1"/>
      <protection locked="0"/>
    </xf>
    <xf numFmtId="49" fontId="14" fillId="2" borderId="7" xfId="0" applyNumberFormat="1" applyFont="1" applyFill="1" applyBorder="1" applyAlignment="1" applyProtection="1">
      <alignment horizontal="center" vertical="top" wrapText="1"/>
      <protection locked="0"/>
    </xf>
    <xf numFmtId="0" fontId="17" fillId="2" borderId="7" xfId="0" applyFont="1" applyFill="1" applyBorder="1" applyAlignment="1" applyProtection="1">
      <alignment horizontal="center" vertical="top" wrapText="1"/>
      <protection locked="0"/>
    </xf>
    <xf numFmtId="49" fontId="14" fillId="2" borderId="7" xfId="0" applyNumberFormat="1" applyFont="1" applyFill="1" applyBorder="1" applyAlignment="1" applyProtection="1">
      <alignment horizontal="left" vertical="top" wrapText="1"/>
      <protection locked="0"/>
    </xf>
    <xf numFmtId="0" fontId="14" fillId="2" borderId="11" xfId="0" applyNumberFormat="1" applyFont="1" applyFill="1" applyBorder="1" applyAlignment="1" applyProtection="1">
      <alignment horizontal="left" vertical="center" wrapText="1"/>
      <protection locked="0"/>
    </xf>
    <xf numFmtId="0" fontId="14" fillId="2" borderId="12" xfId="0" applyNumberFormat="1" applyFont="1" applyFill="1" applyBorder="1" applyAlignment="1" applyProtection="1">
      <alignment horizontal="left" vertical="center" wrapText="1"/>
      <protection locked="0"/>
    </xf>
    <xf numFmtId="0" fontId="14" fillId="2" borderId="25" xfId="0" applyNumberFormat="1" applyFont="1" applyFill="1" applyBorder="1" applyAlignment="1" applyProtection="1">
      <alignment horizontal="left" vertical="center" wrapText="1"/>
      <protection locked="0"/>
    </xf>
    <xf numFmtId="0" fontId="14" fillId="2" borderId="8" xfId="0" applyNumberFormat="1" applyFont="1" applyFill="1" applyBorder="1" applyAlignment="1" applyProtection="1">
      <alignment horizontal="left" vertical="center" wrapText="1"/>
      <protection locked="0"/>
    </xf>
    <xf numFmtId="0" fontId="14" fillId="2" borderId="9" xfId="0" applyNumberFormat="1" applyFont="1" applyFill="1" applyBorder="1" applyAlignment="1" applyProtection="1">
      <alignment horizontal="left" vertical="center" wrapText="1"/>
      <protection locked="0"/>
    </xf>
    <xf numFmtId="0" fontId="14" fillId="2" borderId="41" xfId="0" applyNumberFormat="1" applyFont="1" applyFill="1" applyBorder="1" applyAlignment="1" applyProtection="1">
      <alignment horizontal="left" vertical="center" wrapText="1"/>
      <protection locked="0"/>
    </xf>
    <xf numFmtId="0" fontId="48" fillId="2" borderId="7" xfId="0" applyFont="1" applyFill="1" applyBorder="1" applyAlignment="1" applyProtection="1">
      <alignment horizontal="center" vertical="top" wrapText="1"/>
      <protection locked="0"/>
    </xf>
    <xf numFmtId="0" fontId="48" fillId="2" borderId="17" xfId="0" applyFont="1" applyFill="1" applyBorder="1" applyAlignment="1" applyProtection="1">
      <alignment horizontal="center" vertical="top" wrapText="1"/>
      <protection locked="0"/>
    </xf>
    <xf numFmtId="0" fontId="73" fillId="4" borderId="29" xfId="0" applyFont="1" applyFill="1" applyBorder="1" applyAlignment="1" applyProtection="1">
      <alignment horizontal="center" vertical="center" wrapText="1"/>
    </xf>
    <xf numFmtId="0" fontId="73" fillId="4" borderId="0" xfId="0" applyFont="1" applyFill="1" applyBorder="1" applyAlignment="1" applyProtection="1">
      <alignment horizontal="center" vertical="center" wrapText="1"/>
    </xf>
    <xf numFmtId="0" fontId="73" fillId="4" borderId="26" xfId="0" applyFont="1" applyFill="1" applyBorder="1" applyAlignment="1" applyProtection="1">
      <alignment horizontal="center" vertical="center" wrapText="1"/>
    </xf>
    <xf numFmtId="0" fontId="73" fillId="4" borderId="40" xfId="0" applyFont="1" applyFill="1" applyBorder="1" applyAlignment="1" applyProtection="1">
      <alignment horizontal="center" vertical="center" wrapText="1"/>
    </xf>
    <xf numFmtId="0" fontId="73" fillId="4" borderId="7" xfId="0" applyFont="1" applyFill="1" applyBorder="1" applyAlignment="1" applyProtection="1">
      <alignment horizontal="center" vertical="center" wrapText="1"/>
    </xf>
    <xf numFmtId="0" fontId="73" fillId="4" borderId="40" xfId="0" applyFont="1" applyFill="1" applyBorder="1" applyAlignment="1" applyProtection="1">
      <alignment horizontal="center" vertical="center"/>
    </xf>
    <xf numFmtId="0" fontId="73" fillId="4" borderId="60" xfId="0" applyFont="1" applyFill="1" applyBorder="1" applyAlignment="1" applyProtection="1">
      <alignment horizontal="center" vertical="center"/>
    </xf>
    <xf numFmtId="0" fontId="73" fillId="4" borderId="7" xfId="0" applyFont="1" applyFill="1" applyBorder="1" applyAlignment="1" applyProtection="1">
      <alignment horizontal="center" vertical="center"/>
    </xf>
    <xf numFmtId="0" fontId="73" fillId="4" borderId="17" xfId="0" applyFont="1" applyFill="1" applyBorder="1" applyAlignment="1" applyProtection="1">
      <alignment horizontal="center" vertical="center"/>
    </xf>
    <xf numFmtId="0" fontId="10" fillId="3" borderId="49" xfId="0" applyFont="1" applyFill="1" applyBorder="1" applyAlignment="1" applyProtection="1">
      <alignment horizontal="center" vertical="center"/>
    </xf>
    <xf numFmtId="0" fontId="10" fillId="3" borderId="29" xfId="0" applyFont="1" applyFill="1" applyBorder="1" applyAlignment="1" applyProtection="1">
      <alignment horizontal="center" vertical="center" wrapText="1"/>
    </xf>
    <xf numFmtId="0" fontId="10" fillId="3" borderId="30" xfId="0" applyFont="1" applyFill="1" applyBorder="1" applyAlignment="1" applyProtection="1">
      <alignment horizontal="center" vertical="center" wrapText="1"/>
    </xf>
    <xf numFmtId="0" fontId="10" fillId="0" borderId="32" xfId="0" applyFont="1" applyFill="1" applyBorder="1" applyAlignment="1" applyProtection="1">
      <alignment horizontal="center" vertical="center"/>
    </xf>
    <xf numFmtId="0" fontId="10" fillId="0" borderId="33" xfId="0" applyFont="1" applyFill="1" applyBorder="1" applyAlignment="1" applyProtection="1">
      <alignment horizontal="center" vertical="center"/>
    </xf>
    <xf numFmtId="0" fontId="10" fillId="0" borderId="34" xfId="0" applyFont="1" applyFill="1" applyBorder="1" applyAlignment="1" applyProtection="1">
      <alignment horizontal="center" vertical="center"/>
    </xf>
    <xf numFmtId="0" fontId="10" fillId="3" borderId="35" xfId="0" applyFont="1" applyFill="1" applyBorder="1" applyAlignment="1" applyProtection="1">
      <alignment horizontal="center" vertical="center" wrapText="1"/>
    </xf>
    <xf numFmtId="0" fontId="10" fillId="3" borderId="4"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63" fillId="0" borderId="3" xfId="0" applyFont="1" applyBorder="1" applyAlignment="1" applyProtection="1">
      <alignment horizontal="center" vertical="center" wrapText="1"/>
    </xf>
    <xf numFmtId="0" fontId="63" fillId="0" borderId="4" xfId="0" applyFont="1" applyBorder="1" applyAlignment="1" applyProtection="1">
      <alignment horizontal="center" vertical="center" wrapText="1"/>
    </xf>
    <xf numFmtId="0" fontId="63" fillId="0" borderId="18" xfId="0" applyFont="1" applyBorder="1" applyAlignment="1" applyProtection="1">
      <alignment horizontal="center" vertical="center" wrapText="1"/>
    </xf>
    <xf numFmtId="0" fontId="63" fillId="0" borderId="0" xfId="0" applyFont="1" applyBorder="1" applyAlignment="1" applyProtection="1">
      <alignment horizontal="center" vertical="center" wrapText="1"/>
    </xf>
    <xf numFmtId="0" fontId="89" fillId="0" borderId="5" xfId="0" applyFont="1" applyBorder="1" applyAlignment="1" applyProtection="1">
      <alignment horizontal="center" vertical="center" wrapText="1"/>
      <protection locked="0"/>
    </xf>
    <xf numFmtId="0" fontId="89" fillId="0" borderId="29" xfId="0" applyFont="1" applyBorder="1" applyAlignment="1" applyProtection="1">
      <alignment horizontal="center" vertical="center" wrapText="1"/>
      <protection locked="0"/>
    </xf>
    <xf numFmtId="0" fontId="89" fillId="0" borderId="30" xfId="0" applyFont="1" applyBorder="1" applyAlignment="1" applyProtection="1">
      <alignment horizontal="center" vertical="center" wrapText="1"/>
      <protection locked="0"/>
    </xf>
    <xf numFmtId="0" fontId="89" fillId="0" borderId="0" xfId="0" applyFont="1" applyBorder="1" applyAlignment="1" applyProtection="1">
      <alignment horizontal="center" vertical="center" wrapText="1"/>
      <protection locked="0"/>
    </xf>
    <xf numFmtId="0" fontId="89" fillId="0" borderId="33" xfId="0" applyFont="1" applyBorder="1" applyAlignment="1" applyProtection="1">
      <alignment horizontal="center" vertical="center" wrapText="1"/>
      <protection locked="0"/>
    </xf>
    <xf numFmtId="0" fontId="89" fillId="0" borderId="34" xfId="0" applyFont="1" applyBorder="1" applyAlignment="1" applyProtection="1">
      <alignment horizontal="center" vertical="center" wrapText="1"/>
      <protection locked="0"/>
    </xf>
    <xf numFmtId="0" fontId="44" fillId="0" borderId="18" xfId="0" applyFont="1" applyBorder="1" applyAlignment="1" applyProtection="1">
      <alignment horizontal="center" vertical="center" wrapText="1"/>
    </xf>
    <xf numFmtId="0" fontId="44" fillId="0" borderId="0" xfId="0" applyFont="1" applyBorder="1" applyAlignment="1" applyProtection="1">
      <alignment horizontal="center" vertical="center" wrapText="1"/>
    </xf>
    <xf numFmtId="14" fontId="8" fillId="0" borderId="14" xfId="0" applyNumberFormat="1" applyFont="1" applyBorder="1" applyAlignment="1" applyProtection="1">
      <alignment horizontal="center" vertical="center"/>
    </xf>
    <xf numFmtId="0" fontId="19" fillId="8" borderId="7" xfId="0" applyFont="1" applyFill="1" applyBorder="1" applyAlignment="1" applyProtection="1">
      <alignment horizontal="center" vertical="center"/>
    </xf>
    <xf numFmtId="0" fontId="13" fillId="8" borderId="7" xfId="0" applyFont="1" applyFill="1" applyBorder="1" applyAlignment="1" applyProtection="1">
      <alignment horizontal="center" vertical="center"/>
    </xf>
    <xf numFmtId="2" fontId="19" fillId="19" borderId="7" xfId="0" applyNumberFormat="1" applyFont="1" applyFill="1" applyBorder="1" applyAlignment="1" applyProtection="1">
      <alignment horizontal="center" vertical="center"/>
    </xf>
    <xf numFmtId="2" fontId="19" fillId="19" borderId="20" xfId="0" applyNumberFormat="1" applyFont="1" applyFill="1" applyBorder="1" applyAlignment="1" applyProtection="1">
      <alignment horizontal="center" vertical="center"/>
    </xf>
    <xf numFmtId="0" fontId="0" fillId="0" borderId="14" xfId="0" applyBorder="1" applyAlignment="1" applyProtection="1">
      <alignment horizontal="center"/>
    </xf>
    <xf numFmtId="0" fontId="0" fillId="0" borderId="15" xfId="0" applyBorder="1" applyAlignment="1" applyProtection="1">
      <alignment horizontal="center"/>
    </xf>
    <xf numFmtId="0" fontId="0" fillId="0" borderId="27" xfId="0" applyBorder="1" applyAlignment="1" applyProtection="1">
      <alignment horizontal="center"/>
    </xf>
    <xf numFmtId="1" fontId="19" fillId="4" borderId="20" xfId="0" applyNumberFormat="1" applyFont="1" applyFill="1" applyBorder="1" applyAlignment="1" applyProtection="1">
      <alignment horizontal="center" vertical="center"/>
    </xf>
    <xf numFmtId="1" fontId="19" fillId="4" borderId="40" xfId="0" applyNumberFormat="1" applyFont="1" applyFill="1" applyBorder="1" applyAlignment="1" applyProtection="1">
      <alignment horizontal="center" vertical="center"/>
    </xf>
    <xf numFmtId="0" fontId="36" fillId="7" borderId="7" xfId="0" applyFont="1" applyFill="1" applyBorder="1" applyAlignment="1" applyProtection="1">
      <alignment horizontal="center" vertical="center" wrapText="1"/>
    </xf>
    <xf numFmtId="0" fontId="78" fillId="0" borderId="7" xfId="0" applyFont="1" applyBorder="1" applyAlignment="1" applyProtection="1">
      <alignment horizontal="left" vertical="center" wrapText="1"/>
    </xf>
    <xf numFmtId="2" fontId="36" fillId="0" borderId="7" xfId="0" applyNumberFormat="1" applyFont="1" applyFill="1" applyBorder="1" applyAlignment="1" applyProtection="1">
      <alignment horizontal="center" vertical="center" wrapText="1"/>
    </xf>
    <xf numFmtId="0" fontId="0" fillId="0" borderId="28" xfId="0" applyBorder="1" applyAlignment="1" applyProtection="1">
      <alignment horizontal="center" vertical="center"/>
    </xf>
    <xf numFmtId="0" fontId="0" fillId="0" borderId="12" xfId="0" applyBorder="1" applyAlignment="1" applyProtection="1">
      <alignment horizontal="center" vertical="center"/>
    </xf>
    <xf numFmtId="0" fontId="0" fillId="0" borderId="25" xfId="0" applyBorder="1" applyAlignment="1" applyProtection="1">
      <alignment horizontal="center" vertical="center"/>
    </xf>
    <xf numFmtId="0" fontId="0" fillId="0" borderId="26" xfId="0" applyBorder="1" applyAlignment="1" applyProtection="1">
      <alignment horizontal="center" vertical="center"/>
    </xf>
    <xf numFmtId="0" fontId="0" fillId="0" borderId="31" xfId="0" applyBorder="1" applyAlignment="1" applyProtection="1">
      <alignment horizontal="center" vertical="center"/>
    </xf>
    <xf numFmtId="0" fontId="0" fillId="0" borderId="9" xfId="0" applyBorder="1" applyAlignment="1" applyProtection="1">
      <alignment horizontal="center" vertical="center"/>
    </xf>
    <xf numFmtId="0" fontId="0" fillId="0" borderId="41" xfId="0" applyBorder="1" applyAlignment="1" applyProtection="1">
      <alignment horizontal="center" vertical="center"/>
    </xf>
    <xf numFmtId="0" fontId="3" fillId="0" borderId="11" xfId="0" applyFont="1" applyBorder="1" applyAlignment="1" applyProtection="1">
      <alignment horizontal="center" vertical="center" wrapText="1"/>
    </xf>
    <xf numFmtId="0" fontId="3" fillId="0" borderId="12" xfId="0" applyFont="1" applyBorder="1" applyAlignment="1" applyProtection="1">
      <alignment horizontal="center" vertical="center"/>
    </xf>
    <xf numFmtId="0" fontId="89" fillId="0" borderId="28"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8" fillId="0" borderId="15" xfId="0" applyFont="1" applyFill="1" applyBorder="1" applyAlignment="1" applyProtection="1">
      <alignment horizontal="center"/>
    </xf>
    <xf numFmtId="0" fontId="10" fillId="0" borderId="6" xfId="0" applyFont="1" applyFill="1" applyBorder="1" applyAlignment="1" applyProtection="1"/>
    <xf numFmtId="0" fontId="8" fillId="0" borderId="8" xfId="0"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0" fontId="10" fillId="0" borderId="8" xfId="0" applyFont="1" applyFill="1" applyBorder="1" applyAlignment="1" applyProtection="1">
      <alignment wrapText="1"/>
    </xf>
    <xf numFmtId="0" fontId="10" fillId="0" borderId="9" xfId="0" applyFont="1" applyFill="1" applyBorder="1" applyAlignment="1" applyProtection="1">
      <alignment wrapText="1"/>
    </xf>
    <xf numFmtId="0" fontId="10" fillId="0" borderId="41" xfId="0" applyFont="1" applyFill="1" applyBorder="1" applyAlignment="1" applyProtection="1">
      <alignment wrapText="1"/>
    </xf>
    <xf numFmtId="0" fontId="13" fillId="4" borderId="28" xfId="0" applyFont="1" applyFill="1" applyBorder="1" applyAlignment="1" applyProtection="1">
      <alignment horizontal="center" vertical="center" wrapText="1"/>
    </xf>
    <xf numFmtId="0" fontId="13" fillId="4" borderId="26" xfId="0" applyFont="1" applyFill="1" applyBorder="1" applyAlignment="1" applyProtection="1">
      <alignment horizontal="center" vertical="center" wrapText="1"/>
    </xf>
    <xf numFmtId="0" fontId="13" fillId="4" borderId="31" xfId="0" applyFont="1" applyFill="1" applyBorder="1" applyAlignment="1" applyProtection="1">
      <alignment horizontal="center" vertical="center" wrapText="1"/>
    </xf>
    <xf numFmtId="0" fontId="19" fillId="8" borderId="45" xfId="0" applyFont="1" applyFill="1" applyBorder="1" applyAlignment="1" applyProtection="1">
      <alignment horizontal="center" vertical="center"/>
    </xf>
    <xf numFmtId="0" fontId="19" fillId="8" borderId="46" xfId="0" applyFont="1" applyFill="1" applyBorder="1" applyAlignment="1" applyProtection="1">
      <alignment horizontal="center" vertical="center"/>
    </xf>
    <xf numFmtId="0" fontId="13" fillId="4" borderId="20" xfId="0" applyFont="1" applyFill="1" applyBorder="1" applyAlignment="1" applyProtection="1">
      <alignment horizontal="center" vertical="center" wrapText="1"/>
    </xf>
    <xf numFmtId="0" fontId="13" fillId="4" borderId="40" xfId="0" applyFont="1" applyFill="1" applyBorder="1" applyAlignment="1" applyProtection="1">
      <alignment horizontal="center" vertical="center" wrapText="1"/>
    </xf>
    <xf numFmtId="0" fontId="7" fillId="4" borderId="20" xfId="0" applyFont="1" applyFill="1" applyBorder="1" applyAlignment="1" applyProtection="1">
      <alignment horizontal="center" vertical="center" wrapText="1"/>
    </xf>
    <xf numFmtId="0" fontId="7" fillId="4" borderId="40" xfId="0" applyFont="1" applyFill="1" applyBorder="1" applyAlignment="1" applyProtection="1">
      <alignment horizontal="center" vertical="center" wrapText="1"/>
    </xf>
    <xf numFmtId="9" fontId="14" fillId="3" borderId="7" xfId="0" applyNumberFormat="1" applyFont="1" applyFill="1" applyBorder="1" applyAlignment="1" applyProtection="1">
      <alignment horizontal="center" vertical="center" wrapText="1"/>
    </xf>
    <xf numFmtId="0" fontId="14" fillId="2" borderId="7" xfId="0" applyFont="1" applyFill="1" applyBorder="1" applyAlignment="1" applyProtection="1">
      <alignment horizontal="center" vertical="center"/>
      <protection locked="0"/>
    </xf>
    <xf numFmtId="170" fontId="13" fillId="0" borderId="7" xfId="3" applyNumberFormat="1" applyFont="1" applyBorder="1" applyAlignment="1" applyProtection="1">
      <alignment horizontal="center" vertical="center"/>
    </xf>
    <xf numFmtId="0" fontId="14" fillId="9" borderId="7" xfId="0" applyFont="1" applyFill="1" applyBorder="1" applyAlignment="1" applyProtection="1">
      <alignment horizontal="center" vertical="center"/>
      <protection locked="0"/>
    </xf>
    <xf numFmtId="0" fontId="14" fillId="2" borderId="20" xfId="0" applyFont="1" applyFill="1" applyBorder="1" applyAlignment="1" applyProtection="1">
      <alignment horizontal="center" vertical="center"/>
      <protection locked="0"/>
    </xf>
    <xf numFmtId="0" fontId="14" fillId="2" borderId="40"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14" fillId="2" borderId="26" xfId="0" applyFont="1" applyFill="1" applyBorder="1" applyAlignment="1" applyProtection="1">
      <alignment horizontal="center" vertical="center"/>
    </xf>
    <xf numFmtId="0" fontId="14" fillId="2" borderId="8" xfId="0" applyFont="1" applyFill="1" applyBorder="1" applyAlignment="1" applyProtection="1">
      <alignment horizontal="center" vertical="center"/>
    </xf>
    <xf numFmtId="0" fontId="14" fillId="2" borderId="9" xfId="0" applyFont="1" applyFill="1" applyBorder="1" applyAlignment="1" applyProtection="1">
      <alignment horizontal="center" vertical="center"/>
    </xf>
    <xf numFmtId="0" fontId="14" fillId="2" borderId="41" xfId="0" applyFont="1" applyFill="1" applyBorder="1" applyAlignment="1" applyProtection="1">
      <alignment horizontal="center" vertical="center"/>
    </xf>
    <xf numFmtId="0" fontId="14" fillId="0" borderId="11" xfId="0" applyFont="1" applyFill="1" applyBorder="1" applyAlignment="1" applyProtection="1">
      <alignment horizontal="center" vertical="center"/>
    </xf>
    <xf numFmtId="0" fontId="14" fillId="0" borderId="12" xfId="0" applyFont="1" applyFill="1" applyBorder="1" applyAlignment="1" applyProtection="1">
      <alignment horizontal="center" vertical="center"/>
    </xf>
    <xf numFmtId="0" fontId="14" fillId="0" borderId="25"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4" fillId="0" borderId="26" xfId="0" applyFont="1" applyFill="1" applyBorder="1" applyAlignment="1" applyProtection="1">
      <alignment horizontal="center" vertical="center"/>
    </xf>
    <xf numFmtId="39" fontId="19" fillId="19" borderId="7" xfId="3" applyNumberFormat="1" applyFont="1" applyFill="1" applyBorder="1" applyAlignment="1" applyProtection="1">
      <alignment horizontal="center" vertical="center" wrapText="1"/>
    </xf>
    <xf numFmtId="1" fontId="19" fillId="4" borderId="56" xfId="0" applyNumberFormat="1" applyFont="1" applyFill="1" applyBorder="1" applyAlignment="1" applyProtection="1">
      <alignment horizontal="center" vertical="center"/>
    </xf>
    <xf numFmtId="0" fontId="13" fillId="3" borderId="50" xfId="0" applyFont="1" applyFill="1" applyBorder="1" applyAlignment="1" applyProtection="1">
      <alignment horizontal="center" vertical="center" wrapText="1"/>
    </xf>
    <xf numFmtId="0" fontId="13" fillId="3" borderId="15" xfId="0" applyFont="1" applyFill="1" applyBorder="1" applyAlignment="1" applyProtection="1">
      <alignment horizontal="center" vertical="center" wrapText="1"/>
    </xf>
    <xf numFmtId="0" fontId="13" fillId="3" borderId="27" xfId="0" applyFont="1" applyFill="1" applyBorder="1" applyAlignment="1" applyProtection="1">
      <alignment horizontal="center" vertical="center" wrapText="1"/>
    </xf>
    <xf numFmtId="9" fontId="14" fillId="3" borderId="61" xfId="0" applyNumberFormat="1" applyFont="1" applyFill="1" applyBorder="1" applyAlignment="1" applyProtection="1">
      <alignment horizontal="center" vertical="center" wrapText="1"/>
    </xf>
    <xf numFmtId="9" fontId="14" fillId="3" borderId="37" xfId="0" applyNumberFormat="1" applyFont="1" applyFill="1" applyBorder="1" applyAlignment="1" applyProtection="1">
      <alignment horizontal="center" vertical="center" wrapText="1"/>
    </xf>
    <xf numFmtId="0" fontId="13" fillId="3" borderId="7" xfId="0" applyFont="1" applyFill="1" applyBorder="1" applyAlignment="1" applyProtection="1">
      <alignment horizontal="center" vertical="top" wrapText="1"/>
    </xf>
    <xf numFmtId="1" fontId="36" fillId="0" borderId="14" xfId="0" applyNumberFormat="1" applyFont="1" applyFill="1" applyBorder="1" applyAlignment="1" applyProtection="1">
      <alignment horizontal="center" vertical="center"/>
    </xf>
    <xf numFmtId="1" fontId="36" fillId="0" borderId="15" xfId="0" applyNumberFormat="1" applyFont="1" applyFill="1" applyBorder="1" applyAlignment="1" applyProtection="1">
      <alignment horizontal="center" vertical="center"/>
    </xf>
    <xf numFmtId="1" fontId="36" fillId="0" borderId="16" xfId="0" applyNumberFormat="1" applyFont="1" applyFill="1" applyBorder="1" applyAlignment="1" applyProtection="1">
      <alignment horizontal="center" vertical="center"/>
    </xf>
    <xf numFmtId="0" fontId="14" fillId="3" borderId="7" xfId="0" applyFont="1" applyFill="1" applyBorder="1" applyAlignment="1" applyProtection="1">
      <alignment horizontal="center" vertical="center" wrapText="1"/>
    </xf>
    <xf numFmtId="0" fontId="78" fillId="0" borderId="7" xfId="0" applyFont="1" applyFill="1" applyBorder="1" applyAlignment="1" applyProtection="1">
      <alignment horizontal="left" vertical="center" wrapText="1"/>
    </xf>
    <xf numFmtId="2" fontId="14" fillId="0" borderId="0" xfId="0" applyNumberFormat="1" applyFont="1" applyBorder="1" applyAlignment="1" applyProtection="1">
      <alignment horizontal="center" vertical="center"/>
    </xf>
    <xf numFmtId="0" fontId="46" fillId="4" borderId="7" xfId="2" quotePrefix="1" applyFill="1" applyBorder="1" applyAlignment="1" applyProtection="1">
      <alignment horizontal="center" vertical="center" wrapText="1"/>
    </xf>
    <xf numFmtId="0" fontId="46" fillId="4" borderId="7" xfId="2" applyFill="1" applyBorder="1" applyAlignment="1" applyProtection="1">
      <alignment horizontal="center" vertical="center" wrapText="1"/>
    </xf>
    <xf numFmtId="0" fontId="46" fillId="4" borderId="7" xfId="2" quotePrefix="1" applyFill="1" applyBorder="1" applyAlignment="1" applyProtection="1">
      <alignment horizontal="center" vertical="center"/>
    </xf>
    <xf numFmtId="0" fontId="46" fillId="4" borderId="7" xfId="2" applyFill="1" applyBorder="1" applyAlignment="1" applyProtection="1">
      <alignment horizontal="center" vertical="center"/>
    </xf>
    <xf numFmtId="0" fontId="14" fillId="3" borderId="7" xfId="0" applyFont="1" applyFill="1" applyBorder="1" applyAlignment="1" applyProtection="1">
      <alignment horizontal="center" vertical="center"/>
    </xf>
    <xf numFmtId="14" fontId="13" fillId="2" borderId="11" xfId="0" applyNumberFormat="1" applyFont="1" applyFill="1" applyBorder="1" applyAlignment="1" applyProtection="1">
      <alignment horizontal="center" vertical="center"/>
      <protection locked="0"/>
    </xf>
    <xf numFmtId="14" fontId="13" fillId="2" borderId="25" xfId="0" applyNumberFormat="1" applyFont="1" applyFill="1" applyBorder="1" applyAlignment="1" applyProtection="1">
      <alignment horizontal="center" vertical="center"/>
      <protection locked="0"/>
    </xf>
    <xf numFmtId="14" fontId="13" fillId="2" borderId="18" xfId="0" applyNumberFormat="1" applyFont="1" applyFill="1" applyBorder="1" applyAlignment="1" applyProtection="1">
      <alignment horizontal="center" vertical="center"/>
      <protection locked="0"/>
    </xf>
    <xf numFmtId="14" fontId="13" fillId="2" borderId="26" xfId="0" applyNumberFormat="1" applyFont="1" applyFill="1" applyBorder="1" applyAlignment="1" applyProtection="1">
      <alignment horizontal="center" vertical="center"/>
      <protection locked="0"/>
    </xf>
    <xf numFmtId="14" fontId="13" fillId="2" borderId="8" xfId="0" applyNumberFormat="1" applyFont="1" applyFill="1" applyBorder="1" applyAlignment="1" applyProtection="1">
      <alignment horizontal="center" vertical="center"/>
      <protection locked="0"/>
    </xf>
    <xf numFmtId="14" fontId="13" fillId="2" borderId="41" xfId="0" applyNumberFormat="1" applyFont="1" applyFill="1" applyBorder="1" applyAlignment="1" applyProtection="1">
      <alignment horizontal="center" vertical="center"/>
      <protection locked="0"/>
    </xf>
    <xf numFmtId="0" fontId="0" fillId="0" borderId="0" xfId="0" applyBorder="1" applyAlignment="1" applyProtection="1">
      <alignment horizontal="center" wrapText="1"/>
    </xf>
    <xf numFmtId="0" fontId="46" fillId="4" borderId="17" xfId="2" applyFill="1" applyBorder="1" applyAlignment="1" applyProtection="1">
      <alignment horizontal="center" vertical="center" wrapText="1"/>
    </xf>
    <xf numFmtId="0" fontId="14" fillId="3" borderId="6" xfId="0" applyFont="1" applyFill="1" applyBorder="1" applyAlignment="1" applyProtection="1">
      <alignment horizontal="center" vertical="center" wrapText="1"/>
    </xf>
    <xf numFmtId="0" fontId="0" fillId="0" borderId="50" xfId="0" applyBorder="1" applyAlignment="1" applyProtection="1">
      <alignment horizontal="center"/>
    </xf>
    <xf numFmtId="0" fontId="13" fillId="0" borderId="6" xfId="0"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2" fontId="19" fillId="19" borderId="17" xfId="0" applyNumberFormat="1" applyFont="1" applyFill="1" applyBorder="1" applyAlignment="1" applyProtection="1">
      <alignment horizontal="center" vertical="center"/>
    </xf>
    <xf numFmtId="2" fontId="19" fillId="19" borderId="21" xfId="0" applyNumberFormat="1" applyFont="1" applyFill="1" applyBorder="1" applyAlignment="1" applyProtection="1">
      <alignment horizontal="center" vertical="center"/>
    </xf>
    <xf numFmtId="0" fontId="19" fillId="8" borderId="6" xfId="0" applyFont="1" applyFill="1" applyBorder="1" applyAlignment="1" applyProtection="1">
      <alignment horizontal="center" vertical="center"/>
    </xf>
    <xf numFmtId="0" fontId="46" fillId="4" borderId="17" xfId="2" applyFill="1" applyBorder="1" applyAlignment="1" applyProtection="1">
      <alignment horizontal="center" vertical="center"/>
    </xf>
    <xf numFmtId="1" fontId="19" fillId="4" borderId="21" xfId="0" applyNumberFormat="1" applyFont="1" applyFill="1" applyBorder="1" applyAlignment="1" applyProtection="1">
      <alignment horizontal="center" vertical="center"/>
    </xf>
    <xf numFmtId="1" fontId="19" fillId="4" borderId="60" xfId="0" applyNumberFormat="1" applyFont="1" applyFill="1" applyBorder="1" applyAlignment="1" applyProtection="1">
      <alignment horizontal="center" vertical="center"/>
    </xf>
    <xf numFmtId="0" fontId="2" fillId="0" borderId="6" xfId="0" applyFont="1" applyFill="1" applyBorder="1" applyAlignment="1" applyProtection="1">
      <alignment horizontal="center" vertical="center" wrapText="1"/>
    </xf>
    <xf numFmtId="2" fontId="36" fillId="0" borderId="17" xfId="0" applyNumberFormat="1" applyFont="1" applyFill="1" applyBorder="1" applyAlignment="1" applyProtection="1">
      <alignment horizontal="center" vertical="center" wrapText="1"/>
    </xf>
    <xf numFmtId="0" fontId="19" fillId="8" borderId="17" xfId="0" applyFont="1" applyFill="1" applyBorder="1" applyAlignment="1" applyProtection="1">
      <alignment horizontal="center" vertical="center"/>
    </xf>
    <xf numFmtId="170" fontId="13" fillId="0" borderId="17" xfId="3" applyNumberFormat="1" applyFont="1" applyBorder="1" applyAlignment="1" applyProtection="1">
      <alignment horizontal="center" vertical="center"/>
    </xf>
    <xf numFmtId="1" fontId="19" fillId="4" borderId="47" xfId="0" applyNumberFormat="1" applyFont="1" applyFill="1" applyBorder="1" applyAlignment="1" applyProtection="1">
      <alignment horizontal="center" vertical="center"/>
    </xf>
    <xf numFmtId="0" fontId="13" fillId="3" borderId="6" xfId="0" applyFont="1" applyFill="1" applyBorder="1" applyAlignment="1" applyProtection="1">
      <alignment horizontal="center" vertical="top" wrapText="1"/>
    </xf>
    <xf numFmtId="39" fontId="19" fillId="19" borderId="17" xfId="3" applyNumberFormat="1" applyFont="1" applyFill="1" applyBorder="1" applyAlignment="1" applyProtection="1">
      <alignment horizontal="center" vertical="center" wrapText="1"/>
    </xf>
    <xf numFmtId="0" fontId="8" fillId="4" borderId="17" xfId="0" applyFont="1" applyFill="1" applyBorder="1" applyAlignment="1" applyProtection="1">
      <alignment horizontal="center" vertical="center" wrapText="1"/>
    </xf>
    <xf numFmtId="3" fontId="10" fillId="3" borderId="29" xfId="0" applyNumberFormat="1" applyFont="1" applyFill="1" applyBorder="1" applyAlignment="1" applyProtection="1">
      <alignment horizontal="center" vertical="center"/>
    </xf>
    <xf numFmtId="3" fontId="10" fillId="3" borderId="0" xfId="0" applyNumberFormat="1" applyFont="1" applyFill="1" applyBorder="1" applyAlignment="1" applyProtection="1">
      <alignment horizontal="center" vertical="center"/>
    </xf>
    <xf numFmtId="3" fontId="10" fillId="3" borderId="30" xfId="0" applyNumberFormat="1" applyFont="1" applyFill="1" applyBorder="1" applyAlignment="1" applyProtection="1">
      <alignment horizontal="center" vertical="center"/>
    </xf>
    <xf numFmtId="0" fontId="0" fillId="0" borderId="63" xfId="0" applyBorder="1" applyAlignment="1" applyProtection="1">
      <alignment horizontal="center" vertical="center"/>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10" fillId="3" borderId="14" xfId="0" applyFont="1" applyFill="1" applyBorder="1" applyAlignment="1" applyProtection="1">
      <alignment horizontal="left" vertical="top" wrapText="1"/>
    </xf>
    <xf numFmtId="0" fontId="10" fillId="3" borderId="15" xfId="0" applyFont="1" applyFill="1" applyBorder="1" applyAlignment="1" applyProtection="1">
      <alignment horizontal="left" vertical="top" wrapText="1"/>
    </xf>
    <xf numFmtId="0" fontId="10" fillId="3" borderId="27" xfId="0" applyFont="1" applyFill="1" applyBorder="1" applyAlignment="1" applyProtection="1">
      <alignment horizontal="left" vertical="top" wrapText="1"/>
    </xf>
    <xf numFmtId="2" fontId="95" fillId="2" borderId="7" xfId="2" quotePrefix="1" applyNumberFormat="1"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xf>
    <xf numFmtId="10" fontId="14" fillId="3" borderId="14" xfId="1" applyNumberFormat="1" applyFont="1" applyFill="1" applyBorder="1" applyAlignment="1" applyProtection="1">
      <alignment horizontal="center" vertical="center" wrapText="1"/>
    </xf>
    <xf numFmtId="10" fontId="14" fillId="3" borderId="15" xfId="1" applyNumberFormat="1" applyFont="1" applyFill="1" applyBorder="1" applyAlignment="1" applyProtection="1">
      <alignment horizontal="center" vertical="center" wrapText="1"/>
    </xf>
    <xf numFmtId="10" fontId="14" fillId="3" borderId="27" xfId="1" applyNumberFormat="1" applyFont="1" applyFill="1" applyBorder="1" applyAlignment="1" applyProtection="1">
      <alignment horizontal="center" vertical="center" wrapText="1"/>
    </xf>
    <xf numFmtId="2" fontId="13" fillId="4" borderId="7" xfId="0" applyNumberFormat="1" applyFont="1" applyFill="1" applyBorder="1" applyAlignment="1" applyProtection="1">
      <alignment horizontal="center" vertical="center" wrapText="1"/>
    </xf>
    <xf numFmtId="2" fontId="0" fillId="0" borderId="11" xfId="3" applyNumberFormat="1" applyFont="1" applyBorder="1" applyAlignment="1" applyProtection="1">
      <alignment horizontal="center" vertical="center" wrapText="1"/>
    </xf>
    <xf numFmtId="2" fontId="0" fillId="0" borderId="25" xfId="3" applyNumberFormat="1" applyFont="1" applyBorder="1" applyAlignment="1" applyProtection="1">
      <alignment horizontal="center" vertical="center" wrapText="1"/>
    </xf>
    <xf numFmtId="2" fontId="0" fillId="0" borderId="8" xfId="3" applyNumberFormat="1" applyFont="1" applyBorder="1" applyAlignment="1" applyProtection="1">
      <alignment horizontal="center" vertical="center" wrapText="1"/>
    </xf>
    <xf numFmtId="2" fontId="0" fillId="0" borderId="41" xfId="3" applyNumberFormat="1" applyFont="1" applyBorder="1" applyAlignment="1" applyProtection="1">
      <alignment horizontal="center" vertical="center" wrapText="1"/>
    </xf>
    <xf numFmtId="10" fontId="14" fillId="3" borderId="11" xfId="0" applyNumberFormat="1" applyFont="1" applyFill="1" applyBorder="1" applyAlignment="1" applyProtection="1">
      <alignment horizontal="center" vertical="center" wrapText="1"/>
    </xf>
    <xf numFmtId="10" fontId="14" fillId="3" borderId="25" xfId="0" applyNumberFormat="1" applyFont="1" applyFill="1" applyBorder="1" applyAlignment="1" applyProtection="1">
      <alignment horizontal="center" vertical="center" wrapText="1"/>
    </xf>
    <xf numFmtId="10" fontId="14" fillId="3" borderId="8" xfId="0" applyNumberFormat="1" applyFont="1" applyFill="1" applyBorder="1" applyAlignment="1" applyProtection="1">
      <alignment horizontal="center" vertical="center" wrapText="1"/>
    </xf>
    <xf numFmtId="10" fontId="14" fillId="3" borderId="41" xfId="0" applyNumberFormat="1"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2" borderId="0" xfId="0" applyFont="1" applyFill="1" applyBorder="1" applyAlignment="1" applyProtection="1">
      <alignment horizontal="center" vertical="center"/>
      <protection locked="0"/>
    </xf>
    <xf numFmtId="0" fontId="14" fillId="2" borderId="30" xfId="0" applyFont="1" applyFill="1" applyBorder="1" applyAlignment="1" applyProtection="1">
      <alignment horizontal="center" vertical="center"/>
      <protection locked="0"/>
    </xf>
    <xf numFmtId="0" fontId="22" fillId="3" borderId="1" xfId="0" applyFont="1" applyFill="1" applyBorder="1" applyAlignment="1" applyProtection="1">
      <alignment horizontal="center"/>
    </xf>
    <xf numFmtId="0" fontId="22" fillId="3" borderId="2" xfId="0" applyFont="1" applyFill="1" applyBorder="1" applyAlignment="1" applyProtection="1">
      <alignment horizontal="center"/>
    </xf>
    <xf numFmtId="0" fontId="22" fillId="3" borderId="52" xfId="0" applyFont="1" applyFill="1" applyBorder="1" applyAlignment="1" applyProtection="1">
      <alignment horizontal="center"/>
    </xf>
    <xf numFmtId="0" fontId="20" fillId="3" borderId="41" xfId="0" applyFont="1" applyFill="1" applyBorder="1" applyAlignment="1" applyProtection="1">
      <alignment horizontal="center" vertical="center"/>
    </xf>
    <xf numFmtId="0" fontId="20" fillId="3" borderId="40" xfId="0" applyFont="1" applyFill="1" applyBorder="1" applyAlignment="1" applyProtection="1">
      <alignment horizontal="center" vertical="center"/>
    </xf>
    <xf numFmtId="0" fontId="20" fillId="3" borderId="8" xfId="0" applyFont="1" applyFill="1" applyBorder="1" applyAlignment="1" applyProtection="1">
      <alignment horizontal="center" vertical="center"/>
    </xf>
    <xf numFmtId="0" fontId="20" fillId="3" borderId="25" xfId="0" applyFont="1" applyFill="1" applyBorder="1" applyAlignment="1" applyProtection="1">
      <alignment horizontal="center" vertical="center"/>
    </xf>
    <xf numFmtId="0" fontId="20" fillId="3" borderId="20" xfId="0" applyFont="1" applyFill="1" applyBorder="1" applyAlignment="1" applyProtection="1">
      <alignment horizontal="center" vertical="center"/>
    </xf>
    <xf numFmtId="0" fontId="20" fillId="3" borderId="11" xfId="0" applyFont="1" applyFill="1" applyBorder="1" applyAlignment="1" applyProtection="1">
      <alignment horizontal="center" vertical="center"/>
    </xf>
    <xf numFmtId="0" fontId="20" fillId="2" borderId="1" xfId="0" applyFont="1" applyFill="1" applyBorder="1" applyAlignment="1" applyProtection="1">
      <alignment horizontal="center" vertical="center"/>
      <protection locked="0"/>
    </xf>
    <xf numFmtId="0" fontId="20" fillId="2" borderId="2" xfId="0" applyFont="1" applyFill="1" applyBorder="1" applyAlignment="1" applyProtection="1">
      <alignment horizontal="center" vertical="center"/>
      <protection locked="0"/>
    </xf>
    <xf numFmtId="0" fontId="20" fillId="2" borderId="52" xfId="0" applyFont="1" applyFill="1" applyBorder="1" applyAlignment="1" applyProtection="1">
      <alignment horizontal="center" vertical="center"/>
      <protection locked="0"/>
    </xf>
    <xf numFmtId="0" fontId="20" fillId="2" borderId="53" xfId="0" applyFont="1" applyFill="1" applyBorder="1" applyAlignment="1" applyProtection="1">
      <alignment horizontal="center" vertical="center"/>
      <protection locked="0"/>
    </xf>
    <xf numFmtId="0" fontId="20" fillId="2" borderId="54" xfId="0" applyFont="1" applyFill="1" applyBorder="1" applyAlignment="1" applyProtection="1">
      <alignment horizontal="center" vertical="center"/>
      <protection locked="0"/>
    </xf>
    <xf numFmtId="0" fontId="20" fillId="2" borderId="59" xfId="0" applyFont="1" applyFill="1" applyBorder="1" applyAlignment="1" applyProtection="1">
      <alignment horizontal="center" vertical="center"/>
      <protection locked="0"/>
    </xf>
    <xf numFmtId="0" fontId="22" fillId="3" borderId="9" xfId="0" applyFont="1" applyFill="1" applyBorder="1" applyAlignment="1" applyProtection="1">
      <alignment horizontal="center"/>
    </xf>
    <xf numFmtId="0" fontId="22" fillId="3" borderId="10" xfId="0" applyFont="1" applyFill="1" applyBorder="1" applyAlignment="1" applyProtection="1">
      <alignment horizontal="center"/>
    </xf>
    <xf numFmtId="14" fontId="22" fillId="2" borderId="53" xfId="0" applyNumberFormat="1" applyFont="1" applyFill="1" applyBorder="1" applyAlignment="1" applyProtection="1">
      <alignment horizontal="center"/>
      <protection locked="0"/>
    </xf>
    <xf numFmtId="14" fontId="22" fillId="2" borderId="54" xfId="0" applyNumberFormat="1" applyFont="1" applyFill="1" applyBorder="1" applyAlignment="1" applyProtection="1">
      <alignment horizontal="center"/>
      <protection locked="0"/>
    </xf>
    <xf numFmtId="14" fontId="22" fillId="2" borderId="59" xfId="0" applyNumberFormat="1" applyFont="1" applyFill="1" applyBorder="1" applyAlignment="1" applyProtection="1">
      <alignment horizontal="center"/>
      <protection locked="0"/>
    </xf>
    <xf numFmtId="0" fontId="14" fillId="0" borderId="4" xfId="0" applyFont="1" applyFill="1" applyBorder="1" applyAlignment="1" applyProtection="1">
      <alignment horizontal="center" vertical="center"/>
    </xf>
    <xf numFmtId="0" fontId="14" fillId="0" borderId="5" xfId="0" applyFont="1" applyFill="1" applyBorder="1" applyAlignment="1" applyProtection="1">
      <alignment horizontal="center" vertical="center"/>
    </xf>
    <xf numFmtId="0" fontId="14" fillId="0" borderId="30" xfId="0" applyFont="1" applyFill="1" applyBorder="1" applyAlignment="1" applyProtection="1">
      <alignment horizontal="center" vertical="center"/>
    </xf>
    <xf numFmtId="2" fontId="19" fillId="3" borderId="20" xfId="3" applyNumberFormat="1" applyFont="1" applyFill="1" applyBorder="1" applyAlignment="1" applyProtection="1">
      <alignment horizontal="center" vertical="center" wrapText="1"/>
    </xf>
    <xf numFmtId="2" fontId="19" fillId="3" borderId="40" xfId="3" applyNumberFormat="1" applyFont="1" applyFill="1" applyBorder="1" applyAlignment="1" applyProtection="1">
      <alignment horizontal="center" vertical="center" wrapText="1"/>
    </xf>
    <xf numFmtId="9" fontId="48" fillId="19" borderId="11" xfId="1" applyFont="1" applyFill="1" applyBorder="1" applyAlignment="1" applyProtection="1">
      <alignment horizontal="center" vertical="center" wrapText="1"/>
    </xf>
    <xf numFmtId="9" fontId="48" fillId="19" borderId="12" xfId="1" applyFont="1" applyFill="1" applyBorder="1" applyAlignment="1" applyProtection="1">
      <alignment horizontal="center" vertical="center" wrapText="1"/>
    </xf>
    <xf numFmtId="9" fontId="48" fillId="19" borderId="25" xfId="1" applyFont="1" applyFill="1" applyBorder="1" applyAlignment="1" applyProtection="1">
      <alignment horizontal="center" vertical="center" wrapText="1"/>
    </xf>
    <xf numFmtId="9" fontId="48" fillId="19" borderId="8" xfId="1" applyFont="1" applyFill="1" applyBorder="1" applyAlignment="1" applyProtection="1">
      <alignment horizontal="center" vertical="center" wrapText="1"/>
    </xf>
    <xf numFmtId="9" fontId="48" fillId="19" borderId="9" xfId="1" applyFont="1" applyFill="1" applyBorder="1" applyAlignment="1" applyProtection="1">
      <alignment horizontal="center" vertical="center" wrapText="1"/>
    </xf>
    <xf numFmtId="9" fontId="48" fillId="19" borderId="41" xfId="1" applyFont="1" applyFill="1" applyBorder="1" applyAlignment="1" applyProtection="1">
      <alignment horizontal="center" vertical="center" wrapText="1"/>
    </xf>
    <xf numFmtId="0" fontId="13" fillId="3" borderId="40" xfId="0" applyFont="1" applyFill="1" applyBorder="1" applyAlignment="1" applyProtection="1">
      <alignment horizontal="center" vertical="center" wrapText="1"/>
    </xf>
    <xf numFmtId="1" fontId="12" fillId="2" borderId="14" xfId="0" applyNumberFormat="1" applyFont="1" applyFill="1" applyBorder="1" applyAlignment="1" applyProtection="1">
      <alignment horizontal="center" vertical="center"/>
      <protection locked="0"/>
    </xf>
    <xf numFmtId="1" fontId="12" fillId="2" borderId="15" xfId="0" applyNumberFormat="1" applyFont="1" applyFill="1" applyBorder="1" applyAlignment="1" applyProtection="1">
      <alignment horizontal="center" vertical="center"/>
      <protection locked="0"/>
    </xf>
    <xf numFmtId="1" fontId="12" fillId="2" borderId="27" xfId="0" applyNumberFormat="1" applyFont="1" applyFill="1" applyBorder="1" applyAlignment="1" applyProtection="1">
      <alignment horizontal="center" vertical="center"/>
      <protection locked="0"/>
    </xf>
    <xf numFmtId="9" fontId="48" fillId="3" borderId="11" xfId="1" applyFont="1" applyFill="1" applyBorder="1" applyAlignment="1" applyProtection="1">
      <alignment horizontal="center" vertical="center" wrapText="1"/>
    </xf>
    <xf numFmtId="9" fontId="48" fillId="3" borderId="25" xfId="1" applyFont="1" applyFill="1" applyBorder="1" applyAlignment="1" applyProtection="1">
      <alignment horizontal="center" vertical="center" wrapText="1"/>
    </xf>
    <xf numFmtId="9" fontId="48" fillId="3" borderId="8" xfId="1" applyFont="1" applyFill="1" applyBorder="1" applyAlignment="1" applyProtection="1">
      <alignment horizontal="center" vertical="center" wrapText="1"/>
    </xf>
    <xf numFmtId="9" fontId="48" fillId="3" borderId="41" xfId="1" applyFont="1" applyFill="1" applyBorder="1" applyAlignment="1" applyProtection="1">
      <alignment horizontal="center" vertical="center" wrapText="1"/>
    </xf>
    <xf numFmtId="2" fontId="19" fillId="3" borderId="11" xfId="1" applyNumberFormat="1" applyFont="1" applyFill="1" applyBorder="1" applyAlignment="1" applyProtection="1">
      <alignment horizontal="center" vertical="center" wrapText="1"/>
    </xf>
    <xf numFmtId="2" fontId="19" fillId="3" borderId="25" xfId="1" applyNumberFormat="1" applyFont="1" applyFill="1" applyBorder="1" applyAlignment="1" applyProtection="1">
      <alignment horizontal="center" vertical="center" wrapText="1"/>
    </xf>
    <xf numFmtId="2" fontId="19" fillId="3" borderId="8" xfId="1" applyNumberFormat="1" applyFont="1" applyFill="1" applyBorder="1" applyAlignment="1" applyProtection="1">
      <alignment horizontal="center" vertical="center" wrapText="1"/>
    </xf>
    <xf numFmtId="2" fontId="19" fillId="3" borderId="41" xfId="1" applyNumberFormat="1" applyFont="1" applyFill="1" applyBorder="1" applyAlignment="1" applyProtection="1">
      <alignment horizontal="center" vertical="center" wrapText="1"/>
    </xf>
    <xf numFmtId="0" fontId="13" fillId="3" borderId="14" xfId="0" applyFont="1" applyFill="1" applyBorder="1" applyAlignment="1" applyProtection="1">
      <alignment horizontal="center" vertical="center" wrapText="1"/>
    </xf>
    <xf numFmtId="0" fontId="13" fillId="4" borderId="22"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13" fillId="4" borderId="22" xfId="0" applyFont="1" applyFill="1" applyBorder="1" applyAlignment="1" applyProtection="1">
      <alignment horizontal="center"/>
    </xf>
    <xf numFmtId="0" fontId="13" fillId="4" borderId="23" xfId="0" applyFont="1" applyFill="1" applyBorder="1" applyAlignment="1" applyProtection="1">
      <alignment horizontal="center"/>
    </xf>
    <xf numFmtId="0" fontId="13" fillId="4" borderId="24" xfId="0" applyFont="1" applyFill="1" applyBorder="1" applyAlignment="1" applyProtection="1">
      <alignment horizontal="center"/>
    </xf>
    <xf numFmtId="0" fontId="46" fillId="4" borderId="27" xfId="2" applyFill="1" applyBorder="1" applyAlignment="1" applyProtection="1">
      <alignment horizontal="center" vertical="center" wrapText="1"/>
    </xf>
    <xf numFmtId="0" fontId="36" fillId="0" borderId="25" xfId="0" applyFont="1" applyBorder="1" applyAlignment="1" applyProtection="1">
      <alignment horizontal="center" vertical="center"/>
    </xf>
    <xf numFmtId="0" fontId="36" fillId="0" borderId="41" xfId="0" applyFont="1" applyBorder="1" applyAlignment="1" applyProtection="1">
      <alignment horizontal="center" vertical="center"/>
    </xf>
    <xf numFmtId="2" fontId="8" fillId="3" borderId="7" xfId="0" applyNumberFormat="1" applyFont="1" applyFill="1" applyBorder="1" applyAlignment="1" applyProtection="1">
      <alignment horizontal="center" vertical="center" wrapText="1"/>
    </xf>
    <xf numFmtId="2" fontId="13" fillId="4" borderId="1" xfId="0" applyNumberFormat="1" applyFont="1" applyFill="1" applyBorder="1" applyAlignment="1" applyProtection="1">
      <alignment horizontal="center" vertical="center" wrapText="1"/>
    </xf>
    <xf numFmtId="2" fontId="13" fillId="4" borderId="2" xfId="0" applyNumberFormat="1" applyFont="1" applyFill="1" applyBorder="1" applyAlignment="1" applyProtection="1">
      <alignment horizontal="center" vertical="center" wrapText="1"/>
    </xf>
    <xf numFmtId="2" fontId="13" fillId="4" borderId="52" xfId="0" applyNumberFormat="1" applyFont="1" applyFill="1" applyBorder="1" applyAlignment="1" applyProtection="1">
      <alignment horizontal="center" vertical="center" wrapText="1"/>
    </xf>
    <xf numFmtId="2" fontId="19" fillId="19" borderId="53" xfId="3" applyNumberFormat="1" applyFont="1" applyFill="1" applyBorder="1" applyAlignment="1" applyProtection="1">
      <alignment horizontal="center" vertical="center" wrapText="1"/>
    </xf>
    <xf numFmtId="2" fontId="19" fillId="19" borderId="54" xfId="3" applyNumberFormat="1" applyFont="1" applyFill="1" applyBorder="1" applyAlignment="1" applyProtection="1">
      <alignment horizontal="center" vertical="center" wrapText="1"/>
    </xf>
    <xf numFmtId="2" fontId="19" fillId="19" borderId="59" xfId="3" applyNumberFormat="1" applyFont="1" applyFill="1" applyBorder="1" applyAlignment="1" applyProtection="1">
      <alignment horizontal="center" vertical="center" wrapText="1"/>
    </xf>
    <xf numFmtId="0" fontId="19" fillId="8" borderId="29" xfId="0" applyFont="1" applyFill="1" applyBorder="1" applyAlignment="1" applyProtection="1">
      <alignment horizontal="center" vertical="center"/>
    </xf>
    <xf numFmtId="0" fontId="19" fillId="8" borderId="0" xfId="0" applyFont="1" applyFill="1" applyBorder="1" applyAlignment="1" applyProtection="1">
      <alignment horizontal="center" vertical="center"/>
    </xf>
    <xf numFmtId="0" fontId="19" fillId="8" borderId="30" xfId="0" applyFont="1" applyFill="1" applyBorder="1" applyAlignment="1" applyProtection="1">
      <alignment horizontal="center" vertical="center"/>
    </xf>
    <xf numFmtId="0" fontId="14" fillId="3" borderId="20" xfId="0" applyFont="1" applyFill="1" applyBorder="1" applyAlignment="1" applyProtection="1">
      <alignment horizontal="center" vertical="center" wrapText="1"/>
    </xf>
    <xf numFmtId="0" fontId="19" fillId="4" borderId="35" xfId="0" applyFont="1" applyFill="1" applyBorder="1" applyAlignment="1" applyProtection="1">
      <alignment horizontal="center" vertical="center"/>
    </xf>
    <xf numFmtId="0" fontId="19" fillId="4" borderId="4" xfId="0" applyFont="1" applyFill="1" applyBorder="1" applyAlignment="1" applyProtection="1">
      <alignment horizontal="center" vertical="center"/>
    </xf>
    <xf numFmtId="0" fontId="19" fillId="4" borderId="5" xfId="0" applyFont="1" applyFill="1" applyBorder="1" applyAlignment="1" applyProtection="1">
      <alignment horizontal="center" vertical="center"/>
    </xf>
    <xf numFmtId="0" fontId="19" fillId="2" borderId="22" xfId="0" applyFont="1" applyFill="1" applyBorder="1" applyAlignment="1" applyProtection="1">
      <alignment horizontal="center" vertical="center"/>
      <protection locked="0"/>
    </xf>
    <xf numFmtId="0" fontId="19" fillId="2" borderId="23" xfId="0" applyFont="1" applyFill="1" applyBorder="1" applyAlignment="1" applyProtection="1">
      <alignment horizontal="center" vertical="center"/>
      <protection locked="0"/>
    </xf>
    <xf numFmtId="0" fontId="19" fillId="2" borderId="24" xfId="0" applyFont="1" applyFill="1" applyBorder="1" applyAlignment="1" applyProtection="1">
      <alignment horizontal="center" vertical="center"/>
      <protection locked="0"/>
    </xf>
    <xf numFmtId="0" fontId="9" fillId="4" borderId="35" xfId="0" applyFont="1" applyFill="1" applyBorder="1" applyAlignment="1" applyProtection="1">
      <alignment horizontal="left" vertical="center"/>
    </xf>
    <xf numFmtId="0" fontId="9" fillId="4" borderId="4" xfId="0" applyFont="1" applyFill="1" applyBorder="1" applyAlignment="1" applyProtection="1">
      <alignment horizontal="left" vertical="center"/>
    </xf>
    <xf numFmtId="0" fontId="9" fillId="4" borderId="32" xfId="0" applyFont="1" applyFill="1" applyBorder="1" applyAlignment="1" applyProtection="1">
      <alignment horizontal="left" vertical="center"/>
    </xf>
    <xf numFmtId="0" fontId="9" fillId="4" borderId="33" xfId="0" applyFont="1" applyFill="1" applyBorder="1" applyAlignment="1" applyProtection="1">
      <alignment horizontal="left" vertical="center"/>
    </xf>
    <xf numFmtId="0" fontId="23" fillId="2" borderId="35" xfId="0" applyFont="1" applyFill="1" applyBorder="1" applyAlignment="1" applyProtection="1">
      <alignment horizontal="center" vertical="center"/>
      <protection locked="0"/>
    </xf>
    <xf numFmtId="0" fontId="23" fillId="2" borderId="32"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52" xfId="0" applyFont="1" applyFill="1" applyBorder="1" applyAlignment="1" applyProtection="1">
      <alignment horizontal="center" vertical="center" wrapText="1"/>
    </xf>
    <xf numFmtId="0" fontId="7" fillId="0" borderId="53" xfId="0" applyFont="1" applyFill="1" applyBorder="1" applyAlignment="1" applyProtection="1">
      <alignment horizontal="center" vertical="center" wrapText="1"/>
    </xf>
    <xf numFmtId="0" fontId="7" fillId="0" borderId="54" xfId="0" applyFont="1" applyFill="1" applyBorder="1" applyAlignment="1" applyProtection="1">
      <alignment horizontal="center" vertical="center" wrapText="1"/>
    </xf>
    <xf numFmtId="0" fontId="7" fillId="0" borderId="5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33" xfId="0" applyFont="1" applyFill="1" applyBorder="1" applyAlignment="1" applyProtection="1">
      <alignment horizontal="center" vertical="center" wrapText="1"/>
    </xf>
    <xf numFmtId="0" fontId="17" fillId="3" borderId="1" xfId="0" applyFont="1" applyFill="1" applyBorder="1" applyAlignment="1" applyProtection="1">
      <alignment horizontal="center"/>
    </xf>
    <xf numFmtId="0" fontId="17" fillId="3" borderId="2" xfId="0" applyFont="1" applyFill="1" applyBorder="1" applyAlignment="1" applyProtection="1">
      <alignment horizontal="center"/>
    </xf>
    <xf numFmtId="0" fontId="17" fillId="3" borderId="52" xfId="0" applyFont="1" applyFill="1" applyBorder="1" applyAlignment="1" applyProtection="1">
      <alignment horizontal="center"/>
    </xf>
    <xf numFmtId="0" fontId="17" fillId="3" borderId="53" xfId="0" applyFont="1" applyFill="1" applyBorder="1" applyAlignment="1" applyProtection="1">
      <alignment horizontal="center"/>
    </xf>
    <xf numFmtId="0" fontId="17" fillId="3" borderId="54" xfId="0" applyFont="1" applyFill="1" applyBorder="1" applyAlignment="1" applyProtection="1">
      <alignment horizontal="center"/>
    </xf>
    <xf numFmtId="0" fontId="17" fillId="3" borderId="59" xfId="0" applyFont="1" applyFill="1" applyBorder="1" applyAlignment="1" applyProtection="1">
      <alignment horizontal="center"/>
    </xf>
    <xf numFmtId="0" fontId="22" fillId="3" borderId="28" xfId="0" applyFont="1" applyFill="1" applyBorder="1" applyAlignment="1" applyProtection="1">
      <alignment horizontal="left" vertical="top"/>
    </xf>
    <xf numFmtId="0" fontId="22" fillId="3" borderId="12" xfId="0" applyFont="1" applyFill="1" applyBorder="1" applyAlignment="1" applyProtection="1">
      <alignment horizontal="left" vertical="top"/>
    </xf>
    <xf numFmtId="0" fontId="22" fillId="3" borderId="13" xfId="0" applyFont="1" applyFill="1" applyBorder="1" applyAlignment="1" applyProtection="1">
      <alignment horizontal="left" vertical="top"/>
    </xf>
    <xf numFmtId="0" fontId="22" fillId="2" borderId="31" xfId="0" applyFont="1" applyFill="1" applyBorder="1" applyAlignment="1" applyProtection="1">
      <alignment horizontal="center" vertical="top"/>
      <protection locked="0"/>
    </xf>
    <xf numFmtId="0" fontId="22" fillId="2" borderId="9" xfId="0" applyFont="1" applyFill="1" applyBorder="1" applyAlignment="1" applyProtection="1">
      <alignment horizontal="center" vertical="top"/>
      <protection locked="0"/>
    </xf>
    <xf numFmtId="0" fontId="22" fillId="2" borderId="10" xfId="0" applyFont="1" applyFill="1" applyBorder="1" applyAlignment="1" applyProtection="1">
      <alignment horizontal="center" vertical="top"/>
      <protection locked="0"/>
    </xf>
    <xf numFmtId="14" fontId="22" fillId="2" borderId="55" xfId="0" applyNumberFormat="1" applyFont="1" applyFill="1" applyBorder="1" applyAlignment="1" applyProtection="1">
      <alignment horizontal="center"/>
      <protection locked="0"/>
    </xf>
    <xf numFmtId="0" fontId="21" fillId="19" borderId="7" xfId="0" applyFont="1" applyFill="1" applyBorder="1" applyAlignment="1" applyProtection="1">
      <alignment horizontal="center" vertical="center" wrapText="1"/>
    </xf>
    <xf numFmtId="10" fontId="34" fillId="0" borderId="11" xfId="1" applyNumberFormat="1" applyFont="1" applyBorder="1" applyAlignment="1" applyProtection="1">
      <alignment horizontal="center" vertical="center"/>
    </xf>
    <xf numFmtId="10" fontId="34" fillId="0" borderId="12" xfId="1" applyNumberFormat="1" applyFont="1" applyBorder="1" applyAlignment="1" applyProtection="1">
      <alignment horizontal="center" vertical="center"/>
    </xf>
    <xf numFmtId="10" fontId="34" fillId="0" borderId="25" xfId="1" applyNumberFormat="1" applyFont="1" applyBorder="1" applyAlignment="1" applyProtection="1">
      <alignment horizontal="center" vertical="center"/>
    </xf>
    <xf numFmtId="10" fontId="34" fillId="0" borderId="8" xfId="1" applyNumberFormat="1" applyFont="1" applyBorder="1" applyAlignment="1" applyProtection="1">
      <alignment horizontal="center" vertical="center"/>
    </xf>
    <xf numFmtId="10" fontId="34" fillId="0" borderId="9" xfId="1" applyNumberFormat="1" applyFont="1" applyBorder="1" applyAlignment="1" applyProtection="1">
      <alignment horizontal="center" vertical="center"/>
    </xf>
    <xf numFmtId="10" fontId="34" fillId="0" borderId="41" xfId="1" applyNumberFormat="1" applyFont="1" applyBorder="1" applyAlignment="1" applyProtection="1">
      <alignment horizontal="center" vertical="center"/>
    </xf>
    <xf numFmtId="0" fontId="13" fillId="8" borderId="14" xfId="0" applyFont="1" applyFill="1" applyBorder="1" applyAlignment="1" applyProtection="1">
      <alignment horizontal="center" vertical="center" wrapText="1"/>
    </xf>
    <xf numFmtId="0" fontId="36" fillId="4" borderId="14" xfId="0" applyFont="1" applyFill="1" applyBorder="1" applyAlignment="1" applyProtection="1">
      <alignment horizontal="center" vertical="center" wrapText="1"/>
    </xf>
    <xf numFmtId="0" fontId="36" fillId="4" borderId="15" xfId="0" applyFont="1" applyFill="1" applyBorder="1" applyAlignment="1" applyProtection="1">
      <alignment horizontal="center" vertical="center" wrapText="1"/>
    </xf>
    <xf numFmtId="0" fontId="36" fillId="4" borderId="27" xfId="0" applyFont="1" applyFill="1" applyBorder="1" applyAlignment="1" applyProtection="1">
      <alignment horizontal="center" vertical="center" wrapText="1"/>
    </xf>
    <xf numFmtId="0" fontId="13" fillId="8" borderId="25" xfId="0" applyFont="1" applyFill="1" applyBorder="1" applyAlignment="1" applyProtection="1">
      <alignment horizontal="center" vertical="center" wrapText="1"/>
    </xf>
    <xf numFmtId="0" fontId="13" fillId="8" borderId="41" xfId="0" applyFont="1" applyFill="1" applyBorder="1" applyAlignment="1" applyProtection="1">
      <alignment horizontal="center" vertical="center" wrapText="1"/>
    </xf>
    <xf numFmtId="2" fontId="95" fillId="2" borderId="14" xfId="2" quotePrefix="1" applyNumberFormat="1" applyFont="1" applyFill="1" applyBorder="1" applyAlignment="1" applyProtection="1">
      <alignment horizontal="center" vertical="center" wrapText="1"/>
      <protection locked="0"/>
    </xf>
    <xf numFmtId="2" fontId="95" fillId="2" borderId="27" xfId="2" quotePrefix="1"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xf>
    <xf numFmtId="0" fontId="20" fillId="3" borderId="2" xfId="0" applyFont="1" applyFill="1" applyBorder="1" applyAlignment="1" applyProtection="1">
      <alignment horizontal="center" vertical="center"/>
    </xf>
    <xf numFmtId="0" fontId="20" fillId="3" borderId="52" xfId="0" applyFont="1" applyFill="1" applyBorder="1" applyAlignment="1" applyProtection="1">
      <alignment horizontal="center" vertical="center"/>
    </xf>
    <xf numFmtId="0" fontId="20" fillId="3" borderId="53" xfId="0" applyFont="1" applyFill="1" applyBorder="1" applyAlignment="1" applyProtection="1">
      <alignment horizontal="center" vertical="center"/>
    </xf>
    <xf numFmtId="0" fontId="20" fillId="3" borderId="54" xfId="0" applyFont="1" applyFill="1" applyBorder="1" applyAlignment="1" applyProtection="1">
      <alignment horizontal="center" vertical="center"/>
    </xf>
    <xf numFmtId="0" fontId="20" fillId="3" borderId="59" xfId="0" applyFont="1" applyFill="1" applyBorder="1" applyAlignment="1" applyProtection="1">
      <alignment horizontal="center" vertical="center"/>
    </xf>
    <xf numFmtId="0" fontId="8" fillId="0" borderId="7" xfId="0" applyFont="1" applyFill="1" applyBorder="1" applyAlignment="1" applyProtection="1">
      <alignment horizontal="center" vertical="center"/>
    </xf>
    <xf numFmtId="10" fontId="47" fillId="2" borderId="20" xfId="1" applyNumberFormat="1" applyFont="1" applyFill="1" applyBorder="1" applyAlignment="1" applyProtection="1">
      <alignment horizontal="center" vertical="center"/>
      <protection locked="0"/>
    </xf>
    <xf numFmtId="10" fontId="47" fillId="2" borderId="40" xfId="1" applyNumberFormat="1" applyFont="1" applyFill="1" applyBorder="1" applyAlignment="1" applyProtection="1">
      <alignment horizontal="center" vertical="center"/>
      <protection locked="0"/>
    </xf>
    <xf numFmtId="2" fontId="47" fillId="2" borderId="20" xfId="2" applyNumberFormat="1" applyFont="1" applyFill="1" applyBorder="1" applyAlignment="1" applyProtection="1">
      <alignment horizontal="center" vertical="center"/>
      <protection locked="0"/>
    </xf>
    <xf numFmtId="2" fontId="47" fillId="2" borderId="40" xfId="2" applyNumberFormat="1" applyFont="1" applyFill="1" applyBorder="1" applyAlignment="1" applyProtection="1">
      <alignment horizontal="center" vertical="center"/>
      <protection locked="0"/>
    </xf>
    <xf numFmtId="0" fontId="19" fillId="4" borderId="14" xfId="0" applyFont="1" applyFill="1" applyBorder="1" applyAlignment="1" applyProtection="1">
      <alignment horizontal="center" vertical="center"/>
    </xf>
    <xf numFmtId="0" fontId="19" fillId="4" borderId="15" xfId="0" applyFont="1" applyFill="1" applyBorder="1" applyAlignment="1" applyProtection="1">
      <alignment horizontal="center" vertical="center"/>
    </xf>
    <xf numFmtId="0" fontId="19" fillId="4" borderId="12" xfId="0" applyFont="1" applyFill="1" applyBorder="1" applyAlignment="1" applyProtection="1">
      <alignment horizontal="center" vertical="center"/>
    </xf>
    <xf numFmtId="0" fontId="19" fillId="4" borderId="25" xfId="0" applyFont="1" applyFill="1" applyBorder="1" applyAlignment="1" applyProtection="1">
      <alignment horizontal="center" vertical="center"/>
    </xf>
    <xf numFmtId="10" fontId="14" fillId="3" borderId="12" xfId="0" applyNumberFormat="1" applyFont="1" applyFill="1" applyBorder="1" applyAlignment="1" applyProtection="1">
      <alignment horizontal="center" vertical="center" wrapText="1"/>
    </xf>
    <xf numFmtId="0" fontId="12" fillId="6" borderId="7" xfId="0" applyFont="1" applyFill="1" applyBorder="1" applyAlignment="1" applyProtection="1">
      <alignment horizontal="center" vertical="center"/>
    </xf>
    <xf numFmtId="1" fontId="47" fillId="2" borderId="20" xfId="3" applyNumberFormat="1" applyFont="1" applyFill="1" applyBorder="1" applyAlignment="1" applyProtection="1">
      <alignment horizontal="center" vertical="center"/>
      <protection locked="0"/>
    </xf>
    <xf numFmtId="1" fontId="47" fillId="2" borderId="40" xfId="3" applyNumberFormat="1"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protection locked="0"/>
    </xf>
    <xf numFmtId="0" fontId="14" fillId="0" borderId="30" xfId="0" applyFont="1" applyFill="1" applyBorder="1" applyAlignment="1" applyProtection="1">
      <alignment horizontal="center" vertical="center"/>
      <protection locked="0"/>
    </xf>
    <xf numFmtId="1" fontId="49" fillId="2" borderId="7" xfId="2" quotePrefix="1" applyNumberFormat="1" applyFont="1" applyFill="1" applyBorder="1" applyAlignment="1" applyProtection="1">
      <alignment horizontal="center" vertical="center" wrapText="1"/>
      <protection locked="0"/>
    </xf>
    <xf numFmtId="0" fontId="42" fillId="4" borderId="7" xfId="0" applyFont="1" applyFill="1" applyBorder="1" applyAlignment="1" applyProtection="1">
      <alignment horizontal="center" vertical="center" wrapText="1"/>
    </xf>
    <xf numFmtId="0" fontId="42" fillId="4" borderId="17" xfId="0" applyFont="1" applyFill="1" applyBorder="1" applyAlignment="1" applyProtection="1">
      <alignment horizontal="center" vertical="center" wrapText="1"/>
    </xf>
    <xf numFmtId="2" fontId="34" fillId="0" borderId="7" xfId="1" applyNumberFormat="1" applyFont="1" applyBorder="1" applyAlignment="1" applyProtection="1">
      <alignment horizontal="center" vertical="center" wrapText="1"/>
    </xf>
    <xf numFmtId="0" fontId="9" fillId="4" borderId="35" xfId="0" applyFont="1" applyFill="1" applyBorder="1" applyAlignment="1" applyProtection="1">
      <alignment horizontal="center" vertical="center" wrapText="1"/>
    </xf>
    <xf numFmtId="0" fontId="9" fillId="4" borderId="4" xfId="0" applyFont="1" applyFill="1" applyBorder="1" applyAlignment="1" applyProtection="1">
      <alignment horizontal="center" vertical="center" wrapText="1"/>
    </xf>
    <xf numFmtId="0" fontId="9" fillId="4" borderId="32" xfId="0" applyFont="1" applyFill="1" applyBorder="1" applyAlignment="1" applyProtection="1">
      <alignment horizontal="center" vertical="center" wrapText="1"/>
    </xf>
    <xf numFmtId="0" fontId="9" fillId="4" borderId="33" xfId="0" applyFont="1" applyFill="1" applyBorder="1" applyAlignment="1" applyProtection="1">
      <alignment horizontal="center" vertical="center" wrapText="1"/>
    </xf>
    <xf numFmtId="0" fontId="14" fillId="2" borderId="4" xfId="0" applyFont="1" applyFill="1" applyBorder="1" applyAlignment="1" applyProtection="1">
      <alignment horizontal="center" vertical="top"/>
      <protection locked="0"/>
    </xf>
    <xf numFmtId="0" fontId="14" fillId="2" borderId="5" xfId="0" applyFont="1" applyFill="1" applyBorder="1" applyAlignment="1" applyProtection="1">
      <alignment horizontal="center" vertical="top"/>
      <protection locked="0"/>
    </xf>
    <xf numFmtId="0" fontId="14" fillId="2" borderId="0" xfId="0" applyFont="1" applyFill="1" applyBorder="1" applyAlignment="1" applyProtection="1">
      <alignment horizontal="center" vertical="top"/>
      <protection locked="0"/>
    </xf>
    <xf numFmtId="0" fontId="14" fillId="2" borderId="30" xfId="0" applyFont="1" applyFill="1" applyBorder="1" applyAlignment="1" applyProtection="1">
      <alignment horizontal="center" vertical="top"/>
      <protection locked="0"/>
    </xf>
    <xf numFmtId="0" fontId="19" fillId="8" borderId="62" xfId="0" applyFont="1" applyFill="1" applyBorder="1" applyAlignment="1" applyProtection="1">
      <alignment horizontal="center" vertical="center"/>
    </xf>
    <xf numFmtId="0" fontId="19" fillId="8" borderId="60"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20" xfId="0" applyFont="1" applyFill="1" applyBorder="1" applyAlignment="1" applyProtection="1">
      <alignment horizontal="center" vertical="center"/>
    </xf>
    <xf numFmtId="0" fontId="13" fillId="4" borderId="20" xfId="0" applyFont="1" applyFill="1" applyBorder="1" applyAlignment="1" applyProtection="1">
      <alignment horizontal="center"/>
    </xf>
    <xf numFmtId="0" fontId="13" fillId="4" borderId="21" xfId="0" applyFont="1" applyFill="1" applyBorder="1" applyAlignment="1" applyProtection="1">
      <alignment horizontal="center"/>
    </xf>
    <xf numFmtId="0" fontId="21" fillId="3" borderId="1" xfId="0" applyFont="1" applyFill="1" applyBorder="1" applyAlignment="1" applyProtection="1">
      <alignment horizontal="center"/>
    </xf>
    <xf numFmtId="0" fontId="21" fillId="3" borderId="2" xfId="0" applyFont="1" applyFill="1" applyBorder="1" applyAlignment="1" applyProtection="1">
      <alignment horizontal="center"/>
    </xf>
    <xf numFmtId="0" fontId="21" fillId="3" borderId="52" xfId="0" applyFont="1" applyFill="1" applyBorder="1" applyAlignment="1" applyProtection="1">
      <alignment horizontal="center"/>
    </xf>
    <xf numFmtId="0" fontId="20" fillId="3" borderId="76" xfId="0" applyFont="1" applyFill="1" applyBorder="1" applyAlignment="1" applyProtection="1">
      <alignment horizontal="center" vertical="center"/>
    </xf>
    <xf numFmtId="0" fontId="20" fillId="3" borderId="61" xfId="0" applyFont="1" applyFill="1" applyBorder="1" applyAlignment="1" applyProtection="1">
      <alignment horizontal="center" vertical="center"/>
    </xf>
    <xf numFmtId="0" fontId="20" fillId="2" borderId="1"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wrapText="1"/>
      <protection locked="0"/>
    </xf>
    <xf numFmtId="0" fontId="20" fillId="2" borderId="52" xfId="0" applyFont="1" applyFill="1" applyBorder="1" applyAlignment="1" applyProtection="1">
      <alignment horizontal="center" vertical="center" wrapText="1"/>
      <protection locked="0"/>
    </xf>
    <xf numFmtId="0" fontId="20" fillId="2" borderId="53"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0" fillId="2" borderId="59" xfId="0" applyFont="1" applyFill="1" applyBorder="1" applyAlignment="1" applyProtection="1">
      <alignment horizontal="center" vertical="center" wrapText="1"/>
      <protection locked="0"/>
    </xf>
    <xf numFmtId="0" fontId="21" fillId="3" borderId="45" xfId="0" applyFont="1" applyFill="1" applyBorder="1" applyAlignment="1" applyProtection="1">
      <alignment horizontal="center"/>
    </xf>
    <xf numFmtId="0" fontId="21" fillId="3" borderId="46" xfId="0" applyFont="1" applyFill="1" applyBorder="1" applyAlignment="1" applyProtection="1">
      <alignment horizontal="center"/>
    </xf>
    <xf numFmtId="2" fontId="8" fillId="4" borderId="11" xfId="0" applyNumberFormat="1" applyFont="1" applyFill="1" applyBorder="1" applyAlignment="1" applyProtection="1">
      <alignment horizontal="center" vertical="center" wrapText="1"/>
    </xf>
    <xf numFmtId="2" fontId="8" fillId="4" borderId="12" xfId="0" applyNumberFormat="1" applyFont="1" applyFill="1" applyBorder="1" applyAlignment="1" applyProtection="1">
      <alignment horizontal="center" vertical="center" wrapText="1"/>
    </xf>
    <xf numFmtId="2" fontId="8" fillId="4" borderId="25" xfId="0" applyNumberFormat="1" applyFont="1" applyFill="1" applyBorder="1" applyAlignment="1" applyProtection="1">
      <alignment horizontal="center" vertical="center" wrapText="1"/>
    </xf>
    <xf numFmtId="2" fontId="8" fillId="4" borderId="8" xfId="0" applyNumberFormat="1" applyFont="1" applyFill="1" applyBorder="1" applyAlignment="1" applyProtection="1">
      <alignment horizontal="center" vertical="center" wrapText="1"/>
    </xf>
    <xf numFmtId="2" fontId="8" fillId="4" borderId="9" xfId="0" applyNumberFormat="1" applyFont="1" applyFill="1" applyBorder="1" applyAlignment="1" applyProtection="1">
      <alignment horizontal="center" vertical="center" wrapText="1"/>
    </xf>
    <xf numFmtId="2" fontId="8" fillId="4" borderId="41" xfId="0" applyNumberFormat="1" applyFont="1" applyFill="1" applyBorder="1" applyAlignment="1" applyProtection="1">
      <alignment horizontal="center" vertical="center" wrapText="1"/>
    </xf>
    <xf numFmtId="2" fontId="49" fillId="2" borderId="7" xfId="2" quotePrefix="1" applyNumberFormat="1" applyFont="1" applyFill="1" applyBorder="1" applyAlignment="1" applyProtection="1">
      <alignment horizontal="center" vertical="center" wrapText="1"/>
      <protection locked="0"/>
    </xf>
    <xf numFmtId="0" fontId="13" fillId="8" borderId="17" xfId="0" applyFont="1" applyFill="1" applyBorder="1" applyAlignment="1" applyProtection="1">
      <alignment horizontal="center" vertical="center" wrapText="1"/>
    </xf>
    <xf numFmtId="9" fontId="48" fillId="3" borderId="7" xfId="1" applyFont="1" applyFill="1" applyBorder="1" applyAlignment="1" applyProtection="1">
      <alignment horizontal="center" vertical="center" wrapText="1"/>
    </xf>
    <xf numFmtId="9" fontId="48" fillId="3" borderId="12" xfId="1" applyFont="1" applyFill="1" applyBorder="1" applyAlignment="1" applyProtection="1">
      <alignment horizontal="center" vertical="center" wrapText="1"/>
    </xf>
    <xf numFmtId="9" fontId="48" fillId="3" borderId="9" xfId="1" applyFont="1" applyFill="1" applyBorder="1" applyAlignment="1" applyProtection="1">
      <alignment horizontal="center" vertical="center" wrapText="1"/>
    </xf>
    <xf numFmtId="2" fontId="19" fillId="19" borderId="17" xfId="1" applyNumberFormat="1" applyFont="1" applyFill="1" applyBorder="1" applyAlignment="1" applyProtection="1">
      <alignment horizontal="center" vertical="center" wrapText="1"/>
    </xf>
    <xf numFmtId="0" fontId="46" fillId="4" borderId="20" xfId="2" applyFill="1" applyBorder="1" applyAlignment="1" applyProtection="1">
      <alignment horizontal="center" vertical="center" wrapText="1"/>
    </xf>
    <xf numFmtId="0" fontId="46" fillId="4" borderId="21" xfId="2" applyFill="1" applyBorder="1" applyAlignment="1" applyProtection="1">
      <alignment horizontal="center" vertical="center" wrapText="1"/>
    </xf>
    <xf numFmtId="0" fontId="36" fillId="0" borderId="6" xfId="0" applyFont="1" applyBorder="1" applyAlignment="1" applyProtection="1">
      <alignment horizontal="center" vertical="center"/>
    </xf>
    <xf numFmtId="2" fontId="13" fillId="4" borderId="6" xfId="0" applyNumberFormat="1" applyFont="1" applyFill="1" applyBorder="1" applyAlignment="1" applyProtection="1">
      <alignment horizontal="center" vertical="center" wrapText="1"/>
    </xf>
    <xf numFmtId="2" fontId="19" fillId="19" borderId="29" xfId="1" applyNumberFormat="1" applyFont="1" applyFill="1" applyBorder="1" applyAlignment="1" applyProtection="1">
      <alignment horizontal="center" vertical="center" wrapText="1"/>
    </xf>
    <xf numFmtId="2" fontId="19" fillId="19" borderId="0" xfId="1" applyNumberFormat="1" applyFont="1" applyFill="1" applyBorder="1" applyAlignment="1" applyProtection="1">
      <alignment horizontal="center" vertical="center" wrapText="1"/>
    </xf>
    <xf numFmtId="2" fontId="19" fillId="19" borderId="26" xfId="1" applyNumberFormat="1" applyFont="1" applyFill="1" applyBorder="1" applyAlignment="1" applyProtection="1">
      <alignment horizontal="center" vertical="center" wrapText="1"/>
    </xf>
    <xf numFmtId="0" fontId="2" fillId="0" borderId="50"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27" xfId="0" applyFont="1" applyBorder="1" applyAlignment="1" applyProtection="1">
      <alignment horizontal="center" vertical="center"/>
    </xf>
    <xf numFmtId="0" fontId="86" fillId="7" borderId="7" xfId="0" applyFont="1" applyFill="1" applyBorder="1" applyAlignment="1" applyProtection="1">
      <alignment horizontal="center" vertical="center"/>
    </xf>
    <xf numFmtId="0" fontId="36" fillId="2" borderId="14" xfId="0" applyFont="1" applyFill="1" applyBorder="1" applyAlignment="1" applyProtection="1">
      <alignment horizontal="center" vertical="center"/>
      <protection locked="0"/>
    </xf>
    <xf numFmtId="0" fontId="36" fillId="2" borderId="15" xfId="0" applyFont="1" applyFill="1" applyBorder="1" applyAlignment="1" applyProtection="1">
      <alignment horizontal="center" vertical="center"/>
      <protection locked="0"/>
    </xf>
    <xf numFmtId="0" fontId="36" fillId="2" borderId="16" xfId="0" applyFont="1" applyFill="1" applyBorder="1" applyAlignment="1" applyProtection="1">
      <alignment horizontal="center" vertical="center"/>
      <protection locked="0"/>
    </xf>
    <xf numFmtId="2" fontId="13" fillId="4" borderId="14" xfId="0" applyNumberFormat="1" applyFont="1" applyFill="1" applyBorder="1" applyAlignment="1" applyProtection="1">
      <alignment horizontal="center" vertical="center" wrapText="1"/>
    </xf>
    <xf numFmtId="2" fontId="13" fillId="4" borderId="15" xfId="0" applyNumberFormat="1" applyFont="1" applyFill="1" applyBorder="1" applyAlignment="1" applyProtection="1">
      <alignment horizontal="center" vertical="center" wrapText="1"/>
    </xf>
    <xf numFmtId="2" fontId="13" fillId="4" borderId="16" xfId="0" applyNumberFormat="1" applyFont="1" applyFill="1" applyBorder="1" applyAlignment="1" applyProtection="1">
      <alignment horizontal="center" vertical="center" wrapText="1"/>
    </xf>
    <xf numFmtId="9" fontId="14" fillId="3" borderId="14" xfId="1" applyFont="1" applyFill="1" applyBorder="1" applyAlignment="1" applyProtection="1">
      <alignment horizontal="center" vertical="center" wrapText="1"/>
    </xf>
    <xf numFmtId="9" fontId="14" fillId="3" borderId="15" xfId="1" applyFont="1" applyFill="1" applyBorder="1" applyAlignment="1" applyProtection="1">
      <alignment horizontal="center" vertical="center" wrapText="1"/>
    </xf>
    <xf numFmtId="9" fontId="14" fillId="3" borderId="27" xfId="1" applyFont="1" applyFill="1" applyBorder="1" applyAlignment="1" applyProtection="1">
      <alignment horizontal="center" vertical="center" wrapText="1"/>
    </xf>
    <xf numFmtId="0" fontId="13" fillId="2" borderId="14"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0" fontId="13" fillId="2" borderId="27" xfId="0" applyFont="1" applyFill="1" applyBorder="1" applyAlignment="1" applyProtection="1">
      <alignment horizontal="center" vertical="center" wrapText="1"/>
      <protection locked="0"/>
    </xf>
    <xf numFmtId="9" fontId="14" fillId="3" borderId="11" xfId="0" applyNumberFormat="1" applyFont="1" applyFill="1" applyBorder="1" applyAlignment="1" applyProtection="1">
      <alignment horizontal="center" vertical="center" wrapText="1"/>
    </xf>
    <xf numFmtId="9" fontId="14" fillId="3" borderId="25" xfId="0" applyNumberFormat="1" applyFont="1" applyFill="1" applyBorder="1" applyAlignment="1" applyProtection="1">
      <alignment horizontal="center" vertical="center" wrapText="1"/>
    </xf>
    <xf numFmtId="9" fontId="14" fillId="3" borderId="8" xfId="0" applyNumberFormat="1" applyFont="1" applyFill="1" applyBorder="1" applyAlignment="1" applyProtection="1">
      <alignment horizontal="center" vertical="center" wrapText="1"/>
    </xf>
    <xf numFmtId="9" fontId="14" fillId="3" borderId="41" xfId="0" applyNumberFormat="1" applyFont="1" applyFill="1" applyBorder="1" applyAlignment="1" applyProtection="1">
      <alignment horizontal="center" vertical="center" wrapText="1"/>
    </xf>
    <xf numFmtId="0" fontId="19" fillId="8" borderId="69" xfId="0" applyFont="1" applyFill="1" applyBorder="1" applyAlignment="1" applyProtection="1">
      <alignment horizontal="center" vertical="center"/>
    </xf>
    <xf numFmtId="0" fontId="19" fillId="8" borderId="70" xfId="0" applyFont="1" applyFill="1" applyBorder="1" applyAlignment="1" applyProtection="1">
      <alignment horizontal="center" vertical="center"/>
    </xf>
    <xf numFmtId="0" fontId="19" fillId="8" borderId="71" xfId="0" applyFont="1" applyFill="1" applyBorder="1" applyAlignment="1" applyProtection="1">
      <alignment horizontal="center" vertical="center"/>
    </xf>
    <xf numFmtId="0" fontId="13" fillId="4" borderId="30" xfId="0" applyFont="1" applyFill="1" applyBorder="1" applyAlignment="1" applyProtection="1">
      <alignment horizontal="center" vertical="center" wrapText="1"/>
    </xf>
    <xf numFmtId="0" fontId="10" fillId="3" borderId="0" xfId="0" applyFont="1" applyFill="1" applyBorder="1" applyAlignment="1" applyProtection="1">
      <alignment horizontal="center" vertical="center" wrapText="1"/>
    </xf>
    <xf numFmtId="0" fontId="10" fillId="3" borderId="35"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0" fillId="3" borderId="5" xfId="0" applyFont="1" applyFill="1" applyBorder="1" applyAlignment="1" applyProtection="1">
      <alignment horizontal="center" vertical="center"/>
    </xf>
    <xf numFmtId="0" fontId="3" fillId="0" borderId="2" xfId="0" applyFont="1" applyBorder="1" applyAlignment="1" applyProtection="1">
      <alignment horizontal="center" vertical="center" wrapText="1"/>
    </xf>
    <xf numFmtId="0" fontId="46" fillId="4" borderId="35" xfId="2" quotePrefix="1" applyFill="1" applyBorder="1" applyAlignment="1" applyProtection="1">
      <alignment horizontal="center" vertical="center" wrapText="1"/>
    </xf>
    <xf numFmtId="0" fontId="46" fillId="4" borderId="4" xfId="2" applyFill="1" applyBorder="1" applyAlignment="1" applyProtection="1">
      <alignment horizontal="center" vertical="center" wrapText="1"/>
    </xf>
    <xf numFmtId="0" fontId="46" fillId="4" borderId="32" xfId="2" applyFill="1" applyBorder="1" applyAlignment="1" applyProtection="1">
      <alignment horizontal="center" vertical="center" wrapText="1"/>
    </xf>
    <xf numFmtId="0" fontId="46" fillId="4" borderId="33" xfId="2" applyFill="1" applyBorder="1" applyAlignment="1" applyProtection="1">
      <alignment horizontal="center" vertical="center" wrapText="1"/>
    </xf>
    <xf numFmtId="0" fontId="46" fillId="4" borderId="3" xfId="2" quotePrefix="1" applyFill="1" applyBorder="1" applyAlignment="1" applyProtection="1">
      <alignment horizontal="center" vertical="center" wrapText="1"/>
    </xf>
    <xf numFmtId="0" fontId="46" fillId="4" borderId="63" xfId="2" applyFill="1" applyBorder="1" applyAlignment="1" applyProtection="1">
      <alignment horizontal="center" vertical="center" wrapText="1"/>
    </xf>
    <xf numFmtId="0" fontId="46" fillId="4" borderId="51" xfId="2" applyFill="1" applyBorder="1" applyAlignment="1" applyProtection="1">
      <alignment horizontal="center" vertical="center" wrapText="1"/>
    </xf>
    <xf numFmtId="0" fontId="46" fillId="4" borderId="39" xfId="2" applyFill="1" applyBorder="1" applyAlignment="1" applyProtection="1">
      <alignment horizontal="center" vertical="center" wrapText="1"/>
    </xf>
    <xf numFmtId="0" fontId="46" fillId="4" borderId="3" xfId="2" quotePrefix="1" applyFill="1" applyBorder="1" applyAlignment="1" applyProtection="1">
      <alignment horizontal="center" vertical="center"/>
    </xf>
    <xf numFmtId="0" fontId="46" fillId="4" borderId="4" xfId="2" applyFill="1" applyBorder="1" applyAlignment="1" applyProtection="1">
      <alignment horizontal="center" vertical="center"/>
    </xf>
    <xf numFmtId="0" fontId="46" fillId="4" borderId="63" xfId="2" applyFill="1" applyBorder="1" applyAlignment="1" applyProtection="1">
      <alignment horizontal="center" vertical="center"/>
    </xf>
    <xf numFmtId="0" fontId="46" fillId="4" borderId="51" xfId="2" applyFill="1" applyBorder="1" applyAlignment="1" applyProtection="1">
      <alignment horizontal="center" vertical="center"/>
    </xf>
    <xf numFmtId="0" fontId="46" fillId="4" borderId="33" xfId="2" applyFill="1" applyBorder="1" applyAlignment="1" applyProtection="1">
      <alignment horizontal="center" vertical="center"/>
    </xf>
    <xf numFmtId="0" fontId="46" fillId="4" borderId="39" xfId="2" applyFill="1" applyBorder="1" applyAlignment="1" applyProtection="1">
      <alignment horizontal="center" vertical="center"/>
    </xf>
    <xf numFmtId="0" fontId="46" fillId="4" borderId="5" xfId="2" applyFill="1" applyBorder="1" applyAlignment="1" applyProtection="1">
      <alignment horizontal="center" vertical="center" wrapText="1"/>
    </xf>
    <xf numFmtId="0" fontId="46" fillId="4" borderId="34" xfId="2" applyFill="1" applyBorder="1" applyAlignment="1" applyProtection="1">
      <alignment horizontal="center" vertical="center" wrapText="1"/>
    </xf>
    <xf numFmtId="14" fontId="21" fillId="2" borderId="53" xfId="0" applyNumberFormat="1" applyFont="1" applyFill="1" applyBorder="1" applyAlignment="1" applyProtection="1">
      <alignment horizontal="center"/>
      <protection locked="0"/>
    </xf>
    <xf numFmtId="0" fontId="10" fillId="3" borderId="14" xfId="0" applyFont="1" applyFill="1" applyBorder="1" applyAlignment="1" applyProtection="1">
      <alignment horizontal="center"/>
    </xf>
    <xf numFmtId="0" fontId="50" fillId="8" borderId="22" xfId="0" applyFont="1" applyFill="1" applyBorder="1" applyAlignment="1" applyProtection="1">
      <alignment horizontal="center" vertical="center" wrapText="1"/>
    </xf>
    <xf numFmtId="0" fontId="50" fillId="8" borderId="23" xfId="0" applyFont="1" applyFill="1" applyBorder="1" applyAlignment="1" applyProtection="1">
      <alignment horizontal="center" vertical="center" wrapText="1"/>
    </xf>
    <xf numFmtId="0" fontId="50" fillId="8" borderId="33" xfId="0" applyFont="1" applyFill="1" applyBorder="1" applyAlignment="1" applyProtection="1">
      <alignment horizontal="center" vertical="center" wrapText="1"/>
    </xf>
    <xf numFmtId="0" fontId="50" fillId="8" borderId="34" xfId="0" applyFont="1" applyFill="1" applyBorder="1" applyAlignment="1" applyProtection="1">
      <alignment horizontal="center" vertical="center" wrapText="1"/>
    </xf>
    <xf numFmtId="0" fontId="13" fillId="4" borderId="62" xfId="0" applyFont="1" applyFill="1" applyBorder="1" applyAlignment="1" applyProtection="1">
      <alignment horizontal="center" vertical="center" wrapText="1"/>
    </xf>
    <xf numFmtId="0" fontId="9" fillId="4" borderId="40" xfId="0" applyFont="1" applyFill="1" applyBorder="1" applyAlignment="1" applyProtection="1">
      <alignment horizontal="center" vertical="center" wrapText="1"/>
    </xf>
    <xf numFmtId="0" fontId="8" fillId="4" borderId="76" xfId="0" applyFont="1" applyFill="1" applyBorder="1" applyAlignment="1" applyProtection="1">
      <alignment horizontal="center" vertical="center"/>
    </xf>
    <xf numFmtId="0" fontId="8" fillId="4" borderId="72" xfId="0" applyFont="1" applyFill="1" applyBorder="1" applyAlignment="1" applyProtection="1">
      <alignment horizontal="center" vertical="center"/>
    </xf>
    <xf numFmtId="0" fontId="13" fillId="4" borderId="60" xfId="0" applyFont="1" applyFill="1" applyBorder="1" applyAlignment="1" applyProtection="1">
      <alignment horizontal="center" vertical="center" wrapText="1"/>
    </xf>
    <xf numFmtId="0" fontId="19" fillId="0" borderId="28" xfId="0" applyFont="1" applyFill="1" applyBorder="1" applyAlignment="1" applyProtection="1">
      <alignment horizontal="center" vertical="center"/>
    </xf>
    <xf numFmtId="0" fontId="19" fillId="0" borderId="12" xfId="0" applyFont="1" applyFill="1" applyBorder="1" applyAlignment="1" applyProtection="1">
      <alignment horizontal="center" vertical="center"/>
    </xf>
    <xf numFmtId="0" fontId="19" fillId="0" borderId="25" xfId="0" applyFont="1" applyFill="1" applyBorder="1" applyAlignment="1" applyProtection="1">
      <alignment horizontal="center" vertical="center"/>
    </xf>
    <xf numFmtId="0" fontId="19" fillId="0" borderId="29"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26" xfId="0" applyFont="1" applyFill="1" applyBorder="1" applyAlignment="1" applyProtection="1">
      <alignment horizontal="center" vertical="center"/>
    </xf>
    <xf numFmtId="2" fontId="13" fillId="19" borderId="7" xfId="0" applyNumberFormat="1" applyFont="1" applyFill="1" applyBorder="1" applyAlignment="1" applyProtection="1">
      <alignment horizontal="center" vertical="center" wrapText="1"/>
    </xf>
    <xf numFmtId="2" fontId="13" fillId="19" borderId="20" xfId="0" applyNumberFormat="1"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wrapText="1"/>
    </xf>
    <xf numFmtId="2" fontId="19" fillId="19" borderId="11" xfId="0" applyNumberFormat="1" applyFont="1" applyFill="1" applyBorder="1" applyAlignment="1" applyProtection="1">
      <alignment horizontal="center" vertical="center"/>
    </xf>
    <xf numFmtId="2" fontId="19" fillId="19" borderId="12" xfId="0" applyNumberFormat="1" applyFont="1" applyFill="1" applyBorder="1" applyAlignment="1" applyProtection="1">
      <alignment horizontal="center" vertical="center"/>
    </xf>
    <xf numFmtId="2" fontId="19" fillId="19" borderId="13" xfId="0" applyNumberFormat="1" applyFont="1" applyFill="1" applyBorder="1" applyAlignment="1" applyProtection="1">
      <alignment horizontal="center" vertical="center"/>
    </xf>
    <xf numFmtId="2" fontId="19" fillId="19" borderId="8" xfId="0" applyNumberFormat="1" applyFont="1" applyFill="1" applyBorder="1" applyAlignment="1" applyProtection="1">
      <alignment horizontal="center" vertical="center"/>
    </xf>
    <xf numFmtId="2" fontId="19" fillId="19" borderId="9" xfId="0" applyNumberFormat="1" applyFont="1" applyFill="1" applyBorder="1" applyAlignment="1" applyProtection="1">
      <alignment horizontal="center" vertical="center"/>
    </xf>
    <xf numFmtId="2" fontId="19" fillId="19" borderId="10" xfId="0" applyNumberFormat="1" applyFont="1" applyFill="1" applyBorder="1" applyAlignment="1" applyProtection="1">
      <alignment horizontal="center" vertical="center"/>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19" fillId="8" borderId="73" xfId="0" applyFont="1" applyFill="1" applyBorder="1" applyAlignment="1" applyProtection="1">
      <alignment horizontal="center" vertical="center"/>
    </xf>
    <xf numFmtId="10" fontId="14" fillId="0" borderId="17" xfId="0" applyNumberFormat="1" applyFont="1" applyBorder="1" applyAlignment="1" applyProtection="1">
      <alignment horizontal="center" vertical="center"/>
    </xf>
    <xf numFmtId="0" fontId="13" fillId="3" borderId="9" xfId="0" applyFont="1" applyFill="1" applyBorder="1" applyAlignment="1" applyProtection="1">
      <alignment horizontal="center" vertical="center" wrapText="1"/>
    </xf>
    <xf numFmtId="0" fontId="13" fillId="3" borderId="41" xfId="0" applyFont="1" applyFill="1" applyBorder="1" applyAlignment="1" applyProtection="1">
      <alignment horizontal="center" vertical="center" wrapText="1"/>
    </xf>
    <xf numFmtId="0" fontId="19" fillId="3" borderId="53" xfId="0" applyFont="1" applyFill="1" applyBorder="1" applyAlignment="1" applyProtection="1">
      <alignment horizontal="center" vertical="center" wrapText="1"/>
    </xf>
    <xf numFmtId="0" fontId="19" fillId="3" borderId="54" xfId="0" applyFont="1" applyFill="1" applyBorder="1" applyAlignment="1" applyProtection="1">
      <alignment horizontal="center" vertical="center" wrapText="1"/>
    </xf>
    <xf numFmtId="39" fontId="19" fillId="4" borderId="61" xfId="3" applyNumberFormat="1" applyFont="1" applyFill="1" applyBorder="1" applyAlignment="1" applyProtection="1">
      <alignment horizontal="center" vertical="center" wrapText="1"/>
    </xf>
    <xf numFmtId="39" fontId="19" fillId="4" borderId="55" xfId="3" applyNumberFormat="1" applyFont="1" applyFill="1" applyBorder="1" applyAlignment="1" applyProtection="1">
      <alignment horizontal="center" vertical="center" wrapText="1"/>
    </xf>
    <xf numFmtId="0" fontId="80" fillId="3" borderId="54" xfId="0" applyFont="1" applyFill="1" applyBorder="1" applyAlignment="1" applyProtection="1">
      <alignment horizontal="center" vertical="center" wrapText="1"/>
    </xf>
    <xf numFmtId="39" fontId="19" fillId="19" borderId="61" xfId="3" applyNumberFormat="1" applyFont="1" applyFill="1" applyBorder="1" applyAlignment="1" applyProtection="1">
      <alignment horizontal="center" vertical="center" wrapText="1"/>
    </xf>
    <xf numFmtId="39" fontId="19" fillId="19" borderId="38" xfId="3" applyNumberFormat="1" applyFont="1" applyFill="1" applyBorder="1" applyAlignment="1" applyProtection="1">
      <alignment horizontal="center" vertical="center" wrapText="1"/>
    </xf>
    <xf numFmtId="0" fontId="10" fillId="2" borderId="28" xfId="0" applyFont="1" applyFill="1" applyBorder="1" applyAlignment="1" applyProtection="1">
      <alignment horizontal="left" vertical="top" wrapText="1"/>
      <protection locked="0"/>
    </xf>
    <xf numFmtId="0" fontId="10" fillId="2" borderId="12" xfId="0" applyFont="1" applyFill="1" applyBorder="1" applyAlignment="1" applyProtection="1">
      <alignment horizontal="left" vertical="top" wrapText="1"/>
      <protection locked="0"/>
    </xf>
    <xf numFmtId="0" fontId="10" fillId="2" borderId="25" xfId="0" applyFont="1" applyFill="1" applyBorder="1" applyAlignment="1" applyProtection="1">
      <alignment horizontal="left" vertical="top" wrapText="1"/>
      <protection locked="0"/>
    </xf>
    <xf numFmtId="0" fontId="10" fillId="2" borderId="11" xfId="0" applyFont="1" applyFill="1" applyBorder="1" applyAlignment="1" applyProtection="1">
      <alignment horizontal="left" vertical="top" wrapText="1"/>
      <protection locked="0"/>
    </xf>
    <xf numFmtId="9" fontId="14" fillId="2" borderId="7" xfId="0" applyNumberFormat="1" applyFont="1" applyFill="1" applyBorder="1" applyAlignment="1" applyProtection="1">
      <alignment horizontal="center" vertical="center" wrapText="1"/>
      <protection locked="0"/>
    </xf>
    <xf numFmtId="0" fontId="13" fillId="3" borderId="28" xfId="0" applyFont="1" applyFill="1" applyBorder="1" applyAlignment="1" applyProtection="1">
      <alignment horizontal="center" vertical="center" wrapText="1"/>
    </xf>
    <xf numFmtId="0" fontId="13" fillId="3" borderId="12" xfId="0" applyFont="1" applyFill="1" applyBorder="1" applyAlignment="1" applyProtection="1">
      <alignment horizontal="center" vertical="center" wrapText="1"/>
    </xf>
    <xf numFmtId="0" fontId="13" fillId="3" borderId="31" xfId="0" applyFont="1" applyFill="1" applyBorder="1" applyAlignment="1" applyProtection="1">
      <alignment horizontal="center" vertical="center" wrapText="1"/>
    </xf>
    <xf numFmtId="0" fontId="13" fillId="3" borderId="25" xfId="0" applyFont="1" applyFill="1" applyBorder="1" applyAlignment="1" applyProtection="1">
      <alignment horizontal="center" vertical="center" wrapText="1"/>
    </xf>
    <xf numFmtId="0" fontId="10" fillId="2" borderId="6" xfId="0" applyFont="1" applyFill="1" applyBorder="1" applyAlignment="1" applyProtection="1">
      <alignment horizontal="left" vertical="top" wrapText="1"/>
      <protection locked="0"/>
    </xf>
    <xf numFmtId="0" fontId="10" fillId="2" borderId="7" xfId="0" applyFont="1" applyFill="1" applyBorder="1" applyAlignment="1" applyProtection="1">
      <alignment horizontal="left" vertical="top" wrapText="1"/>
      <protection locked="0"/>
    </xf>
    <xf numFmtId="9" fontId="14" fillId="2" borderId="11" xfId="0" applyNumberFormat="1" applyFont="1" applyFill="1" applyBorder="1" applyAlignment="1" applyProtection="1">
      <alignment horizontal="center" vertical="center" wrapText="1"/>
      <protection locked="0"/>
    </xf>
    <xf numFmtId="9" fontId="14" fillId="2" borderId="25" xfId="0" applyNumberFormat="1" applyFont="1" applyFill="1" applyBorder="1" applyAlignment="1" applyProtection="1">
      <alignment horizontal="center" vertical="center" wrapText="1"/>
      <protection locked="0"/>
    </xf>
    <xf numFmtId="0" fontId="13" fillId="4" borderId="14" xfId="0" applyFont="1" applyFill="1" applyBorder="1" applyAlignment="1" applyProtection="1">
      <alignment horizontal="center" vertical="center" wrapText="1"/>
    </xf>
    <xf numFmtId="0" fontId="13" fillId="4" borderId="15" xfId="0" applyFont="1" applyFill="1" applyBorder="1" applyAlignment="1" applyProtection="1">
      <alignment horizontal="center" vertical="center" wrapText="1"/>
    </xf>
    <xf numFmtId="0" fontId="13" fillId="4" borderId="16" xfId="0" applyFont="1" applyFill="1" applyBorder="1" applyAlignment="1" applyProtection="1">
      <alignment horizontal="center" vertical="center" wrapText="1"/>
    </xf>
    <xf numFmtId="0" fontId="8" fillId="4" borderId="21" xfId="0" applyFont="1" applyFill="1" applyBorder="1" applyAlignment="1" applyProtection="1">
      <alignment horizontal="center" vertical="center" wrapText="1"/>
    </xf>
    <xf numFmtId="0" fontId="8" fillId="4" borderId="47" xfId="0" applyFont="1" applyFill="1" applyBorder="1" applyAlignment="1" applyProtection="1">
      <alignment horizontal="center" vertical="center" wrapText="1"/>
    </xf>
    <xf numFmtId="0" fontId="8" fillId="4" borderId="60" xfId="0" applyFont="1" applyFill="1" applyBorder="1" applyAlignment="1" applyProtection="1">
      <alignment horizontal="center" vertical="center" wrapText="1"/>
    </xf>
    <xf numFmtId="0" fontId="8" fillId="0" borderId="62" xfId="0" applyFont="1" applyFill="1" applyBorder="1" applyAlignment="1" applyProtection="1">
      <alignment horizontal="center" vertical="center" wrapText="1"/>
    </xf>
    <xf numFmtId="0" fontId="8" fillId="0" borderId="40"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9" fillId="7" borderId="35" xfId="0" applyFont="1" applyFill="1" applyBorder="1" applyAlignment="1" applyProtection="1">
      <alignment horizontal="center" vertical="center" wrapText="1"/>
    </xf>
    <xf numFmtId="0" fontId="9" fillId="7" borderId="5" xfId="0" applyFont="1" applyFill="1" applyBorder="1" applyAlignment="1" applyProtection="1">
      <alignment horizontal="center" vertical="center" wrapText="1"/>
    </xf>
    <xf numFmtId="0" fontId="9" fillId="7" borderId="32" xfId="0" applyFont="1" applyFill="1" applyBorder="1" applyAlignment="1" applyProtection="1">
      <alignment horizontal="center" vertical="center" wrapText="1"/>
    </xf>
    <xf numFmtId="0" fontId="9" fillId="7" borderId="34" xfId="0" applyFont="1" applyFill="1" applyBorder="1" applyAlignment="1" applyProtection="1">
      <alignment horizontal="center" vertical="center" wrapText="1"/>
    </xf>
    <xf numFmtId="0" fontId="45" fillId="2" borderId="0" xfId="0" applyFont="1" applyFill="1" applyBorder="1" applyAlignment="1" applyProtection="1">
      <alignment horizontal="center" vertical="center" wrapText="1"/>
      <protection locked="0"/>
    </xf>
    <xf numFmtId="0" fontId="45" fillId="2" borderId="30" xfId="0" applyFont="1" applyFill="1" applyBorder="1" applyAlignment="1" applyProtection="1">
      <alignment horizontal="center" vertical="center" wrapText="1"/>
      <protection locked="0"/>
    </xf>
    <xf numFmtId="0" fontId="10" fillId="2" borderId="29"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32" xfId="0" applyFont="1" applyFill="1" applyBorder="1" applyAlignment="1" applyProtection="1">
      <alignment horizontal="center" vertical="center"/>
      <protection locked="0"/>
    </xf>
    <xf numFmtId="0" fontId="10" fillId="2" borderId="33" xfId="0" applyFont="1" applyFill="1" applyBorder="1" applyAlignment="1" applyProtection="1">
      <alignment horizontal="center" vertical="center"/>
      <protection locked="0"/>
    </xf>
    <xf numFmtId="0" fontId="10" fillId="2" borderId="34" xfId="0" applyFont="1" applyFill="1" applyBorder="1" applyAlignment="1" applyProtection="1">
      <alignment horizontal="center" vertical="center"/>
      <protection locked="0"/>
    </xf>
    <xf numFmtId="0" fontId="10" fillId="2" borderId="32" xfId="0" applyFont="1" applyFill="1" applyBorder="1" applyAlignment="1" applyProtection="1">
      <alignment horizontal="center" vertical="center" wrapText="1"/>
      <protection locked="0"/>
    </xf>
    <xf numFmtId="0" fontId="10" fillId="2" borderId="34" xfId="0" applyFont="1" applyFill="1" applyBorder="1" applyAlignment="1" applyProtection="1">
      <alignment horizontal="center" vertical="center" wrapText="1"/>
      <protection locked="0"/>
    </xf>
    <xf numFmtId="0" fontId="10" fillId="2" borderId="30" xfId="0" applyFont="1" applyFill="1" applyBorder="1" applyAlignment="1" applyProtection="1">
      <alignment horizontal="center" vertical="center"/>
      <protection locked="0"/>
    </xf>
    <xf numFmtId="0" fontId="17" fillId="0" borderId="32" xfId="0" applyFont="1" applyFill="1" applyBorder="1" applyAlignment="1" applyProtection="1">
      <alignment horizontal="center" vertical="center"/>
    </xf>
    <xf numFmtId="0" fontId="17" fillId="0" borderId="34" xfId="0" applyFont="1" applyFill="1" applyBorder="1" applyAlignment="1" applyProtection="1">
      <alignment horizontal="center" vertical="center"/>
    </xf>
    <xf numFmtId="3" fontId="10" fillId="2" borderId="32" xfId="0" applyNumberFormat="1" applyFont="1" applyFill="1" applyBorder="1" applyAlignment="1" applyProtection="1">
      <alignment horizontal="center" vertical="center"/>
      <protection locked="0"/>
    </xf>
    <xf numFmtId="3" fontId="10" fillId="2" borderId="33" xfId="0" applyNumberFormat="1" applyFont="1" applyFill="1" applyBorder="1" applyAlignment="1" applyProtection="1">
      <alignment horizontal="center" vertical="center"/>
      <protection locked="0"/>
    </xf>
    <xf numFmtId="3" fontId="10" fillId="2" borderId="34" xfId="0" applyNumberFormat="1" applyFont="1" applyFill="1" applyBorder="1" applyAlignment="1" applyProtection="1">
      <alignment horizontal="center" vertical="center"/>
      <protection locked="0"/>
    </xf>
    <xf numFmtId="0" fontId="19" fillId="8" borderId="28" xfId="0" applyFont="1" applyFill="1" applyBorder="1" applyAlignment="1" applyProtection="1">
      <alignment horizontal="center" vertical="center"/>
    </xf>
    <xf numFmtId="0" fontId="19" fillId="8" borderId="12" xfId="0" applyFont="1" applyFill="1" applyBorder="1" applyAlignment="1" applyProtection="1">
      <alignment horizontal="center" vertical="center"/>
    </xf>
    <xf numFmtId="0" fontId="19" fillId="8" borderId="13" xfId="0" applyFont="1" applyFill="1" applyBorder="1" applyAlignment="1" applyProtection="1">
      <alignment horizontal="center" vertical="center"/>
    </xf>
    <xf numFmtId="0" fontId="10" fillId="2" borderId="31"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3" fontId="0" fillId="2" borderId="32" xfId="0" applyNumberFormat="1" applyFill="1" applyBorder="1" applyAlignment="1" applyProtection="1">
      <alignment horizontal="center"/>
      <protection locked="0"/>
    </xf>
    <xf numFmtId="3" fontId="0" fillId="2" borderId="33" xfId="0" applyNumberFormat="1" applyFill="1" applyBorder="1" applyAlignment="1" applyProtection="1">
      <alignment horizontal="center"/>
      <protection locked="0"/>
    </xf>
    <xf numFmtId="3" fontId="0" fillId="2" borderId="34" xfId="0" applyNumberFormat="1"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2" borderId="33"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8" fillId="0" borderId="35"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32" xfId="0" applyFont="1" applyFill="1" applyBorder="1" applyAlignment="1" applyProtection="1">
      <alignment horizontal="center" vertical="center" wrapText="1"/>
    </xf>
    <xf numFmtId="0" fontId="10" fillId="2" borderId="35" xfId="0" applyFont="1" applyFill="1" applyBorder="1" applyAlignment="1" applyProtection="1">
      <alignment horizontal="center" vertical="top" wrapText="1"/>
      <protection locked="0"/>
    </xf>
    <xf numFmtId="0" fontId="10" fillId="2" borderId="4"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top" wrapText="1"/>
      <protection locked="0"/>
    </xf>
    <xf numFmtId="0" fontId="10" fillId="2" borderId="32" xfId="0" applyFont="1" applyFill="1" applyBorder="1" applyAlignment="1" applyProtection="1">
      <alignment horizontal="center" vertical="top" wrapText="1"/>
      <protection locked="0"/>
    </xf>
    <xf numFmtId="0" fontId="10" fillId="2" borderId="33" xfId="0" applyFont="1" applyFill="1" applyBorder="1" applyAlignment="1" applyProtection="1">
      <alignment horizontal="center" vertical="top" wrapText="1"/>
      <protection locked="0"/>
    </xf>
    <xf numFmtId="0" fontId="10" fillId="2" borderId="34" xfId="0" applyFont="1" applyFill="1" applyBorder="1" applyAlignment="1" applyProtection="1">
      <alignment horizontal="center" vertical="top" wrapText="1"/>
      <protection locked="0"/>
    </xf>
    <xf numFmtId="0" fontId="10" fillId="2" borderId="33" xfId="0" applyFont="1" applyFill="1" applyBorder="1" applyAlignment="1" applyProtection="1">
      <alignment horizontal="center" vertical="center" wrapText="1"/>
      <protection locked="0"/>
    </xf>
    <xf numFmtId="0" fontId="8" fillId="0" borderId="62" xfId="0" applyFont="1" applyFill="1" applyBorder="1" applyAlignment="1" applyProtection="1">
      <alignment horizontal="center" vertical="center"/>
    </xf>
    <xf numFmtId="0" fontId="10" fillId="0" borderId="40" xfId="0" applyFont="1" applyFill="1" applyBorder="1" applyAlignment="1" applyProtection="1"/>
    <xf numFmtId="0" fontId="0" fillId="0" borderId="5" xfId="0" applyBorder="1" applyAlignment="1" applyProtection="1">
      <alignment horizontal="center"/>
    </xf>
    <xf numFmtId="0" fontId="0" fillId="0" borderId="30" xfId="0" applyBorder="1" applyAlignment="1" applyProtection="1">
      <alignment horizontal="center"/>
    </xf>
    <xf numFmtId="0" fontId="0" fillId="0" borderId="34" xfId="0" applyBorder="1" applyAlignment="1" applyProtection="1">
      <alignment horizontal="center"/>
    </xf>
    <xf numFmtId="0" fontId="5"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30"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89" fillId="0" borderId="4" xfId="0" applyFont="1" applyBorder="1" applyAlignment="1" applyProtection="1">
      <alignment horizontal="center" vertical="center"/>
      <protection locked="0"/>
    </xf>
    <xf numFmtId="0" fontId="89" fillId="0" borderId="5" xfId="0" applyFont="1" applyBorder="1" applyAlignment="1" applyProtection="1">
      <alignment horizontal="center" vertical="center"/>
      <protection locked="0"/>
    </xf>
    <xf numFmtId="0" fontId="89" fillId="0" borderId="29" xfId="0" applyFont="1" applyBorder="1" applyAlignment="1" applyProtection="1">
      <alignment horizontal="center" vertical="center"/>
      <protection locked="0"/>
    </xf>
    <xf numFmtId="0" fontId="89" fillId="0" borderId="0" xfId="0" applyFont="1" applyBorder="1" applyAlignment="1" applyProtection="1">
      <alignment horizontal="center" vertical="center"/>
      <protection locked="0"/>
    </xf>
    <xf numFmtId="0" fontId="89" fillId="0" borderId="30" xfId="0" applyFont="1" applyBorder="1" applyAlignment="1" applyProtection="1">
      <alignment horizontal="center" vertical="center"/>
      <protection locked="0"/>
    </xf>
    <xf numFmtId="0" fontId="89" fillId="0" borderId="32" xfId="0" applyFont="1" applyBorder="1" applyAlignment="1" applyProtection="1">
      <alignment horizontal="center" vertical="center"/>
      <protection locked="0"/>
    </xf>
    <xf numFmtId="0" fontId="89" fillId="0" borderId="33" xfId="0" applyFont="1" applyBorder="1" applyAlignment="1" applyProtection="1">
      <alignment horizontal="center" vertical="center"/>
      <protection locked="0"/>
    </xf>
    <xf numFmtId="0" fontId="89" fillId="0" borderId="34" xfId="0" applyFont="1" applyBorder="1" applyAlignment="1" applyProtection="1">
      <alignment horizontal="center" vertical="center"/>
      <protection locked="0"/>
    </xf>
    <xf numFmtId="0" fontId="19" fillId="0" borderId="0" xfId="0" applyFont="1" applyBorder="1" applyAlignment="1" applyProtection="1">
      <alignment horizontal="center" vertical="center" wrapText="1"/>
    </xf>
    <xf numFmtId="0" fontId="8" fillId="0" borderId="27" xfId="0" applyFont="1" applyBorder="1" applyAlignment="1" applyProtection="1">
      <alignment horizontal="center" vertical="center" wrapText="1"/>
    </xf>
  </cellXfs>
  <cellStyles count="5">
    <cellStyle name="Hipervínculo" xfId="2" builtinId="8"/>
    <cellStyle name="Millares" xfId="3" builtinId="3"/>
    <cellStyle name="Millares [0]" xfId="4" builtinId="6"/>
    <cellStyle name="Normal" xfId="0" builtinId="0"/>
    <cellStyle name="Porcentaje" xfId="1" builtinId="5"/>
  </cellStyles>
  <dxfs count="55">
    <dxf>
      <font>
        <b/>
        <i val="0"/>
        <color rgb="FFFFFF00"/>
      </font>
      <fill>
        <patternFill>
          <bgColor rgb="FFFF0000"/>
        </patternFill>
      </fill>
    </dxf>
    <dxf>
      <font>
        <color rgb="FFFFFF00"/>
      </font>
      <fill>
        <patternFill>
          <bgColor rgb="FFFF0000"/>
        </patternFill>
      </fill>
    </dxf>
    <dxf>
      <fill>
        <patternFill>
          <bgColor theme="1"/>
        </patternFill>
      </fill>
    </dxf>
    <dxf>
      <fill>
        <patternFill>
          <bgColor theme="1"/>
        </patternFill>
      </fill>
    </dxf>
    <dxf>
      <font>
        <b/>
        <i val="0"/>
        <color rgb="FFFFFF00"/>
      </font>
      <fill>
        <patternFill>
          <bgColor rgb="FFFF0000"/>
        </patternFill>
      </fill>
    </dxf>
    <dxf>
      <font>
        <color rgb="FFFF0000"/>
      </font>
      <fill>
        <patternFill>
          <bgColor rgb="FFFFC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color rgb="FFFF0000"/>
      </font>
      <fill>
        <patternFill>
          <bgColor rgb="FFFFC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color rgb="FFFF0000"/>
      </font>
      <fill>
        <patternFill>
          <bgColor rgb="FFFFC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color rgb="FFFF0000"/>
      </font>
      <fill>
        <patternFill>
          <bgColor rgb="FFFFC0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theme="1"/>
        </patternFill>
      </fill>
    </dxf>
    <dxf>
      <fill>
        <patternFill>
          <bgColor theme="1"/>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F8. EVA. EVENTUAL (Semestre 2)'!A1"/><Relationship Id="rId13" Type="http://schemas.openxmlformats.org/officeDocument/2006/relationships/hyperlink" Target="#'F5. EVA. &#193;REAS O DEPENDENCIAS.'!A1"/><Relationship Id="rId3" Type="http://schemas.openxmlformats.org/officeDocument/2006/relationships/hyperlink" Target="#'F11. EVA P. PRUEBA'!A1"/><Relationship Id="rId7" Type="http://schemas.openxmlformats.org/officeDocument/2006/relationships/hyperlink" Target="#'F7. PLAN DE MEJORAMIENTO'!A1"/><Relationship Id="rId12" Type="http://schemas.openxmlformats.org/officeDocument/2006/relationships/hyperlink" Target="#'F2. COMP. LAB Y COM COMPOR'!A1"/><Relationship Id="rId2" Type="http://schemas.openxmlformats.org/officeDocument/2006/relationships/hyperlink" Target="#'F6. REPOR CLF PRD ANUAL U ORD'!A1"/><Relationship Id="rId1" Type="http://schemas.openxmlformats.org/officeDocument/2006/relationships/image" Target="../media/image1.png"/><Relationship Id="rId6" Type="http://schemas.openxmlformats.org/officeDocument/2006/relationships/hyperlink" Target="#'F4. CALF. COM. COMPORT.'!A1"/><Relationship Id="rId11" Type="http://schemas.openxmlformats.org/officeDocument/2006/relationships/hyperlink" Target="#'F1. INF. GENERAL'!A1"/><Relationship Id="rId5" Type="http://schemas.openxmlformats.org/officeDocument/2006/relationships/hyperlink" Target="#'F3. EVIDENCIAS'!A1"/><Relationship Id="rId15" Type="http://schemas.openxmlformats.org/officeDocument/2006/relationships/hyperlink" Target="#'F10. EVA. INFERIOR A 1 A&#209;O'!A1"/><Relationship Id="rId10" Type="http://schemas.openxmlformats.org/officeDocument/2006/relationships/image" Target="../media/image3.png"/><Relationship Id="rId4" Type="http://schemas.openxmlformats.org/officeDocument/2006/relationships/hyperlink" Target="#'F9. EV. EXTRAORDINARIA'!A1"/><Relationship Id="rId9" Type="http://schemas.openxmlformats.org/officeDocument/2006/relationships/image" Target="../media/image2.jpeg"/><Relationship Id="rId14" Type="http://schemas.openxmlformats.org/officeDocument/2006/relationships/hyperlink" Target="#'F8. EVA. EVENTUAL (Semestre 1)'!A1"/></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5" Type="http://schemas.openxmlformats.org/officeDocument/2006/relationships/image" Target="../media/image6.png"/><Relationship Id="rId4" Type="http://schemas.microsoft.com/office/2007/relationships/hdphoto" Target="../media/hdphoto1.wdp"/></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7.jpeg"/><Relationship Id="rId4" Type="http://schemas.microsoft.com/office/2007/relationships/hdphoto" Target="../media/hdphoto1.wdp"/></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DICE!A1"/><Relationship Id="rId1"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67</xdr:col>
      <xdr:colOff>0</xdr:colOff>
      <xdr:row>24</xdr:row>
      <xdr:rowOff>133350</xdr:rowOff>
    </xdr:to>
    <xdr:pic macro="[0]!Imagen6_Haga_clic_en">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86477" cy="4705350"/>
        </a:xfrm>
        <a:prstGeom prst="rect">
          <a:avLst/>
        </a:prstGeom>
      </xdr:spPr>
    </xdr:pic>
    <xdr:clientData/>
  </xdr:twoCellAnchor>
  <xdr:twoCellAnchor>
    <xdr:from>
      <xdr:col>4</xdr:col>
      <xdr:colOff>1126882</xdr:colOff>
      <xdr:row>18</xdr:row>
      <xdr:rowOff>27556</xdr:rowOff>
    </xdr:from>
    <xdr:to>
      <xdr:col>6</xdr:col>
      <xdr:colOff>476251</xdr:colOff>
      <xdr:row>20</xdr:row>
      <xdr:rowOff>153865</xdr:rowOff>
    </xdr:to>
    <xdr:sp macro="[0]!Report_Anual" textlink="">
      <xdr:nvSpPr>
        <xdr:cNvPr id="4" name="Rectángulo 3">
          <a:hlinkClick xmlns:r="http://schemas.openxmlformats.org/officeDocument/2006/relationships" r:id="rId2"/>
          <a:extLst>
            <a:ext uri="{FF2B5EF4-FFF2-40B4-BE49-F238E27FC236}">
              <a16:creationId xmlns:a16="http://schemas.microsoft.com/office/drawing/2014/main" xmlns="" id="{00000000-0008-0000-0000-000004000000}"/>
            </a:ext>
          </a:extLst>
        </xdr:cNvPr>
        <xdr:cNvSpPr/>
      </xdr:nvSpPr>
      <xdr:spPr>
        <a:xfrm>
          <a:off x="2628901" y="3456556"/>
          <a:ext cx="1437542" cy="507309"/>
        </a:xfrm>
        <a:prstGeom prst="rect">
          <a:avLst/>
        </a:prstGeom>
        <a:solidFill>
          <a:schemeClr val="accent3">
            <a:lumMod val="60000"/>
            <a:lumOff val="40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F6 Reporte Anual u Ordinario</a:t>
          </a:r>
        </a:p>
      </xdr:txBody>
    </xdr:sp>
    <xdr:clientData/>
  </xdr:twoCellAnchor>
  <xdr:twoCellAnchor>
    <xdr:from>
      <xdr:col>18</xdr:col>
      <xdr:colOff>975409</xdr:colOff>
      <xdr:row>12</xdr:row>
      <xdr:rowOff>119963</xdr:rowOff>
    </xdr:from>
    <xdr:to>
      <xdr:col>65</xdr:col>
      <xdr:colOff>586936</xdr:colOff>
      <xdr:row>15</xdr:row>
      <xdr:rowOff>124811</xdr:rowOff>
    </xdr:to>
    <xdr:sp macro="[0]!Ev_Per_Prueba" textlink="">
      <xdr:nvSpPr>
        <xdr:cNvPr id="6" name="Rectángulo 5">
          <a:hlinkClick xmlns:r="http://schemas.openxmlformats.org/officeDocument/2006/relationships" r:id="rId3"/>
          <a:extLst>
            <a:ext uri="{FF2B5EF4-FFF2-40B4-BE49-F238E27FC236}">
              <a16:creationId xmlns:a16="http://schemas.microsoft.com/office/drawing/2014/main" xmlns="" id="{00000000-0008-0000-0000-000006000000}"/>
            </a:ext>
          </a:extLst>
        </xdr:cNvPr>
        <xdr:cNvSpPr/>
      </xdr:nvSpPr>
      <xdr:spPr>
        <a:xfrm>
          <a:off x="12884943" y="2405963"/>
          <a:ext cx="1306321" cy="576348"/>
        </a:xfrm>
        <a:prstGeom prst="rect">
          <a:avLst/>
        </a:prstGeom>
        <a:solidFill>
          <a:schemeClr val="accent3">
            <a:lumMod val="60000"/>
            <a:lumOff val="40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108000" bIns="0" rtlCol="0" anchor="t" anchorCtr="0"/>
        <a:lstStyle/>
        <a:p>
          <a:pPr algn="ctr"/>
          <a:r>
            <a:rPr lang="es-CO" sz="1100" b="1">
              <a:solidFill>
                <a:sysClr val="windowText" lastClr="000000"/>
              </a:solidFill>
            </a:rPr>
            <a:t>F11</a:t>
          </a:r>
          <a:r>
            <a:rPr lang="es-CO" sz="1100" b="1" baseline="0">
              <a:solidFill>
                <a:sysClr val="windowText" lastClr="000000"/>
              </a:solidFill>
            </a:rPr>
            <a:t> Evaluación Periodo de Prueba</a:t>
          </a:r>
          <a:endParaRPr lang="es-CO" sz="1100" b="1">
            <a:solidFill>
              <a:sysClr val="windowText" lastClr="000000"/>
            </a:solidFill>
          </a:endParaRPr>
        </a:p>
      </xdr:txBody>
    </xdr:sp>
    <xdr:clientData/>
  </xdr:twoCellAnchor>
  <xdr:twoCellAnchor>
    <xdr:from>
      <xdr:col>18</xdr:col>
      <xdr:colOff>957528</xdr:colOff>
      <xdr:row>5</xdr:row>
      <xdr:rowOff>98205</xdr:rowOff>
    </xdr:from>
    <xdr:to>
      <xdr:col>65</xdr:col>
      <xdr:colOff>586154</xdr:colOff>
      <xdr:row>8</xdr:row>
      <xdr:rowOff>39414</xdr:rowOff>
    </xdr:to>
    <xdr:sp macro="[0]!Ev_Extraordinaria" textlink="">
      <xdr:nvSpPr>
        <xdr:cNvPr id="8" name="Rectángulo 7">
          <a:hlinkClick xmlns:r="http://schemas.openxmlformats.org/officeDocument/2006/relationships" r:id="rId4"/>
          <a:extLst>
            <a:ext uri="{FF2B5EF4-FFF2-40B4-BE49-F238E27FC236}">
              <a16:creationId xmlns:a16="http://schemas.microsoft.com/office/drawing/2014/main" xmlns="" id="{00000000-0008-0000-0000-000008000000}"/>
            </a:ext>
          </a:extLst>
        </xdr:cNvPr>
        <xdr:cNvSpPr/>
      </xdr:nvSpPr>
      <xdr:spPr>
        <a:xfrm>
          <a:off x="12907740" y="1050705"/>
          <a:ext cx="1328472" cy="512709"/>
        </a:xfrm>
        <a:prstGeom prst="rect">
          <a:avLst/>
        </a:prstGeom>
        <a:solidFill>
          <a:schemeClr val="accent3">
            <a:lumMod val="60000"/>
            <a:lumOff val="40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F9 Evaluación Extraordinaria</a:t>
          </a:r>
        </a:p>
      </xdr:txBody>
    </xdr:sp>
    <xdr:clientData/>
  </xdr:twoCellAnchor>
  <xdr:twoCellAnchor>
    <xdr:from>
      <xdr:col>0</xdr:col>
      <xdr:colOff>0</xdr:colOff>
      <xdr:row>24</xdr:row>
      <xdr:rowOff>123825</xdr:rowOff>
    </xdr:from>
    <xdr:to>
      <xdr:col>66</xdr:col>
      <xdr:colOff>28574</xdr:colOff>
      <xdr:row>28</xdr:row>
      <xdr:rowOff>74081</xdr:rowOff>
    </xdr:to>
    <xdr:sp macro="" textlink="">
      <xdr:nvSpPr>
        <xdr:cNvPr id="18" name="CuadroTexto 17">
          <a:extLst>
            <a:ext uri="{FF2B5EF4-FFF2-40B4-BE49-F238E27FC236}">
              <a16:creationId xmlns:a16="http://schemas.microsoft.com/office/drawing/2014/main" xmlns="" id="{00000000-0008-0000-0000-000012000000}"/>
            </a:ext>
          </a:extLst>
        </xdr:cNvPr>
        <xdr:cNvSpPr txBox="1"/>
      </xdr:nvSpPr>
      <xdr:spPr>
        <a:xfrm>
          <a:off x="0" y="4695825"/>
          <a:ext cx="14373224" cy="712256"/>
        </a:xfrm>
        <a:prstGeom prst="rect">
          <a:avLst/>
        </a:prstGeom>
        <a:solidFill>
          <a:schemeClr val="tx1">
            <a:lumMod val="75000"/>
            <a:lumOff val="25000"/>
          </a:schemeClr>
        </a:solidFill>
        <a:ln w="9525" cmpd="sng">
          <a:solidFill>
            <a:schemeClr val="lt1">
              <a:shade val="50000"/>
            </a:schemeClr>
          </a:solidFill>
        </a:ln>
        <a:effectLst>
          <a:outerShdw blurRad="50800" dist="254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200">
              <a:solidFill>
                <a:schemeClr val="bg1"/>
              </a:solidFill>
            </a:rPr>
            <a:t>La</a:t>
          </a:r>
          <a:r>
            <a:rPr lang="es-ES" sz="1200" baseline="0">
              <a:solidFill>
                <a:schemeClr val="bg1"/>
              </a:solidFill>
            </a:rPr>
            <a:t> Comisión nacional del Servicio Civil, deja a disposición la siguiente herramienta de apoyo en la implementación del Sistema Tipo de Evaluación del Desempeño Laboral, el cual podrá ser diligenciado por los evaluadores y evaluados, con el fin de facilitar este proceso. El archivo contiene una serie de formulación y programación por lo cual se sugiere no desbloquear ni modificar dicha información, para ellos contará con el apoyo para cambios e inquietudes a través de la página web </a:t>
          </a:r>
          <a:r>
            <a:rPr lang="es-ES" sz="1200" u="sng" baseline="0">
              <a:solidFill>
                <a:schemeClr val="bg1"/>
              </a:solidFill>
            </a:rPr>
            <a:t>www.cnsc.gov.co</a:t>
          </a:r>
          <a:r>
            <a:rPr lang="es-ES" sz="1200" baseline="0">
              <a:solidFill>
                <a:schemeClr val="bg1"/>
              </a:solidFill>
            </a:rPr>
            <a:t> o por medio telefónico al 3259700.</a:t>
          </a:r>
          <a:endParaRPr lang="es-ES" sz="1200">
            <a:solidFill>
              <a:schemeClr val="bg1"/>
            </a:solidFill>
          </a:endParaRPr>
        </a:p>
      </xdr:txBody>
    </xdr:sp>
    <xdr:clientData/>
  </xdr:twoCellAnchor>
  <xdr:twoCellAnchor>
    <xdr:from>
      <xdr:col>3</xdr:col>
      <xdr:colOff>514349</xdr:colOff>
      <xdr:row>18</xdr:row>
      <xdr:rowOff>36802</xdr:rowOff>
    </xdr:from>
    <xdr:to>
      <xdr:col>4</xdr:col>
      <xdr:colOff>644770</xdr:colOff>
      <xdr:row>20</xdr:row>
      <xdr:rowOff>168519</xdr:rowOff>
    </xdr:to>
    <xdr:sp macro="[0]!Evidencias" textlink="">
      <xdr:nvSpPr>
        <xdr:cNvPr id="20" name="Rectángulo 19">
          <a:hlinkClick xmlns:r="http://schemas.openxmlformats.org/officeDocument/2006/relationships" r:id="rId5"/>
          <a:extLst>
            <a:ext uri="{FF2B5EF4-FFF2-40B4-BE49-F238E27FC236}">
              <a16:creationId xmlns:a16="http://schemas.microsoft.com/office/drawing/2014/main" xmlns="" id="{00000000-0008-0000-0000-000014000000}"/>
            </a:ext>
          </a:extLst>
        </xdr:cNvPr>
        <xdr:cNvSpPr/>
      </xdr:nvSpPr>
      <xdr:spPr>
        <a:xfrm>
          <a:off x="756137" y="3465802"/>
          <a:ext cx="1390652" cy="512717"/>
        </a:xfrm>
        <a:prstGeom prst="rect">
          <a:avLst/>
        </a:prstGeom>
        <a:solidFill>
          <a:schemeClr val="accent3">
            <a:lumMod val="60000"/>
            <a:lumOff val="40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1"/>
        <a:lstStyle/>
        <a:p>
          <a:pPr algn="ctr"/>
          <a:r>
            <a:rPr lang="es-CO" sz="1100" b="1">
              <a:solidFill>
                <a:sysClr val="windowText" lastClr="000000"/>
              </a:solidFill>
            </a:rPr>
            <a:t>F3. Evidencias</a:t>
          </a:r>
        </a:p>
      </xdr:txBody>
    </xdr:sp>
    <xdr:clientData/>
  </xdr:twoCellAnchor>
  <xdr:twoCellAnchor>
    <xdr:from>
      <xdr:col>4</xdr:col>
      <xdr:colOff>1122001</xdr:colOff>
      <xdr:row>11</xdr:row>
      <xdr:rowOff>80514</xdr:rowOff>
    </xdr:from>
    <xdr:to>
      <xdr:col>6</xdr:col>
      <xdr:colOff>480645</xdr:colOff>
      <xdr:row>14</xdr:row>
      <xdr:rowOff>40298</xdr:rowOff>
    </xdr:to>
    <xdr:sp macro="[0]!Cal_Comp_Comportam" textlink="">
      <xdr:nvSpPr>
        <xdr:cNvPr id="21" name="Rectángulo 20">
          <a:hlinkClick xmlns:r="http://schemas.openxmlformats.org/officeDocument/2006/relationships" r:id="rId6"/>
          <a:extLst>
            <a:ext uri="{FF2B5EF4-FFF2-40B4-BE49-F238E27FC236}">
              <a16:creationId xmlns:a16="http://schemas.microsoft.com/office/drawing/2014/main" xmlns="" id="{00000000-0008-0000-0000-000015000000}"/>
            </a:ext>
          </a:extLst>
        </xdr:cNvPr>
        <xdr:cNvSpPr/>
      </xdr:nvSpPr>
      <xdr:spPr>
        <a:xfrm>
          <a:off x="2624020" y="2176014"/>
          <a:ext cx="1446817" cy="531284"/>
        </a:xfrm>
        <a:prstGeom prst="rect">
          <a:avLst/>
        </a:prstGeom>
        <a:solidFill>
          <a:schemeClr val="accent3">
            <a:lumMod val="60000"/>
            <a:lumOff val="40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F4 Cal. Competencias Comportamentales</a:t>
          </a:r>
        </a:p>
      </xdr:txBody>
    </xdr:sp>
    <xdr:clientData/>
  </xdr:twoCellAnchor>
  <xdr:twoCellAnchor>
    <xdr:from>
      <xdr:col>17</xdr:col>
      <xdr:colOff>319364</xdr:colOff>
      <xdr:row>5</xdr:row>
      <xdr:rowOff>119275</xdr:rowOff>
    </xdr:from>
    <xdr:to>
      <xdr:col>18</xdr:col>
      <xdr:colOff>826476</xdr:colOff>
      <xdr:row>8</xdr:row>
      <xdr:rowOff>55533</xdr:rowOff>
    </xdr:to>
    <xdr:sp macro="[0]!Plan_Mejoramiento" textlink="">
      <xdr:nvSpPr>
        <xdr:cNvPr id="22" name="Rectángulo 21">
          <a:hlinkClick xmlns:r="http://schemas.openxmlformats.org/officeDocument/2006/relationships" r:id="rId7"/>
          <a:extLst>
            <a:ext uri="{FF2B5EF4-FFF2-40B4-BE49-F238E27FC236}">
              <a16:creationId xmlns:a16="http://schemas.microsoft.com/office/drawing/2014/main" xmlns="" id="{00000000-0008-0000-0000-000016000000}"/>
            </a:ext>
          </a:extLst>
        </xdr:cNvPr>
        <xdr:cNvSpPr/>
      </xdr:nvSpPr>
      <xdr:spPr>
        <a:xfrm>
          <a:off x="11412326" y="1071775"/>
          <a:ext cx="1364362" cy="507758"/>
        </a:xfrm>
        <a:prstGeom prst="rect">
          <a:avLst/>
        </a:prstGeom>
        <a:solidFill>
          <a:schemeClr val="accent3">
            <a:lumMod val="60000"/>
            <a:lumOff val="40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F7 Plan de Mejoramiento</a:t>
          </a:r>
        </a:p>
      </xdr:txBody>
    </xdr:sp>
    <xdr:clientData/>
  </xdr:twoCellAnchor>
  <xdr:twoCellAnchor>
    <xdr:from>
      <xdr:col>17</xdr:col>
      <xdr:colOff>345099</xdr:colOff>
      <xdr:row>12</xdr:row>
      <xdr:rowOff>113671</xdr:rowOff>
    </xdr:from>
    <xdr:to>
      <xdr:col>18</xdr:col>
      <xdr:colOff>821349</xdr:colOff>
      <xdr:row>15</xdr:row>
      <xdr:rowOff>134082</xdr:rowOff>
    </xdr:to>
    <xdr:sp macro="[0]!Ev_Eventual_2" textlink="">
      <xdr:nvSpPr>
        <xdr:cNvPr id="24" name="Rectángulo 23">
          <a:hlinkClick xmlns:r="http://schemas.openxmlformats.org/officeDocument/2006/relationships" r:id="rId8"/>
          <a:extLst>
            <a:ext uri="{FF2B5EF4-FFF2-40B4-BE49-F238E27FC236}">
              <a16:creationId xmlns:a16="http://schemas.microsoft.com/office/drawing/2014/main" xmlns="" id="{00000000-0008-0000-0000-000018000000}"/>
            </a:ext>
          </a:extLst>
        </xdr:cNvPr>
        <xdr:cNvSpPr/>
      </xdr:nvSpPr>
      <xdr:spPr>
        <a:xfrm>
          <a:off x="11438061" y="2399671"/>
          <a:ext cx="1333500" cy="591911"/>
        </a:xfrm>
        <a:prstGeom prst="rect">
          <a:avLst/>
        </a:prstGeom>
        <a:solidFill>
          <a:schemeClr val="accent3">
            <a:lumMod val="60000"/>
            <a:lumOff val="40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72000" bIns="0" rtlCol="0" anchor="ctr"/>
        <a:lstStyle/>
        <a:p>
          <a:pPr algn="ctr"/>
          <a:r>
            <a:rPr lang="es-CO" sz="1100" b="1">
              <a:solidFill>
                <a:sysClr val="windowText" lastClr="000000"/>
              </a:solidFill>
            </a:rPr>
            <a:t>F8 Evaluación</a:t>
          </a:r>
          <a:r>
            <a:rPr lang="es-CO" sz="1100" b="1" baseline="0">
              <a:solidFill>
                <a:sysClr val="windowText" lastClr="000000"/>
              </a:solidFill>
            </a:rPr>
            <a:t> Eventual 2do Semestre</a:t>
          </a:r>
          <a:endParaRPr lang="es-CO" sz="1100" b="1">
            <a:solidFill>
              <a:sysClr val="windowText" lastClr="000000"/>
            </a:solidFill>
          </a:endParaRPr>
        </a:p>
      </xdr:txBody>
    </xdr:sp>
    <xdr:clientData/>
  </xdr:twoCellAnchor>
  <xdr:twoCellAnchor>
    <xdr:from>
      <xdr:col>63</xdr:col>
      <xdr:colOff>247650</xdr:colOff>
      <xdr:row>33</xdr:row>
      <xdr:rowOff>114300</xdr:rowOff>
    </xdr:from>
    <xdr:to>
      <xdr:col>65</xdr:col>
      <xdr:colOff>419100</xdr:colOff>
      <xdr:row>34</xdr:row>
      <xdr:rowOff>219075</xdr:rowOff>
    </xdr:to>
    <xdr:sp macro="" textlink="">
      <xdr:nvSpPr>
        <xdr:cNvPr id="25" name="Rectángulo 24">
          <a:extLst>
            <a:ext uri="{FF2B5EF4-FFF2-40B4-BE49-F238E27FC236}">
              <a16:creationId xmlns:a16="http://schemas.microsoft.com/office/drawing/2014/main" xmlns="" id="{00000000-0008-0000-0000-000019000000}"/>
            </a:ext>
          </a:extLst>
        </xdr:cNvPr>
        <xdr:cNvSpPr/>
      </xdr:nvSpPr>
      <xdr:spPr>
        <a:xfrm>
          <a:off x="13277850" y="6496050"/>
          <a:ext cx="762000" cy="390525"/>
        </a:xfrm>
        <a:prstGeom prst="rect">
          <a:avLst/>
        </a:prstGeom>
        <a:solidFill>
          <a:srgbClr val="00B050"/>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ES"/>
        </a:p>
      </xdr:txBody>
    </xdr:sp>
    <xdr:clientData/>
  </xdr:twoCellAnchor>
  <xdr:twoCellAnchor>
    <xdr:from>
      <xdr:col>64</xdr:col>
      <xdr:colOff>57150</xdr:colOff>
      <xdr:row>35</xdr:row>
      <xdr:rowOff>123825</xdr:rowOff>
    </xdr:from>
    <xdr:to>
      <xdr:col>65</xdr:col>
      <xdr:colOff>514350</xdr:colOff>
      <xdr:row>35</xdr:row>
      <xdr:rowOff>600075</xdr:rowOff>
    </xdr:to>
    <xdr:sp macro="" textlink="">
      <xdr:nvSpPr>
        <xdr:cNvPr id="26" name="Llamada de flecha a la derecha 25">
          <a:extLst>
            <a:ext uri="{FF2B5EF4-FFF2-40B4-BE49-F238E27FC236}">
              <a16:creationId xmlns:a16="http://schemas.microsoft.com/office/drawing/2014/main" xmlns="" id="{00000000-0008-0000-0000-00001A000000}"/>
            </a:ext>
          </a:extLst>
        </xdr:cNvPr>
        <xdr:cNvSpPr/>
      </xdr:nvSpPr>
      <xdr:spPr>
        <a:xfrm>
          <a:off x="13373100" y="7153275"/>
          <a:ext cx="762000" cy="476250"/>
        </a:xfrm>
        <a:prstGeom prst="rightArrowCallou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ES"/>
        </a:p>
      </xdr:txBody>
    </xdr:sp>
    <xdr:clientData/>
  </xdr:twoCellAnchor>
  <xdr:twoCellAnchor>
    <xdr:from>
      <xdr:col>63</xdr:col>
      <xdr:colOff>247650</xdr:colOff>
      <xdr:row>36</xdr:row>
      <xdr:rowOff>314325</xdr:rowOff>
    </xdr:from>
    <xdr:to>
      <xdr:col>65</xdr:col>
      <xdr:colOff>476250</xdr:colOff>
      <xdr:row>37</xdr:row>
      <xdr:rowOff>66675</xdr:rowOff>
    </xdr:to>
    <xdr:sp macro="" textlink="">
      <xdr:nvSpPr>
        <xdr:cNvPr id="27" name="Elipse 26">
          <a:extLst>
            <a:ext uri="{FF2B5EF4-FFF2-40B4-BE49-F238E27FC236}">
              <a16:creationId xmlns:a16="http://schemas.microsoft.com/office/drawing/2014/main" xmlns="" id="{00000000-0008-0000-0000-00001B000000}"/>
            </a:ext>
          </a:extLst>
        </xdr:cNvPr>
        <xdr:cNvSpPr/>
      </xdr:nvSpPr>
      <xdr:spPr>
        <a:xfrm>
          <a:off x="13277850" y="8048625"/>
          <a:ext cx="819150" cy="523875"/>
        </a:xfrm>
        <a:prstGeom prst="ellipse">
          <a:avLst/>
        </a:prstGeom>
        <a:solidFill>
          <a:srgbClr val="00B0F0"/>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ES" sz="1100" b="1">
              <a:effectLst/>
              <a:latin typeface="Calibri" panose="020F0502020204030204" pitchFamily="34" charset="0"/>
              <a:ea typeface="Calibri" panose="020F0502020204030204" pitchFamily="34" charset="0"/>
              <a:cs typeface="Times New Roman" panose="02020603050405020304" pitchFamily="18" charset="0"/>
            </a:rPr>
            <a:t>1EPS</a:t>
          </a:r>
        </a:p>
      </xdr:txBody>
    </xdr:sp>
    <xdr:clientData/>
  </xdr:twoCellAnchor>
  <xdr:twoCellAnchor>
    <xdr:from>
      <xdr:col>64</xdr:col>
      <xdr:colOff>19050</xdr:colOff>
      <xdr:row>40</xdr:row>
      <xdr:rowOff>123825</xdr:rowOff>
    </xdr:from>
    <xdr:to>
      <xdr:col>65</xdr:col>
      <xdr:colOff>476250</xdr:colOff>
      <xdr:row>40</xdr:row>
      <xdr:rowOff>600075</xdr:rowOff>
    </xdr:to>
    <xdr:sp macro="" textlink="">
      <xdr:nvSpPr>
        <xdr:cNvPr id="28" name="Llamada de flecha a la derecha 27">
          <a:extLst>
            <a:ext uri="{FF2B5EF4-FFF2-40B4-BE49-F238E27FC236}">
              <a16:creationId xmlns:a16="http://schemas.microsoft.com/office/drawing/2014/main" xmlns="" id="{00000000-0008-0000-0000-00001C000000}"/>
            </a:ext>
          </a:extLst>
        </xdr:cNvPr>
        <xdr:cNvSpPr/>
      </xdr:nvSpPr>
      <xdr:spPr>
        <a:xfrm>
          <a:off x="13335000" y="9572625"/>
          <a:ext cx="762000" cy="476250"/>
        </a:xfrm>
        <a:prstGeom prst="rightArrowCallou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ES"/>
        </a:p>
      </xdr:txBody>
    </xdr:sp>
    <xdr:clientData/>
  </xdr:twoCellAnchor>
  <xdr:twoCellAnchor>
    <xdr:from>
      <xdr:col>64</xdr:col>
      <xdr:colOff>95249</xdr:colOff>
      <xdr:row>37</xdr:row>
      <xdr:rowOff>285751</xdr:rowOff>
    </xdr:from>
    <xdr:to>
      <xdr:col>65</xdr:col>
      <xdr:colOff>352424</xdr:colOff>
      <xdr:row>39</xdr:row>
      <xdr:rowOff>342901</xdr:rowOff>
    </xdr:to>
    <xdr:sp macro="" textlink="">
      <xdr:nvSpPr>
        <xdr:cNvPr id="29" name="Rombo 28">
          <a:extLst>
            <a:ext uri="{FF2B5EF4-FFF2-40B4-BE49-F238E27FC236}">
              <a16:creationId xmlns:a16="http://schemas.microsoft.com/office/drawing/2014/main" xmlns="" id="{00000000-0008-0000-0000-00001D000000}"/>
            </a:ext>
          </a:extLst>
        </xdr:cNvPr>
        <xdr:cNvSpPr/>
      </xdr:nvSpPr>
      <xdr:spPr>
        <a:xfrm>
          <a:off x="13411199" y="8791576"/>
          <a:ext cx="561975" cy="590550"/>
        </a:xfrm>
        <a:prstGeom prst="diamond">
          <a:avLst/>
        </a:prstGeom>
        <a:blipFill>
          <a:blip xmlns:r="http://schemas.openxmlformats.org/officeDocument/2006/relationships" r:embed="rId9"/>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ES"/>
        </a:p>
      </xdr:txBody>
    </xdr:sp>
    <xdr:clientData/>
  </xdr:twoCellAnchor>
  <xdr:twoCellAnchor>
    <xdr:from>
      <xdr:col>63</xdr:col>
      <xdr:colOff>276224</xdr:colOff>
      <xdr:row>41</xdr:row>
      <xdr:rowOff>257174</xdr:rowOff>
    </xdr:from>
    <xdr:to>
      <xdr:col>65</xdr:col>
      <xdr:colOff>380999</xdr:colOff>
      <xdr:row>42</xdr:row>
      <xdr:rowOff>342899</xdr:rowOff>
    </xdr:to>
    <xdr:sp macro="" textlink="">
      <xdr:nvSpPr>
        <xdr:cNvPr id="30" name="Conector fuera de página 29">
          <a:extLst>
            <a:ext uri="{FF2B5EF4-FFF2-40B4-BE49-F238E27FC236}">
              <a16:creationId xmlns:a16="http://schemas.microsoft.com/office/drawing/2014/main" xmlns="" id="{00000000-0008-0000-0000-00001E000000}"/>
            </a:ext>
          </a:extLst>
        </xdr:cNvPr>
        <xdr:cNvSpPr/>
      </xdr:nvSpPr>
      <xdr:spPr>
        <a:xfrm>
          <a:off x="13306424" y="10429874"/>
          <a:ext cx="695325" cy="600075"/>
        </a:xfrm>
        <a:prstGeom prst="flowChartOffpageConnector">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ES" sz="1100">
              <a:effectLst/>
              <a:ea typeface="Calibri" panose="020F0502020204030204" pitchFamily="34" charset="0"/>
              <a:cs typeface="Times New Roman" panose="02020603050405020304" pitchFamily="18" charset="0"/>
            </a:rPr>
            <a:t>2 EPS</a:t>
          </a:r>
        </a:p>
      </xdr:txBody>
    </xdr:sp>
    <xdr:clientData/>
  </xdr:twoCellAnchor>
  <xdr:twoCellAnchor>
    <xdr:from>
      <xdr:col>63</xdr:col>
      <xdr:colOff>276224</xdr:colOff>
      <xdr:row>43</xdr:row>
      <xdr:rowOff>85726</xdr:rowOff>
    </xdr:from>
    <xdr:to>
      <xdr:col>65</xdr:col>
      <xdr:colOff>419099</xdr:colOff>
      <xdr:row>44</xdr:row>
      <xdr:rowOff>276226</xdr:rowOff>
    </xdr:to>
    <xdr:sp macro="" textlink="">
      <xdr:nvSpPr>
        <xdr:cNvPr id="31" name="Hexágono 30">
          <a:extLst>
            <a:ext uri="{FF2B5EF4-FFF2-40B4-BE49-F238E27FC236}">
              <a16:creationId xmlns:a16="http://schemas.microsoft.com/office/drawing/2014/main" xmlns="" id="{00000000-0008-0000-0000-00001F000000}"/>
            </a:ext>
          </a:extLst>
        </xdr:cNvPr>
        <xdr:cNvSpPr/>
      </xdr:nvSpPr>
      <xdr:spPr>
        <a:xfrm>
          <a:off x="13306424" y="11172826"/>
          <a:ext cx="733425" cy="571500"/>
        </a:xfrm>
        <a:prstGeom prst="hexagon">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ES" sz="1000" b="1">
              <a:effectLst/>
              <a:ea typeface="Calibri" panose="020F0502020204030204" pitchFamily="34" charset="0"/>
              <a:cs typeface="Times New Roman" panose="02020603050405020304" pitchFamily="18" charset="0"/>
            </a:rPr>
            <a:t>CDF</a:t>
          </a:r>
          <a:endParaRPr lang="es-ES" sz="1100" b="1">
            <a:effectLst/>
            <a:ea typeface="Calibri" panose="020F0502020204030204" pitchFamily="34" charset="0"/>
            <a:cs typeface="Times New Roman" panose="02020603050405020304" pitchFamily="18" charset="0"/>
          </a:endParaRPr>
        </a:p>
      </xdr:txBody>
    </xdr:sp>
    <xdr:clientData/>
  </xdr:twoCellAnchor>
  <xdr:twoCellAnchor editAs="oneCell">
    <xdr:from>
      <xdr:col>7</xdr:col>
      <xdr:colOff>95249</xdr:colOff>
      <xdr:row>46</xdr:row>
      <xdr:rowOff>84668</xdr:rowOff>
    </xdr:from>
    <xdr:to>
      <xdr:col>16</xdr:col>
      <xdr:colOff>712258</xdr:colOff>
      <xdr:row>73</xdr:row>
      <xdr:rowOff>218018</xdr:rowOff>
    </xdr:to>
    <xdr:pic>
      <xdr:nvPicPr>
        <xdr:cNvPr id="32" name="Imagen 31">
          <a:extLst>
            <a:ext uri="{FF2B5EF4-FFF2-40B4-BE49-F238E27FC236}">
              <a16:creationId xmlns:a16="http://schemas.microsoft.com/office/drawing/2014/main" xmlns="" id="{00000000-0008-0000-0000-000020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400549" y="12124268"/>
          <a:ext cx="6665384" cy="527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198778</xdr:colOff>
      <xdr:row>69</xdr:row>
      <xdr:rowOff>32706</xdr:rowOff>
    </xdr:from>
    <xdr:to>
      <xdr:col>15</xdr:col>
      <xdr:colOff>611528</xdr:colOff>
      <xdr:row>70</xdr:row>
      <xdr:rowOff>32706</xdr:rowOff>
    </xdr:to>
    <xdr:sp macro="" textlink="">
      <xdr:nvSpPr>
        <xdr:cNvPr id="33" name="CuadroTexto 32">
          <a:extLst>
            <a:ext uri="{FF2B5EF4-FFF2-40B4-BE49-F238E27FC236}">
              <a16:creationId xmlns:a16="http://schemas.microsoft.com/office/drawing/2014/main" xmlns="" id="{00000000-0008-0000-0000-000021000000}"/>
            </a:ext>
          </a:extLst>
        </xdr:cNvPr>
        <xdr:cNvSpPr txBox="1"/>
      </xdr:nvSpPr>
      <xdr:spPr>
        <a:xfrm>
          <a:off x="9104653" y="16453806"/>
          <a:ext cx="113665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40" b="1">
              <a:latin typeface="Microsoft PhagsPa" panose="020B0502040204020203" pitchFamily="34" charset="0"/>
              <a:cs typeface="Arial" panose="020B0604020202020204" pitchFamily="34" charset="0"/>
            </a:rPr>
            <a:t>ORDINARIO</a:t>
          </a:r>
        </a:p>
      </xdr:txBody>
    </xdr:sp>
    <xdr:clientData/>
  </xdr:twoCellAnchor>
  <xdr:twoCellAnchor>
    <xdr:from>
      <xdr:col>3</xdr:col>
      <xdr:colOff>501601</xdr:colOff>
      <xdr:row>11</xdr:row>
      <xdr:rowOff>80596</xdr:rowOff>
    </xdr:from>
    <xdr:to>
      <xdr:col>4</xdr:col>
      <xdr:colOff>634951</xdr:colOff>
      <xdr:row>14</xdr:row>
      <xdr:rowOff>43229</xdr:rowOff>
    </xdr:to>
    <xdr:sp macro="[0]!Inf_Gral" textlink="">
      <xdr:nvSpPr>
        <xdr:cNvPr id="34" name="Rectángulo 33">
          <a:hlinkClick xmlns:r="http://schemas.openxmlformats.org/officeDocument/2006/relationships" r:id="rId11"/>
          <a:extLst>
            <a:ext uri="{FF2B5EF4-FFF2-40B4-BE49-F238E27FC236}">
              <a16:creationId xmlns:a16="http://schemas.microsoft.com/office/drawing/2014/main" xmlns="" id="{00000000-0008-0000-0000-000022000000}"/>
            </a:ext>
          </a:extLst>
        </xdr:cNvPr>
        <xdr:cNvSpPr/>
      </xdr:nvSpPr>
      <xdr:spPr>
        <a:xfrm>
          <a:off x="743389" y="2176096"/>
          <a:ext cx="1393581" cy="534133"/>
        </a:xfrm>
        <a:prstGeom prst="rect">
          <a:avLst/>
        </a:prstGeom>
        <a:solidFill>
          <a:schemeClr val="accent3">
            <a:lumMod val="60000"/>
            <a:lumOff val="40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F1. Información General</a:t>
          </a:r>
        </a:p>
      </xdr:txBody>
    </xdr:sp>
    <xdr:clientData/>
  </xdr:twoCellAnchor>
  <xdr:twoCellAnchor>
    <xdr:from>
      <xdr:col>3</xdr:col>
      <xdr:colOff>503799</xdr:colOff>
      <xdr:row>14</xdr:row>
      <xdr:rowOff>136573</xdr:rowOff>
    </xdr:from>
    <xdr:to>
      <xdr:col>4</xdr:col>
      <xdr:colOff>637149</xdr:colOff>
      <xdr:row>17</xdr:row>
      <xdr:rowOff>124931</xdr:rowOff>
    </xdr:to>
    <xdr:sp macro="[0]!Inf_Gral" textlink="">
      <xdr:nvSpPr>
        <xdr:cNvPr id="35" name="Rectángulo 34">
          <a:hlinkClick xmlns:r="http://schemas.openxmlformats.org/officeDocument/2006/relationships" r:id="rId12"/>
          <a:extLst>
            <a:ext uri="{FF2B5EF4-FFF2-40B4-BE49-F238E27FC236}">
              <a16:creationId xmlns:a16="http://schemas.microsoft.com/office/drawing/2014/main" xmlns="" id="{00000000-0008-0000-0000-000023000000}"/>
            </a:ext>
          </a:extLst>
        </xdr:cNvPr>
        <xdr:cNvSpPr/>
      </xdr:nvSpPr>
      <xdr:spPr>
        <a:xfrm>
          <a:off x="745587" y="2803573"/>
          <a:ext cx="1393581" cy="559858"/>
        </a:xfrm>
        <a:prstGeom prst="rect">
          <a:avLst/>
        </a:prstGeom>
        <a:solidFill>
          <a:schemeClr val="bg1">
            <a:lumMod val="95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F2. Compromisos Laborales</a:t>
          </a:r>
          <a:r>
            <a:rPr lang="es-CO" sz="1100" b="1" baseline="0">
              <a:solidFill>
                <a:sysClr val="windowText" lastClr="000000"/>
              </a:solidFill>
            </a:rPr>
            <a:t> y Comportamentales</a:t>
          </a:r>
          <a:endParaRPr lang="es-CO" sz="1100" b="1">
            <a:solidFill>
              <a:sysClr val="windowText" lastClr="000000"/>
            </a:solidFill>
          </a:endParaRPr>
        </a:p>
      </xdr:txBody>
    </xdr:sp>
    <xdr:clientData/>
  </xdr:twoCellAnchor>
  <xdr:twoCellAnchor>
    <xdr:from>
      <xdr:col>4</xdr:col>
      <xdr:colOff>1133362</xdr:colOff>
      <xdr:row>14</xdr:row>
      <xdr:rowOff>139982</xdr:rowOff>
    </xdr:from>
    <xdr:to>
      <xdr:col>6</xdr:col>
      <xdr:colOff>491675</xdr:colOff>
      <xdr:row>17</xdr:row>
      <xdr:rowOff>139212</xdr:rowOff>
    </xdr:to>
    <xdr:sp macro="[0]!Inf_Gral" textlink="">
      <xdr:nvSpPr>
        <xdr:cNvPr id="37" name="Rectángulo 36">
          <a:hlinkClick xmlns:r="http://schemas.openxmlformats.org/officeDocument/2006/relationships" r:id="rId13"/>
          <a:extLst>
            <a:ext uri="{FF2B5EF4-FFF2-40B4-BE49-F238E27FC236}">
              <a16:creationId xmlns:a16="http://schemas.microsoft.com/office/drawing/2014/main" xmlns="" id="{00000000-0008-0000-0000-000025000000}"/>
            </a:ext>
          </a:extLst>
        </xdr:cNvPr>
        <xdr:cNvSpPr/>
      </xdr:nvSpPr>
      <xdr:spPr>
        <a:xfrm>
          <a:off x="2635381" y="2806982"/>
          <a:ext cx="1446486" cy="570730"/>
        </a:xfrm>
        <a:prstGeom prst="rect">
          <a:avLst/>
        </a:prstGeom>
        <a:solidFill>
          <a:schemeClr val="bg1">
            <a:lumMod val="95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F5.</a:t>
          </a:r>
          <a:r>
            <a:rPr lang="es-CO" sz="1100" b="1" baseline="0">
              <a:solidFill>
                <a:sysClr val="windowText" lastClr="000000"/>
              </a:solidFill>
            </a:rPr>
            <a:t> Eval. Áreas o Dependencias</a:t>
          </a:r>
          <a:endParaRPr lang="es-CO" sz="1100" b="1">
            <a:solidFill>
              <a:sysClr val="windowText" lastClr="000000"/>
            </a:solidFill>
          </a:endParaRPr>
        </a:p>
      </xdr:txBody>
    </xdr:sp>
    <xdr:clientData/>
  </xdr:twoCellAnchor>
  <xdr:twoCellAnchor>
    <xdr:from>
      <xdr:col>17</xdr:col>
      <xdr:colOff>308741</xdr:colOff>
      <xdr:row>9</xdr:row>
      <xdr:rowOff>15646</xdr:rowOff>
    </xdr:from>
    <xdr:to>
      <xdr:col>18</xdr:col>
      <xdr:colOff>821273</xdr:colOff>
      <xdr:row>12</xdr:row>
      <xdr:rowOff>26276</xdr:rowOff>
    </xdr:to>
    <xdr:sp macro="[0]!Ev_Eventual_2" textlink="">
      <xdr:nvSpPr>
        <xdr:cNvPr id="39" name="Rectángulo 38">
          <a:hlinkClick xmlns:r="http://schemas.openxmlformats.org/officeDocument/2006/relationships" r:id="rId14"/>
          <a:extLst>
            <a:ext uri="{FF2B5EF4-FFF2-40B4-BE49-F238E27FC236}">
              <a16:creationId xmlns:a16="http://schemas.microsoft.com/office/drawing/2014/main" xmlns="" id="{00000000-0008-0000-0000-000027000000}"/>
            </a:ext>
          </a:extLst>
        </xdr:cNvPr>
        <xdr:cNvSpPr/>
      </xdr:nvSpPr>
      <xdr:spPr>
        <a:xfrm>
          <a:off x="11357741" y="1730146"/>
          <a:ext cx="1373066" cy="582130"/>
        </a:xfrm>
        <a:prstGeom prst="rect">
          <a:avLst/>
        </a:prstGeom>
        <a:solidFill>
          <a:schemeClr val="bg1">
            <a:lumMod val="95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F8 Evaluación</a:t>
          </a:r>
          <a:r>
            <a:rPr lang="es-CO" sz="1100" b="1" baseline="0">
              <a:solidFill>
                <a:sysClr val="windowText" lastClr="000000"/>
              </a:solidFill>
            </a:rPr>
            <a:t> Eventual 1er Semestre</a:t>
          </a:r>
          <a:endParaRPr lang="es-CO" sz="1100" b="1">
            <a:solidFill>
              <a:sysClr val="windowText" lastClr="000000"/>
            </a:solidFill>
          </a:endParaRPr>
        </a:p>
      </xdr:txBody>
    </xdr:sp>
    <xdr:clientData/>
  </xdr:twoCellAnchor>
  <xdr:twoCellAnchor>
    <xdr:from>
      <xdr:col>18</xdr:col>
      <xdr:colOff>967585</xdr:colOff>
      <xdr:row>8</xdr:row>
      <xdr:rowOff>173260</xdr:rowOff>
    </xdr:from>
    <xdr:to>
      <xdr:col>65</xdr:col>
      <xdr:colOff>586154</xdr:colOff>
      <xdr:row>12</xdr:row>
      <xdr:rowOff>37898</xdr:rowOff>
    </xdr:to>
    <xdr:sp macro="[0]!Ev_Eventual_2" textlink="">
      <xdr:nvSpPr>
        <xdr:cNvPr id="42" name="Rectángulo 41">
          <a:hlinkClick xmlns:r="http://schemas.openxmlformats.org/officeDocument/2006/relationships" r:id="rId15"/>
          <a:extLst>
            <a:ext uri="{FF2B5EF4-FFF2-40B4-BE49-F238E27FC236}">
              <a16:creationId xmlns:a16="http://schemas.microsoft.com/office/drawing/2014/main" xmlns="" id="{00000000-0008-0000-0000-00002A000000}"/>
            </a:ext>
          </a:extLst>
        </xdr:cNvPr>
        <xdr:cNvSpPr/>
      </xdr:nvSpPr>
      <xdr:spPr>
        <a:xfrm>
          <a:off x="12917797" y="1697260"/>
          <a:ext cx="1318415" cy="626638"/>
        </a:xfrm>
        <a:prstGeom prst="rect">
          <a:avLst/>
        </a:prstGeom>
        <a:solidFill>
          <a:schemeClr val="bg1">
            <a:lumMod val="95000"/>
          </a:schemeClr>
        </a:solidFill>
        <a:ln>
          <a:noFill/>
        </a:ln>
        <a:effectLst>
          <a:outerShdw blurRad="50800" dist="254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CO" sz="1100" b="1">
              <a:solidFill>
                <a:sysClr val="windowText" lastClr="000000"/>
              </a:solidFill>
            </a:rPr>
            <a:t>F10</a:t>
          </a:r>
          <a:r>
            <a:rPr lang="es-CO" sz="1100" b="1" baseline="0">
              <a:solidFill>
                <a:sysClr val="windowText" lastClr="000000"/>
              </a:solidFill>
            </a:rPr>
            <a:t> Evaluación inferior a 1 año</a:t>
          </a:r>
          <a:endParaRPr lang="es-CO" sz="1100" b="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345281</xdr:colOff>
      <xdr:row>0</xdr:row>
      <xdr:rowOff>1</xdr:rowOff>
    </xdr:from>
    <xdr:to>
      <xdr:col>3</xdr:col>
      <xdr:colOff>323850</xdr:colOff>
      <xdr:row>5</xdr:row>
      <xdr:rowOff>167641</xdr:rowOff>
    </xdr:to>
    <xdr:pic>
      <xdr:nvPicPr>
        <xdr:cNvPr id="5" name="Imagen 4">
          <a:extLst>
            <a:ext uri="{FF2B5EF4-FFF2-40B4-BE49-F238E27FC236}">
              <a16:creationId xmlns:a16="http://schemas.microsoft.com/office/drawing/2014/main" xmlns=""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281" y="1"/>
          <a:ext cx="2369344" cy="1120140"/>
        </a:xfrm>
        <a:prstGeom prst="rect">
          <a:avLst/>
        </a:prstGeom>
      </xdr:spPr>
    </xdr:pic>
    <xdr:clientData/>
  </xdr:twoCellAnchor>
  <xdr:twoCellAnchor>
    <xdr:from>
      <xdr:col>4</xdr:col>
      <xdr:colOff>28575</xdr:colOff>
      <xdr:row>0</xdr:row>
      <xdr:rowOff>0</xdr:rowOff>
    </xdr:from>
    <xdr:to>
      <xdr:col>5</xdr:col>
      <xdr:colOff>757124</xdr:colOff>
      <xdr:row>2</xdr:row>
      <xdr:rowOff>52727</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A00-000003000000}"/>
            </a:ext>
          </a:extLst>
        </xdr:cNvPr>
        <xdr:cNvSpPr/>
      </xdr:nvSpPr>
      <xdr:spPr>
        <a:xfrm>
          <a:off x="3181350" y="0"/>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416719</xdr:colOff>
      <xdr:row>0</xdr:row>
      <xdr:rowOff>178595</xdr:rowOff>
    </xdr:from>
    <xdr:to>
      <xdr:col>3</xdr:col>
      <xdr:colOff>297656</xdr:colOff>
      <xdr:row>6</xdr:row>
      <xdr:rowOff>171926</xdr:rowOff>
    </xdr:to>
    <xdr:pic>
      <xdr:nvPicPr>
        <xdr:cNvPr id="5" name="Imagen 4">
          <a:extLst>
            <a:ext uri="{FF2B5EF4-FFF2-40B4-BE49-F238E27FC236}">
              <a16:creationId xmlns:a16="http://schemas.microsoft.com/office/drawing/2014/main" xmlns="" id="{00000000-0008-0000-0B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6719" y="178595"/>
          <a:ext cx="2333625" cy="1160144"/>
        </a:xfrm>
        <a:prstGeom prst="rect">
          <a:avLst/>
        </a:prstGeom>
      </xdr:spPr>
    </xdr:pic>
    <xdr:clientData/>
  </xdr:twoCellAnchor>
  <xdr:twoCellAnchor>
    <xdr:from>
      <xdr:col>4</xdr:col>
      <xdr:colOff>44824</xdr:colOff>
      <xdr:row>1</xdr:row>
      <xdr:rowOff>33618</xdr:rowOff>
    </xdr:from>
    <xdr:to>
      <xdr:col>5</xdr:col>
      <xdr:colOff>694932</xdr:colOff>
      <xdr:row>2</xdr:row>
      <xdr:rowOff>142374</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B00-000003000000}"/>
            </a:ext>
          </a:extLst>
        </xdr:cNvPr>
        <xdr:cNvSpPr/>
      </xdr:nvSpPr>
      <xdr:spPr>
        <a:xfrm>
          <a:off x="3260912" y="224118"/>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476250</xdr:colOff>
      <xdr:row>1</xdr:row>
      <xdr:rowOff>0</xdr:rowOff>
    </xdr:from>
    <xdr:to>
      <xdr:col>3</xdr:col>
      <xdr:colOff>416718</xdr:colOff>
      <xdr:row>6</xdr:row>
      <xdr:rowOff>178594</xdr:rowOff>
    </xdr:to>
    <xdr:pic>
      <xdr:nvPicPr>
        <xdr:cNvPr id="5" name="Imagen 4">
          <a:extLst>
            <a:ext uri="{FF2B5EF4-FFF2-40B4-BE49-F238E27FC236}">
              <a16:creationId xmlns:a16="http://schemas.microsoft.com/office/drawing/2014/main" xmlns="" id="{00000000-0008-0000-0C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02406"/>
          <a:ext cx="2393156" cy="1166813"/>
        </a:xfrm>
        <a:prstGeom prst="rect">
          <a:avLst/>
        </a:prstGeom>
      </xdr:spPr>
    </xdr:pic>
    <xdr:clientData/>
  </xdr:twoCellAnchor>
  <xdr:twoCellAnchor>
    <xdr:from>
      <xdr:col>4</xdr:col>
      <xdr:colOff>35718</xdr:colOff>
      <xdr:row>1</xdr:row>
      <xdr:rowOff>47625</xdr:rowOff>
    </xdr:from>
    <xdr:to>
      <xdr:col>5</xdr:col>
      <xdr:colOff>692830</xdr:colOff>
      <xdr:row>2</xdr:row>
      <xdr:rowOff>159883</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C00-000003000000}"/>
            </a:ext>
          </a:extLst>
        </xdr:cNvPr>
        <xdr:cNvSpPr/>
      </xdr:nvSpPr>
      <xdr:spPr>
        <a:xfrm>
          <a:off x="3250406" y="250031"/>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304800</xdr:colOff>
      <xdr:row>1</xdr:row>
      <xdr:rowOff>0</xdr:rowOff>
    </xdr:from>
    <xdr:to>
      <xdr:col>3</xdr:col>
      <xdr:colOff>371475</xdr:colOff>
      <xdr:row>6</xdr:row>
      <xdr:rowOff>161925</xdr:rowOff>
    </xdr:to>
    <xdr:pic>
      <xdr:nvPicPr>
        <xdr:cNvPr id="2" name="Imagen 14">
          <a:extLst>
            <a:ext uri="{FF2B5EF4-FFF2-40B4-BE49-F238E27FC236}">
              <a16:creationId xmlns:a16="http://schemas.microsoft.com/office/drawing/2014/main" xmlns=""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333375"/>
          <a:ext cx="23907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56030</xdr:colOff>
      <xdr:row>0</xdr:row>
      <xdr:rowOff>33617</xdr:rowOff>
    </xdr:from>
    <xdr:to>
      <xdr:col>6</xdr:col>
      <xdr:colOff>22579</xdr:colOff>
      <xdr:row>1</xdr:row>
      <xdr:rowOff>131168</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D00-000003000000}"/>
            </a:ext>
          </a:extLst>
        </xdr:cNvPr>
        <xdr:cNvSpPr/>
      </xdr:nvSpPr>
      <xdr:spPr>
        <a:xfrm>
          <a:off x="3142130" y="33617"/>
          <a:ext cx="1490549" cy="430926"/>
        </a:xfrm>
        <a:prstGeom prst="roundRect">
          <a:avLst/>
        </a:prstGeom>
        <a:blipFill dpi="0" rotWithShape="1">
          <a:blip xmlns:r="http://schemas.openxmlformats.org/officeDocument/2006/relationships" r:embed="rId3">
            <a:extLs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47625</xdr:rowOff>
    </xdr:from>
    <xdr:to>
      <xdr:col>3</xdr:col>
      <xdr:colOff>416719</xdr:colOff>
      <xdr:row>7</xdr:row>
      <xdr:rowOff>2381</xdr:rowOff>
    </xdr:to>
    <xdr:pic>
      <xdr:nvPicPr>
        <xdr:cNvPr id="6" name="Imagen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250031"/>
          <a:ext cx="2655094" cy="1228725"/>
        </a:xfrm>
        <a:prstGeom prst="rect">
          <a:avLst/>
        </a:prstGeom>
      </xdr:spPr>
    </xdr:pic>
    <xdr:clientData/>
  </xdr:twoCellAnchor>
  <xdr:twoCellAnchor>
    <xdr:from>
      <xdr:col>4</xdr:col>
      <xdr:colOff>0</xdr:colOff>
      <xdr:row>1</xdr:row>
      <xdr:rowOff>0</xdr:rowOff>
    </xdr:from>
    <xdr:to>
      <xdr:col>5</xdr:col>
      <xdr:colOff>657111</xdr:colOff>
      <xdr:row>2</xdr:row>
      <xdr:rowOff>112258</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100-000003000000}"/>
            </a:ext>
          </a:extLst>
        </xdr:cNvPr>
        <xdr:cNvSpPr/>
      </xdr:nvSpPr>
      <xdr:spPr>
        <a:xfrm>
          <a:off x="3286125" y="202406"/>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411575</xdr:colOff>
      <xdr:row>1</xdr:row>
      <xdr:rowOff>11759</xdr:rowOff>
    </xdr:from>
    <xdr:to>
      <xdr:col>3</xdr:col>
      <xdr:colOff>341019</xdr:colOff>
      <xdr:row>6</xdr:row>
      <xdr:rowOff>182152</xdr:rowOff>
    </xdr:to>
    <xdr:pic>
      <xdr:nvPicPr>
        <xdr:cNvPr id="15" name="Imagen 14">
          <a:extLst>
            <a:ext uri="{FF2B5EF4-FFF2-40B4-BE49-F238E27FC236}">
              <a16:creationId xmlns:a16="http://schemas.microsoft.com/office/drawing/2014/main" xmlns="" id="{00000000-0008-0000-0300-00000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1575" y="211666"/>
          <a:ext cx="2387129" cy="1287523"/>
        </a:xfrm>
        <a:prstGeom prst="rect">
          <a:avLst/>
        </a:prstGeom>
      </xdr:spPr>
    </xdr:pic>
    <xdr:clientData/>
  </xdr:twoCellAnchor>
  <xdr:twoCellAnchor>
    <xdr:from>
      <xdr:col>3</xdr:col>
      <xdr:colOff>761999</xdr:colOff>
      <xdr:row>1</xdr:row>
      <xdr:rowOff>13608</xdr:rowOff>
    </xdr:from>
    <xdr:to>
      <xdr:col>5</xdr:col>
      <xdr:colOff>646905</xdr:colOff>
      <xdr:row>3</xdr:row>
      <xdr:rowOff>66335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300-000003000000}"/>
            </a:ext>
          </a:extLst>
        </xdr:cNvPr>
        <xdr:cNvSpPr/>
      </xdr:nvSpPr>
      <xdr:spPr>
        <a:xfrm>
          <a:off x="3224892" y="217715"/>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twoCellAnchor editAs="oneCell">
    <xdr:from>
      <xdr:col>15</xdr:col>
      <xdr:colOff>787872</xdr:colOff>
      <xdr:row>1</xdr:row>
      <xdr:rowOff>82317</xdr:rowOff>
    </xdr:from>
    <xdr:to>
      <xdr:col>18</xdr:col>
      <xdr:colOff>388057</xdr:colOff>
      <xdr:row>7</xdr:row>
      <xdr:rowOff>138995</xdr:rowOff>
    </xdr:to>
    <xdr:pic>
      <xdr:nvPicPr>
        <xdr:cNvPr id="7" name="6 Imagen"/>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99816" y="82317"/>
          <a:ext cx="3080926" cy="1408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258536</xdr:colOff>
      <xdr:row>1</xdr:row>
      <xdr:rowOff>40821</xdr:rowOff>
    </xdr:from>
    <xdr:to>
      <xdr:col>3</xdr:col>
      <xdr:colOff>530678</xdr:colOff>
      <xdr:row>8</xdr:row>
      <xdr:rowOff>231320</xdr:rowOff>
    </xdr:to>
    <xdr:pic>
      <xdr:nvPicPr>
        <xdr:cNvPr id="7" name="Imagen 6">
          <a:extLst>
            <a:ext uri="{FF2B5EF4-FFF2-40B4-BE49-F238E27FC236}">
              <a16:creationId xmlns:a16="http://schemas.microsoft.com/office/drawing/2014/main" xmlns="" id="{00000000-0008-0000-04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8536" y="40821"/>
          <a:ext cx="2721428" cy="1523999"/>
        </a:xfrm>
        <a:prstGeom prst="rect">
          <a:avLst/>
        </a:prstGeom>
      </xdr:spPr>
    </xdr:pic>
    <xdr:clientData/>
  </xdr:twoCellAnchor>
  <xdr:twoCellAnchor>
    <xdr:from>
      <xdr:col>4</xdr:col>
      <xdr:colOff>21167</xdr:colOff>
      <xdr:row>1</xdr:row>
      <xdr:rowOff>31750</xdr:rowOff>
    </xdr:from>
    <xdr:to>
      <xdr:col>6</xdr:col>
      <xdr:colOff>82966</xdr:colOff>
      <xdr:row>3</xdr:row>
      <xdr:rowOff>84477</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400-000003000000}"/>
            </a:ext>
          </a:extLst>
        </xdr:cNvPr>
        <xdr:cNvSpPr/>
      </xdr:nvSpPr>
      <xdr:spPr>
        <a:xfrm>
          <a:off x="3153834" y="31750"/>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391205</xdr:colOff>
      <xdr:row>0</xdr:row>
      <xdr:rowOff>85045</xdr:rowOff>
    </xdr:from>
    <xdr:to>
      <xdr:col>3</xdr:col>
      <xdr:colOff>697365</xdr:colOff>
      <xdr:row>7</xdr:row>
      <xdr:rowOff>125905</xdr:rowOff>
    </xdr:to>
    <xdr:pic>
      <xdr:nvPicPr>
        <xdr:cNvPr id="13" name="Imagen 12">
          <a:extLst>
            <a:ext uri="{FF2B5EF4-FFF2-40B4-BE49-F238E27FC236}">
              <a16:creationId xmlns:a16="http://schemas.microsoft.com/office/drawing/2014/main" xmlns="" id="{00000000-0008-0000-05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1205" y="85045"/>
          <a:ext cx="3605892" cy="2019299"/>
        </a:xfrm>
        <a:prstGeom prst="rect">
          <a:avLst/>
        </a:prstGeom>
      </xdr:spPr>
    </xdr:pic>
    <xdr:clientData/>
  </xdr:twoCellAnchor>
  <xdr:twoCellAnchor>
    <xdr:from>
      <xdr:col>4</xdr:col>
      <xdr:colOff>33618</xdr:colOff>
      <xdr:row>0</xdr:row>
      <xdr:rowOff>0</xdr:rowOff>
    </xdr:from>
    <xdr:to>
      <xdr:col>5</xdr:col>
      <xdr:colOff>347550</xdr:colOff>
      <xdr:row>0</xdr:row>
      <xdr:rowOff>433727</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500-000003000000}"/>
            </a:ext>
          </a:extLst>
        </xdr:cNvPr>
        <xdr:cNvSpPr/>
      </xdr:nvSpPr>
      <xdr:spPr>
        <a:xfrm>
          <a:off x="4527177" y="0"/>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216477</xdr:colOff>
      <xdr:row>0</xdr:row>
      <xdr:rowOff>34636</xdr:rowOff>
    </xdr:from>
    <xdr:to>
      <xdr:col>4</xdr:col>
      <xdr:colOff>851064</xdr:colOff>
      <xdr:row>7</xdr:row>
      <xdr:rowOff>155862</xdr:rowOff>
    </xdr:to>
    <xdr:pic>
      <xdr:nvPicPr>
        <xdr:cNvPr id="5" name="Imagen 4">
          <a:extLst>
            <a:ext uri="{FF2B5EF4-FFF2-40B4-BE49-F238E27FC236}">
              <a16:creationId xmlns:a16="http://schemas.microsoft.com/office/drawing/2014/main" xmlns=""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3068" y="34636"/>
          <a:ext cx="2721428" cy="1523999"/>
        </a:xfrm>
        <a:prstGeom prst="rect">
          <a:avLst/>
        </a:prstGeom>
      </xdr:spPr>
    </xdr:pic>
    <xdr:clientData/>
  </xdr:twoCellAnchor>
  <xdr:twoCellAnchor>
    <xdr:from>
      <xdr:col>5</xdr:col>
      <xdr:colOff>19050</xdr:colOff>
      <xdr:row>0</xdr:row>
      <xdr:rowOff>0</xdr:rowOff>
    </xdr:from>
    <xdr:to>
      <xdr:col>6</xdr:col>
      <xdr:colOff>509474</xdr:colOff>
      <xdr:row>2</xdr:row>
      <xdr:rowOff>62252</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600-000003000000}"/>
            </a:ext>
          </a:extLst>
        </xdr:cNvPr>
        <xdr:cNvSpPr/>
      </xdr:nvSpPr>
      <xdr:spPr>
        <a:xfrm>
          <a:off x="3209925" y="0"/>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1</xdr:row>
      <xdr:rowOff>76200</xdr:rowOff>
    </xdr:from>
    <xdr:to>
      <xdr:col>2</xdr:col>
      <xdr:colOff>590550</xdr:colOff>
      <xdr:row>8</xdr:row>
      <xdr:rowOff>76200</xdr:rowOff>
    </xdr:to>
    <xdr:pic>
      <xdr:nvPicPr>
        <xdr:cNvPr id="3" name="Imagen 2">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142875"/>
          <a:ext cx="2105025" cy="1228725"/>
        </a:xfrm>
        <a:prstGeom prst="rect">
          <a:avLst/>
        </a:prstGeom>
      </xdr:spPr>
    </xdr:pic>
    <xdr:clientData/>
  </xdr:twoCellAnchor>
  <xdr:twoCellAnchor>
    <xdr:from>
      <xdr:col>3</xdr:col>
      <xdr:colOff>14654</xdr:colOff>
      <xdr:row>1</xdr:row>
      <xdr:rowOff>29308</xdr:rowOff>
    </xdr:from>
    <xdr:to>
      <xdr:col>4</xdr:col>
      <xdr:colOff>691915</xdr:colOff>
      <xdr:row>2</xdr:row>
      <xdr:rowOff>221246</xdr:rowOff>
    </xdr:to>
    <xdr:sp macro="" textlink="">
      <xdr:nvSpPr>
        <xdr:cNvPr id="4" name="4 Rectángulo redondeado">
          <a:hlinkClick xmlns:r="http://schemas.openxmlformats.org/officeDocument/2006/relationships" r:id="rId2"/>
          <a:extLst>
            <a:ext uri="{FF2B5EF4-FFF2-40B4-BE49-F238E27FC236}">
              <a16:creationId xmlns:a16="http://schemas.microsoft.com/office/drawing/2014/main" xmlns="" id="{00000000-0008-0000-0700-000004000000}"/>
            </a:ext>
          </a:extLst>
        </xdr:cNvPr>
        <xdr:cNvSpPr/>
      </xdr:nvSpPr>
      <xdr:spPr>
        <a:xfrm>
          <a:off x="2395904" y="95250"/>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21168</xdr:rowOff>
    </xdr:from>
    <xdr:to>
      <xdr:col>2</xdr:col>
      <xdr:colOff>1081479</xdr:colOff>
      <xdr:row>7</xdr:row>
      <xdr:rowOff>169334</xdr:rowOff>
    </xdr:to>
    <xdr:pic>
      <xdr:nvPicPr>
        <xdr:cNvPr id="2" name="Picture 10" descr="Copia (2) de LOGOS 1 (2)">
          <a:extLst>
            <a:ext uri="{FF2B5EF4-FFF2-40B4-BE49-F238E27FC236}">
              <a16:creationId xmlns:a16="http://schemas.microsoft.com/office/drawing/2014/main" xmlns=""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1193"/>
          <a:ext cx="2634054" cy="1291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40821</xdr:colOff>
      <xdr:row>1</xdr:row>
      <xdr:rowOff>54429</xdr:rowOff>
    </xdr:from>
    <xdr:to>
      <xdr:col>4</xdr:col>
      <xdr:colOff>429192</xdr:colOff>
      <xdr:row>3</xdr:row>
      <xdr:rowOff>107156</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800-000003000000}"/>
            </a:ext>
          </a:extLst>
        </xdr:cNvPr>
        <xdr:cNvSpPr/>
      </xdr:nvSpPr>
      <xdr:spPr>
        <a:xfrm>
          <a:off x="2680607" y="258536"/>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381000</xdr:colOff>
      <xdr:row>0</xdr:row>
      <xdr:rowOff>76200</xdr:rowOff>
    </xdr:from>
    <xdr:to>
      <xdr:col>3</xdr:col>
      <xdr:colOff>152400</xdr:colOff>
      <xdr:row>5</xdr:row>
      <xdr:rowOff>180975</xdr:rowOff>
    </xdr:to>
    <xdr:pic>
      <xdr:nvPicPr>
        <xdr:cNvPr id="6" name="Imagen 5">
          <a:extLst>
            <a:ext uri="{FF2B5EF4-FFF2-40B4-BE49-F238E27FC236}">
              <a16:creationId xmlns:a16="http://schemas.microsoft.com/office/drawing/2014/main" xmlns="" id="{00000000-0008-0000-09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76200"/>
          <a:ext cx="2305050" cy="1057275"/>
        </a:xfrm>
        <a:prstGeom prst="rect">
          <a:avLst/>
        </a:prstGeom>
      </xdr:spPr>
    </xdr:pic>
    <xdr:clientData/>
  </xdr:twoCellAnchor>
  <xdr:twoCellAnchor>
    <xdr:from>
      <xdr:col>4</xdr:col>
      <xdr:colOff>38100</xdr:colOff>
      <xdr:row>0</xdr:row>
      <xdr:rowOff>19050</xdr:rowOff>
    </xdr:from>
    <xdr:to>
      <xdr:col>6</xdr:col>
      <xdr:colOff>4649</xdr:colOff>
      <xdr:row>2</xdr:row>
      <xdr:rowOff>71777</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xmlns="" id="{00000000-0008-0000-0900-000003000000}"/>
            </a:ext>
          </a:extLst>
        </xdr:cNvPr>
        <xdr:cNvSpPr/>
      </xdr:nvSpPr>
      <xdr:spPr>
        <a:xfrm>
          <a:off x="3333750" y="19050"/>
          <a:ext cx="1490549" cy="433727"/>
        </a:xfrm>
        <a:prstGeom prst="roundRect">
          <a:avLst/>
        </a:prstGeom>
        <a:blipFill dpi="0" rotWithShape="1">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rcRect/>
          <a:stretch>
            <a:fillRect/>
          </a:stretch>
        </a:blipFill>
        <a:ln w="19050">
          <a:solidFill>
            <a:srgbClr val="FFFF00"/>
          </a:solidFill>
        </a:ln>
        <a:effectLst>
          <a:outerShdw blurRad="190500" dist="228600" dir="2700000" algn="ctr">
            <a:srgbClr val="000000">
              <a:alpha val="30000"/>
            </a:srgbClr>
          </a:outerShdw>
          <a:reflection blurRad="6350" stA="50000" endA="300" endPos="90000" dist="50800" dir="5400000" sy="-100000" algn="bl" rotWithShape="0"/>
        </a:effectLst>
        <a:scene3d>
          <a:camera prst="orthographicFront">
            <a:rot lat="0" lon="0" rev="0"/>
          </a:camera>
          <a:lightRig rig="glow" dir="t">
            <a:rot lat="0" lon="0" rev="4800000"/>
          </a:lightRig>
        </a:scene3d>
        <a:sp3d prstMaterial="matte">
          <a:bevelT w="127000" h="63500"/>
        </a:sp3d>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1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REGRESAR</a:t>
          </a:r>
          <a:endParaRPr lang="es-CO" sz="18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mmeza/Downloads/FORMATOS%20EDL%20PER&#205;ODO%20ANUAL%20ORDINARIO_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Administrador\Documents\EDL_propuestas_Nov\FORMATOS%20SALA%2001%20DE%20DICIEMBRE\FORMATOS%20EDL%20%20EVENTU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CNSCPORTRELA\Downloads\FORMATOS%20EDL%2017%20DE%20NOVIEMBRE%20-EXTRAORDINA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FORMATOS%2025%20DE%20ABRIL%20DE%202016\formatos%20ajustados%20edl%2025052016\FORMATO%20CON%20EJEMPLO%20DE%20EVENTUALES%20EN%20PER&#205;ODO%20A%20U%20O.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cf1a168a1a569839/Formatos_EDL-201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Personal/Downloads/FORMATOS%20ED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STRUCCIONES"/>
      <sheetName val="INF. GRAL Y COMP. LABOR."/>
      <sheetName val="PORTAFOLIO DE EVIDENCIAS FC"/>
      <sheetName val="fijacion de compromisos"/>
      <sheetName val="F. GENERAL"/>
      <sheetName val="F. COMPORTAMENTAL"/>
      <sheetName val="Hoja4"/>
      <sheetName val="Hoja2"/>
      <sheetName val="SEGUIMIENTOCOMPRLAB"/>
      <sheetName val="F. DE EVIDENCIAS"/>
      <sheetName val="PORTAFOLIO DE EVIDENCIAS SG"/>
      <sheetName val="F3. SEGUIMIENTO A LA EDL"/>
      <sheetName val="F. PLAN DE MEJORAMIENTO"/>
      <sheetName val="F. EVA.  ÁREAS O DEPENDENCIAS"/>
      <sheetName val="F. EVA ÁREAS O DEP, CACI"/>
      <sheetName val="F. REPORTES DE EVALAUCIÓN"/>
      <sheetName val="Hoja3"/>
      <sheetName val="F6. COMPORTAMENTAL"/>
      <sheetName val="F7. EIGPD"/>
      <sheetName val="COMPORTAMENTAL"/>
      <sheetName val="ANEXO 1 - EV. PARCIAL EVENTUAL"/>
      <sheetName val="ANEXO 2 - EV. EXTRAORDINARIA"/>
      <sheetName val="calificación"/>
      <sheetName val="COMPETENCIAS COMPORTAMENTALES"/>
      <sheetName val="compor asesor"/>
      <sheetName val="compor prof"/>
      <sheetName val="compor tecnico"/>
      <sheetName val="compor asistencial"/>
      <sheetName val="Hoja1"/>
      <sheetName val="Hoja7"/>
      <sheetName val="Hoja5"/>
    </sheetNames>
    <sheetDataSet>
      <sheetData sheetId="0"/>
      <sheetData sheetId="1"/>
      <sheetData sheetId="2">
        <row r="72">
          <cell r="B72">
            <v>1</v>
          </cell>
          <cell r="D72" t="str">
            <v>Ene</v>
          </cell>
        </row>
        <row r="73">
          <cell r="B73">
            <v>2</v>
          </cell>
          <cell r="D73" t="str">
            <v>Feb</v>
          </cell>
          <cell r="E73">
            <v>2011</v>
          </cell>
        </row>
        <row r="74">
          <cell r="B74">
            <v>3</v>
          </cell>
          <cell r="D74" t="str">
            <v>Mar</v>
          </cell>
          <cell r="E74">
            <v>2012</v>
          </cell>
        </row>
        <row r="75">
          <cell r="B75">
            <v>4</v>
          </cell>
          <cell r="D75" t="str">
            <v>Abr</v>
          </cell>
          <cell r="E75">
            <v>2013</v>
          </cell>
        </row>
        <row r="76">
          <cell r="B76">
            <v>5</v>
          </cell>
          <cell r="D76" t="str">
            <v>May</v>
          </cell>
          <cell r="E76">
            <v>2014</v>
          </cell>
        </row>
        <row r="77">
          <cell r="B77">
            <v>6</v>
          </cell>
          <cell r="D77" t="str">
            <v>Jun</v>
          </cell>
          <cell r="E77">
            <v>2015</v>
          </cell>
        </row>
        <row r="78">
          <cell r="B78">
            <v>7</v>
          </cell>
          <cell r="D78" t="str">
            <v>Jul</v>
          </cell>
          <cell r="E78">
            <v>2016</v>
          </cell>
        </row>
        <row r="79">
          <cell r="B79">
            <v>8</v>
          </cell>
          <cell r="D79" t="str">
            <v>Ago</v>
          </cell>
          <cell r="E79">
            <v>2017</v>
          </cell>
        </row>
        <row r="80">
          <cell r="B80">
            <v>9</v>
          </cell>
          <cell r="D80" t="str">
            <v>Sep</v>
          </cell>
          <cell r="E80">
            <v>2018</v>
          </cell>
        </row>
        <row r="81">
          <cell r="B81">
            <v>10</v>
          </cell>
          <cell r="D81" t="str">
            <v>Oct</v>
          </cell>
          <cell r="E81">
            <v>2019</v>
          </cell>
        </row>
        <row r="82">
          <cell r="B82">
            <v>11</v>
          </cell>
          <cell r="D82" t="str">
            <v>Nov</v>
          </cell>
          <cell r="E82">
            <v>2020</v>
          </cell>
        </row>
        <row r="83">
          <cell r="B83">
            <v>12</v>
          </cell>
          <cell r="D83" t="str">
            <v>Dic</v>
          </cell>
        </row>
        <row r="84">
          <cell r="B84">
            <v>13</v>
          </cell>
        </row>
        <row r="85">
          <cell r="B85">
            <v>14</v>
          </cell>
        </row>
        <row r="86">
          <cell r="B86">
            <v>15</v>
          </cell>
        </row>
        <row r="87">
          <cell r="B87">
            <v>16</v>
          </cell>
        </row>
        <row r="88">
          <cell r="B88">
            <v>17</v>
          </cell>
        </row>
        <row r="89">
          <cell r="B89">
            <v>18</v>
          </cell>
        </row>
        <row r="90">
          <cell r="B90">
            <v>19</v>
          </cell>
        </row>
        <row r="91">
          <cell r="B91">
            <v>20</v>
          </cell>
        </row>
        <row r="92">
          <cell r="B92">
            <v>21</v>
          </cell>
        </row>
        <row r="93">
          <cell r="B93">
            <v>22</v>
          </cell>
        </row>
        <row r="94">
          <cell r="B94">
            <v>23</v>
          </cell>
        </row>
        <row r="95">
          <cell r="B95">
            <v>24</v>
          </cell>
        </row>
        <row r="96">
          <cell r="B96">
            <v>25</v>
          </cell>
        </row>
        <row r="97">
          <cell r="B97">
            <v>26</v>
          </cell>
        </row>
        <row r="98">
          <cell r="B98">
            <v>27</v>
          </cell>
        </row>
        <row r="99">
          <cell r="B99">
            <v>28</v>
          </cell>
        </row>
        <row r="100">
          <cell r="B100">
            <v>29</v>
          </cell>
        </row>
        <row r="101">
          <cell r="B101">
            <v>30</v>
          </cell>
        </row>
        <row r="102">
          <cell r="B102">
            <v>31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STRUCCIONES"/>
      <sheetName val="INF. GRAL Y COMP. LABOR."/>
      <sheetName val="PORTAFOLIO DE EVIDENCIAS FC"/>
      <sheetName val="fijacion de compromisos"/>
      <sheetName val="F. EVENTUAL"/>
      <sheetName val="Hoja9"/>
      <sheetName val="F. GENERAL"/>
      <sheetName val="Hoja4"/>
      <sheetName val="Hoja2"/>
      <sheetName val="SEGUIMIENTOCOMPRLAB"/>
      <sheetName val="F. DE EVIDENCIAS"/>
      <sheetName val="PORTAFOLIO DE EVIDENCIAS SG"/>
      <sheetName val="F3. SEGUIMIENTO A LA EDL"/>
      <sheetName val="F. PLAN DE MEJORAMIENTO"/>
      <sheetName val="F. REPORTES DE EVALAUCIÓN"/>
      <sheetName val="Hoja3"/>
      <sheetName val="F. EVA DEPENDENCIAS"/>
      <sheetName val="F6. COMPORTAMENTAL"/>
      <sheetName val="F7. EIGPD"/>
      <sheetName val="COMPORTAMENTAL"/>
      <sheetName val="ANEXO 1 - EV. PARCIAL EVENTUAL"/>
      <sheetName val="ANEXO 2 - EV. EXTRAORDINARIA"/>
      <sheetName val="calificación"/>
      <sheetName val="COMPETENCIAS COMPORTAMENTALES"/>
      <sheetName val="compor asesor"/>
      <sheetName val="compor prof"/>
      <sheetName val="compor tecnico"/>
      <sheetName val="compor asistencial"/>
      <sheetName val="Hoja1"/>
      <sheetName val="Hoja7"/>
      <sheetName val="Hoja5"/>
      <sheetName val="F. COMPORTAMENTAL"/>
      <sheetName val="F. REPORTES DE EVALAUCIÓN (2)"/>
      <sheetName val="FORMATOS EDL  EVENTUAL"/>
    </sheetNames>
    <sheetDataSet>
      <sheetData sheetId="0" refreshError="1"/>
      <sheetData sheetId="1" refreshError="1"/>
      <sheetData sheetId="2" refreshError="1">
        <row r="72">
          <cell r="B72">
            <v>1</v>
          </cell>
          <cell r="D72" t="str">
            <v>Ene</v>
          </cell>
        </row>
        <row r="73">
          <cell r="B73">
            <v>2</v>
          </cell>
          <cell r="D73" t="str">
            <v>Feb</v>
          </cell>
          <cell r="E73">
            <v>2011</v>
          </cell>
        </row>
        <row r="74">
          <cell r="B74">
            <v>3</v>
          </cell>
          <cell r="D74" t="str">
            <v>Mar</v>
          </cell>
          <cell r="E74">
            <v>2012</v>
          </cell>
        </row>
        <row r="75">
          <cell r="B75">
            <v>4</v>
          </cell>
          <cell r="D75" t="str">
            <v>Abr</v>
          </cell>
          <cell r="E75">
            <v>2013</v>
          </cell>
        </row>
        <row r="76">
          <cell r="B76">
            <v>5</v>
          </cell>
          <cell r="D76" t="str">
            <v>May</v>
          </cell>
          <cell r="E76">
            <v>2014</v>
          </cell>
        </row>
        <row r="77">
          <cell r="B77">
            <v>6</v>
          </cell>
          <cell r="D77" t="str">
            <v>Jun</v>
          </cell>
          <cell r="E77">
            <v>2015</v>
          </cell>
        </row>
        <row r="78">
          <cell r="B78">
            <v>7</v>
          </cell>
          <cell r="D78" t="str">
            <v>Jul</v>
          </cell>
          <cell r="E78">
            <v>2016</v>
          </cell>
        </row>
        <row r="79">
          <cell r="B79">
            <v>8</v>
          </cell>
          <cell r="D79" t="str">
            <v>Ago</v>
          </cell>
          <cell r="E79">
            <v>2017</v>
          </cell>
        </row>
        <row r="80">
          <cell r="B80">
            <v>9</v>
          </cell>
          <cell r="D80" t="str">
            <v>Sep</v>
          </cell>
          <cell r="E80">
            <v>2018</v>
          </cell>
        </row>
        <row r="81">
          <cell r="B81">
            <v>10</v>
          </cell>
          <cell r="D81" t="str">
            <v>Oct</v>
          </cell>
          <cell r="E81">
            <v>2019</v>
          </cell>
        </row>
        <row r="82">
          <cell r="B82">
            <v>11</v>
          </cell>
          <cell r="D82" t="str">
            <v>Nov</v>
          </cell>
          <cell r="E82">
            <v>2020</v>
          </cell>
        </row>
        <row r="83">
          <cell r="B83">
            <v>12</v>
          </cell>
          <cell r="D83" t="str">
            <v>Dic</v>
          </cell>
        </row>
        <row r="84">
          <cell r="B84">
            <v>13</v>
          </cell>
        </row>
        <row r="85">
          <cell r="B85">
            <v>14</v>
          </cell>
        </row>
        <row r="86">
          <cell r="B86">
            <v>15</v>
          </cell>
        </row>
        <row r="87">
          <cell r="B87">
            <v>16</v>
          </cell>
        </row>
        <row r="88">
          <cell r="B88">
            <v>17</v>
          </cell>
        </row>
        <row r="89">
          <cell r="B89">
            <v>18</v>
          </cell>
        </row>
        <row r="90">
          <cell r="B90">
            <v>19</v>
          </cell>
        </row>
        <row r="91">
          <cell r="B91">
            <v>20</v>
          </cell>
        </row>
        <row r="92">
          <cell r="B92">
            <v>21</v>
          </cell>
        </row>
        <row r="93">
          <cell r="B93">
            <v>22</v>
          </cell>
        </row>
        <row r="94">
          <cell r="B94">
            <v>23</v>
          </cell>
        </row>
        <row r="95">
          <cell r="B95">
            <v>24</v>
          </cell>
        </row>
        <row r="96">
          <cell r="B96">
            <v>25</v>
          </cell>
        </row>
        <row r="97">
          <cell r="B97">
            <v>26</v>
          </cell>
        </row>
        <row r="98">
          <cell r="B98">
            <v>27</v>
          </cell>
        </row>
        <row r="99">
          <cell r="B99">
            <v>28</v>
          </cell>
        </row>
        <row r="100">
          <cell r="B100">
            <v>29</v>
          </cell>
        </row>
        <row r="101">
          <cell r="B101">
            <v>30</v>
          </cell>
        </row>
        <row r="102">
          <cell r="B102">
            <v>31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STRUCCIONES"/>
      <sheetName val="INF. GRAL Y COMP. LABOR."/>
      <sheetName val="PORTAFOLIO DE EVIDENCIAS FC"/>
      <sheetName val="fijacion de compromisos"/>
      <sheetName val="Hoja9"/>
      <sheetName val="Hoja4"/>
      <sheetName val="Hoja2"/>
      <sheetName val="SEGUIMIENTOCOMPRLAB"/>
      <sheetName val="F. EXTRAOORDINARIA"/>
      <sheetName val="DATOS"/>
      <sheetName val="F. DE EVIDENCIAS"/>
      <sheetName val="PORTAFOLIO DE EVIDENCIAS SG"/>
      <sheetName val="F3. SEGUIMIENTO A LA EDL"/>
      <sheetName val="F. PLAN DE MEJORAMIENTO"/>
      <sheetName val="F. REPORTES DE EVALAUCIÓN"/>
      <sheetName val="Hoja3"/>
      <sheetName val="F6. COMPORTAMENTAL"/>
      <sheetName val="F7. EIGPD"/>
      <sheetName val="COMPORTAMENTAL"/>
      <sheetName val="ANEXO 2 - EV. EXTRAORDINARIA"/>
      <sheetName val="calificación"/>
      <sheetName val="COMPETENCIAS COMPORTAMENTALES"/>
      <sheetName val="compor asesor"/>
      <sheetName val="compor prof"/>
      <sheetName val="compor tecnico"/>
      <sheetName val="compor asistencial"/>
      <sheetName val="Hoja1"/>
      <sheetName val="Hoja7"/>
      <sheetName val="Hoja5"/>
      <sheetName val="F. COMPORTAMENTAL"/>
    </sheetNames>
    <sheetDataSet>
      <sheetData sheetId="0"/>
      <sheetData sheetId="1"/>
      <sheetData sheetId="2">
        <row r="73">
          <cell r="E73">
            <v>2011</v>
          </cell>
        </row>
        <row r="74">
          <cell r="E74">
            <v>2012</v>
          </cell>
        </row>
        <row r="75">
          <cell r="E75">
            <v>2013</v>
          </cell>
        </row>
        <row r="76">
          <cell r="E76">
            <v>2014</v>
          </cell>
        </row>
        <row r="77">
          <cell r="E77">
            <v>2015</v>
          </cell>
        </row>
        <row r="78">
          <cell r="E78">
            <v>2016</v>
          </cell>
        </row>
        <row r="79">
          <cell r="E79">
            <v>2017</v>
          </cell>
        </row>
        <row r="80">
          <cell r="E80">
            <v>2018</v>
          </cell>
        </row>
        <row r="81">
          <cell r="E81">
            <v>2019</v>
          </cell>
        </row>
        <row r="82">
          <cell r="E82">
            <v>2020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F1. INF. GENERAL"/>
      <sheetName val="F2. COMP. LAB Y COM COMPOR"/>
      <sheetName val="F3. EVIDENCIAS"/>
      <sheetName val="F4. CALF. COM. COMPORT."/>
      <sheetName val="F5. EVA. ÁREAS O DEPENDENCIAS."/>
      <sheetName val="F6. REPOR CLF PRD ANUAL U ORD"/>
      <sheetName val="F7. PLAN DE MEJORAMIENTO"/>
      <sheetName val="F8. EVA. EVENTUAL (1)"/>
      <sheetName val="F. EVA ÁREAS O DEP, CACI"/>
      <sheetName val="F8. EVA. EVENTUAL (2)"/>
      <sheetName val="F9. EV. EXTRAORDINARIA"/>
      <sheetName val="F10. EVA. INFERIOR A 1 AÑO"/>
      <sheetName val="F11. EVA P. PRUEBA"/>
      <sheetName val="Hoja4"/>
      <sheetName val="FORMATO CON EJEMPLO DE EVENTUAL"/>
    </sheetNames>
    <sheetDataSet>
      <sheetData sheetId="0"/>
      <sheetData sheetId="1"/>
      <sheetData sheetId="2">
        <row r="13">
          <cell r="A13" t="str">
            <v>CEDULA DE CIUDADANIA</v>
          </cell>
        </row>
      </sheetData>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F1. INF. GENERAL"/>
      <sheetName val="F2. COMP. LAB Y COM COMPOR"/>
      <sheetName val="F3. EVIDENCIAS"/>
      <sheetName val="F4. CALF. COM. COMPORT."/>
      <sheetName val="F5. EVA. ÁREAS O DEPENDENCIAS."/>
      <sheetName val="F6. REPOR CLF PRD ANUAL U ORD"/>
      <sheetName val="F7. PLAN DE MEJORAMIENTO"/>
      <sheetName val="F8. EVA. EVENTUAL (Semestre 1)"/>
      <sheetName val="F8. EVA. EVENTUAL (Semestre 2)"/>
      <sheetName val="F9. EV. EXTRAORDINARIA"/>
      <sheetName val="F10. EVA. INFERIOR A 1 AÑO"/>
      <sheetName val="Hoja4"/>
      <sheetName val="F11. EVA P. PRUEBA"/>
      <sheetName val="F. EVA ÁREAS O DEP, CACI"/>
      <sheetName val="Hoja1"/>
      <sheetName val="Formatos_EDL-20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 INF. GENERAL"/>
      <sheetName val="F2. COMP. LAB Y COM COMPOR"/>
      <sheetName val="F3. EVIDENCIAS"/>
      <sheetName val="F4. CALF. COM. COMPORT."/>
      <sheetName val="F5. EVA. ÁREAS O DEPENDENCIAS."/>
      <sheetName val="F6. REPOR CLF PRD ANUAL U ORD."/>
      <sheetName val="F7. PLAN DE MEJORAMIENTO"/>
      <sheetName val="F8. EVA. EVENTUAL"/>
      <sheetName val="F. EVA ÁREAS O DEP, CACI"/>
      <sheetName val="F9. EV. EXTRAORDINARIA"/>
      <sheetName val="F10. EVA. INFERIOR A 1 AÑO"/>
      <sheetName val="F11. EVA P. PRUEBA"/>
      <sheetName val="Hoja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20">
          <cell r="A220">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FFFF99"/>
    <pageSetUpPr fitToPage="1"/>
  </sheetPr>
  <dimension ref="A1:XFC77"/>
  <sheetViews>
    <sheetView showGridLines="0" view="pageBreakPreview" topLeftCell="C1" zoomScale="115" zoomScaleNormal="115" zoomScaleSheetLayoutView="115" workbookViewId="0"/>
  </sheetViews>
  <sheetFormatPr baseColWidth="10" defaultColWidth="0" defaultRowHeight="15" customHeight="1" zeroHeight="1" x14ac:dyDescent="0.25"/>
  <cols>
    <col min="1" max="2" width="10.85546875" hidden="1" customWidth="1"/>
    <col min="3" max="3" width="3.5703125" customWidth="1"/>
    <col min="4" max="4" width="18.85546875" customWidth="1"/>
    <col min="5" max="5" width="20.42578125" customWidth="1"/>
    <col min="6" max="11" width="10.85546875" customWidth="1"/>
    <col min="12" max="12" width="3.85546875" customWidth="1"/>
    <col min="13" max="16" width="10.85546875" customWidth="1"/>
    <col min="17" max="17" width="10.7109375" customWidth="1"/>
    <col min="18" max="18" width="12.85546875" customWidth="1"/>
    <col min="19" max="19" width="16.5703125" customWidth="1"/>
    <col min="20" max="63" width="0" hidden="1" customWidth="1"/>
    <col min="64" max="64" width="4.28515625" customWidth="1"/>
    <col min="65" max="65" width="4.5703125" customWidth="1"/>
    <col min="66" max="66" width="10.85546875" customWidth="1"/>
    <col min="67" max="67" width="0.42578125" customWidth="1"/>
    <col min="68" max="16383" width="10.85546875" hidden="1"/>
    <col min="16384" max="16384" width="4.7109375" hidden="1"/>
  </cols>
  <sheetData>
    <row r="1" spans="1:19" x14ac:dyDescent="0.25">
      <c r="A1" s="78"/>
    </row>
    <row r="2" spans="1:19" x14ac:dyDescent="0.25"/>
    <row r="3" spans="1:19" x14ac:dyDescent="0.25"/>
    <row r="4" spans="1:19" x14ac:dyDescent="0.25"/>
    <row r="5" spans="1:19" x14ac:dyDescent="0.25"/>
    <row r="6" spans="1:19" x14ac:dyDescent="0.25"/>
    <row r="7" spans="1:19" x14ac:dyDescent="0.25"/>
    <row r="8" spans="1:19" x14ac:dyDescent="0.25">
      <c r="P8" s="312"/>
      <c r="Q8" s="312"/>
      <c r="R8" s="312"/>
      <c r="S8" s="312"/>
    </row>
    <row r="9" spans="1:19" x14ac:dyDescent="0.25">
      <c r="P9" s="312"/>
      <c r="Q9" s="312"/>
      <c r="R9" s="312"/>
      <c r="S9" s="312"/>
    </row>
    <row r="10" spans="1:19" x14ac:dyDescent="0.25">
      <c r="P10" s="312"/>
      <c r="Q10" s="312"/>
    </row>
    <row r="11" spans="1:19" x14ac:dyDescent="0.25">
      <c r="P11" s="312"/>
      <c r="Q11" s="312"/>
      <c r="R11" s="312"/>
      <c r="S11" s="312"/>
    </row>
    <row r="12" spans="1:19" x14ac:dyDescent="0.25">
      <c r="D12" s="312"/>
      <c r="E12" s="312"/>
      <c r="P12" s="312"/>
      <c r="Q12" s="312"/>
      <c r="R12" s="312"/>
      <c r="S12" s="312"/>
    </row>
    <row r="13" spans="1:19" x14ac:dyDescent="0.25">
      <c r="D13" s="312"/>
      <c r="E13" s="312"/>
      <c r="P13" s="312"/>
      <c r="Q13" s="312"/>
      <c r="R13" s="312"/>
      <c r="S13" s="312"/>
    </row>
    <row r="14" spans="1:19" x14ac:dyDescent="0.25">
      <c r="D14" s="312"/>
      <c r="E14" s="312"/>
      <c r="P14" s="312"/>
      <c r="Q14" s="312"/>
      <c r="R14" s="312"/>
      <c r="S14" s="312"/>
    </row>
    <row r="15" spans="1:19" x14ac:dyDescent="0.25">
      <c r="D15" s="312"/>
      <c r="E15" s="312"/>
      <c r="P15" s="312"/>
      <c r="Q15" s="312"/>
      <c r="R15" s="312"/>
      <c r="S15" s="312"/>
    </row>
    <row r="16" spans="1:19" x14ac:dyDescent="0.25">
      <c r="D16" s="312"/>
      <c r="E16" s="312"/>
      <c r="P16" s="312"/>
      <c r="Q16" s="312"/>
      <c r="R16" s="312"/>
      <c r="S16" s="312"/>
    </row>
    <row r="17" spans="3:83" x14ac:dyDescent="0.25">
      <c r="D17" s="312"/>
      <c r="E17" s="312"/>
      <c r="F17" s="77"/>
    </row>
    <row r="18" spans="3:83" x14ac:dyDescent="0.25">
      <c r="D18" s="312"/>
      <c r="E18" s="312"/>
      <c r="F18" s="77"/>
    </row>
    <row r="19" spans="3:83" x14ac:dyDescent="0.25">
      <c r="E19" s="312"/>
      <c r="F19" s="77"/>
    </row>
    <row r="20" spans="3:83" x14ac:dyDescent="0.25"/>
    <row r="21" spans="3:83" x14ac:dyDescent="0.25"/>
    <row r="22" spans="3:83" x14ac:dyDescent="0.25"/>
    <row r="23" spans="3:83" x14ac:dyDescent="0.25"/>
    <row r="24" spans="3:83" x14ac:dyDescent="0.25"/>
    <row r="25" spans="3:83" x14ac:dyDescent="0.25"/>
    <row r="26" spans="3:83" x14ac:dyDescent="0.25">
      <c r="BN26" s="25"/>
      <c r="BO26" s="25"/>
      <c r="BP26" s="25"/>
      <c r="BQ26" s="25"/>
      <c r="BR26" s="25"/>
      <c r="BS26" s="25"/>
      <c r="BT26" s="25"/>
      <c r="BU26" s="25"/>
      <c r="BV26" s="25"/>
      <c r="BW26" s="25"/>
      <c r="BX26" s="25"/>
      <c r="BY26" s="25"/>
      <c r="BZ26" s="25"/>
      <c r="CA26" s="25"/>
      <c r="CB26" s="25"/>
      <c r="CC26" s="25"/>
      <c r="CD26" s="25"/>
      <c r="CE26" s="25"/>
    </row>
    <row r="27" spans="3:83" ht="15" customHeight="1" x14ac:dyDescent="0.25">
      <c r="C27" s="271"/>
      <c r="D27" s="285" t="s">
        <v>0</v>
      </c>
      <c r="E27" s="286"/>
      <c r="F27" s="286"/>
      <c r="G27" s="286"/>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286"/>
      <c r="BG27" s="286"/>
      <c r="BH27" s="286"/>
      <c r="BI27" s="286"/>
      <c r="BJ27" s="286"/>
      <c r="BK27" s="286"/>
      <c r="BL27" s="286"/>
      <c r="BM27" s="286"/>
      <c r="BN27" s="287"/>
      <c r="BO27" s="25"/>
      <c r="BP27" s="25"/>
      <c r="BQ27" s="25"/>
      <c r="BR27" s="25"/>
      <c r="BS27" s="25"/>
      <c r="BT27" s="25"/>
      <c r="BU27" s="25"/>
      <c r="BV27" s="25"/>
      <c r="BW27" s="25"/>
      <c r="BX27" s="25"/>
      <c r="BY27" s="25"/>
      <c r="BZ27" s="25"/>
      <c r="CA27" s="25"/>
      <c r="CB27" s="25"/>
      <c r="CC27" s="25"/>
      <c r="CD27" s="25"/>
      <c r="CE27" s="25"/>
    </row>
    <row r="28" spans="3:83" ht="15" customHeight="1" x14ac:dyDescent="0.25">
      <c r="C28" s="271"/>
      <c r="D28" s="286"/>
      <c r="E28" s="286"/>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7"/>
      <c r="BO28" s="25"/>
      <c r="BP28" s="25"/>
      <c r="BQ28" s="25"/>
      <c r="BR28" s="25"/>
      <c r="BS28" s="25"/>
      <c r="BT28" s="25"/>
      <c r="BU28" s="25"/>
      <c r="BV28" s="25"/>
      <c r="BW28" s="25"/>
      <c r="BX28" s="25"/>
      <c r="BY28" s="25"/>
      <c r="BZ28" s="25"/>
      <c r="CA28" s="25"/>
      <c r="CB28" s="25"/>
      <c r="CC28" s="25"/>
      <c r="CD28" s="25"/>
      <c r="CE28" s="25"/>
    </row>
    <row r="29" spans="3:83" ht="15" customHeight="1" x14ac:dyDescent="0.25">
      <c r="C29" s="271"/>
      <c r="D29" s="286"/>
      <c r="E29" s="286"/>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7"/>
      <c r="BO29" s="25"/>
      <c r="BP29" s="25"/>
      <c r="BQ29" s="25"/>
      <c r="BR29" s="25"/>
      <c r="BS29" s="25"/>
      <c r="BT29" s="25"/>
      <c r="BU29" s="25"/>
      <c r="BV29" s="25"/>
      <c r="BW29" s="25"/>
      <c r="BX29" s="25"/>
      <c r="BY29" s="25"/>
      <c r="BZ29" s="25"/>
      <c r="CA29" s="25"/>
      <c r="CB29" s="25"/>
      <c r="CC29" s="25"/>
      <c r="CD29" s="25"/>
      <c r="CE29" s="25"/>
    </row>
    <row r="30" spans="3:83" ht="15" customHeight="1" x14ac:dyDescent="0.25">
      <c r="C30" s="271"/>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7"/>
      <c r="BO30" s="25"/>
      <c r="BP30" s="25"/>
      <c r="BQ30" s="25"/>
      <c r="BR30" s="25"/>
      <c r="BS30" s="25"/>
      <c r="BT30" s="25"/>
      <c r="BU30" s="25"/>
      <c r="BV30" s="25"/>
      <c r="BW30" s="25"/>
      <c r="BX30" s="25"/>
      <c r="BY30" s="25"/>
      <c r="BZ30" s="25"/>
      <c r="CA30" s="25"/>
      <c r="CB30" s="25"/>
      <c r="CC30" s="25"/>
      <c r="CD30" s="25"/>
      <c r="CE30" s="25"/>
    </row>
    <row r="31" spans="3:83" ht="15" customHeight="1" x14ac:dyDescent="0.25">
      <c r="C31" s="271"/>
      <c r="D31" s="286"/>
      <c r="E31" s="286"/>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7"/>
      <c r="BO31" s="25"/>
      <c r="BP31" s="25"/>
      <c r="BQ31" s="25"/>
      <c r="BR31" s="25"/>
      <c r="BS31" s="25"/>
      <c r="BT31" s="25"/>
      <c r="BU31" s="25"/>
      <c r="BV31" s="25"/>
      <c r="BW31" s="25"/>
      <c r="BX31" s="25"/>
      <c r="BY31" s="25"/>
      <c r="BZ31" s="25"/>
      <c r="CA31" s="25"/>
      <c r="CB31" s="25"/>
      <c r="CC31" s="25"/>
      <c r="CD31" s="25"/>
      <c r="CE31" s="25"/>
    </row>
    <row r="32" spans="3:83" ht="15.75" customHeight="1" x14ac:dyDescent="0.25">
      <c r="C32" s="271"/>
      <c r="D32" s="286"/>
      <c r="E32" s="286"/>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c r="BD32" s="286"/>
      <c r="BE32" s="286"/>
      <c r="BF32" s="286"/>
      <c r="BG32" s="286"/>
      <c r="BH32" s="286"/>
      <c r="BI32" s="286"/>
      <c r="BJ32" s="286"/>
      <c r="BK32" s="286"/>
      <c r="BL32" s="286"/>
      <c r="BM32" s="286"/>
      <c r="BN32" s="287"/>
      <c r="BO32" s="25"/>
      <c r="BP32" s="25"/>
      <c r="BQ32" s="25"/>
      <c r="BR32" s="25"/>
      <c r="BS32" s="25"/>
      <c r="BT32" s="25"/>
      <c r="BU32" s="25"/>
      <c r="BV32" s="25"/>
      <c r="BW32" s="25"/>
      <c r="BX32" s="25"/>
      <c r="BY32" s="25"/>
      <c r="BZ32" s="25"/>
      <c r="CA32" s="25"/>
      <c r="CB32" s="25"/>
      <c r="CC32" s="25"/>
      <c r="CD32" s="25"/>
      <c r="CE32" s="25"/>
    </row>
    <row r="33" spans="1:83" ht="21.75" customHeight="1" x14ac:dyDescent="0.25">
      <c r="C33" s="271"/>
      <c r="D33" s="306" t="s">
        <v>1</v>
      </c>
      <c r="E33" s="306"/>
      <c r="F33" s="306"/>
      <c r="G33" s="306"/>
      <c r="H33" s="306"/>
      <c r="I33" s="306"/>
      <c r="J33" s="306"/>
      <c r="K33" s="306"/>
      <c r="L33" s="151" t="s">
        <v>2</v>
      </c>
      <c r="M33" s="307" t="s">
        <v>3</v>
      </c>
      <c r="N33" s="307"/>
      <c r="O33" s="307"/>
      <c r="P33" s="307"/>
      <c r="Q33" s="307"/>
      <c r="R33" s="308" t="s">
        <v>4</v>
      </c>
      <c r="S33" s="308"/>
      <c r="BL33" s="309" t="s">
        <v>5</v>
      </c>
      <c r="BM33" s="310"/>
      <c r="BN33" s="311"/>
      <c r="BO33" s="149"/>
      <c r="BP33" s="301"/>
      <c r="BQ33" s="301"/>
      <c r="BR33" s="301"/>
      <c r="BS33" s="301"/>
      <c r="BT33" s="301"/>
      <c r="BU33" s="301"/>
      <c r="BV33" s="301"/>
      <c r="BW33" s="301"/>
      <c r="BX33" s="301"/>
      <c r="BY33" s="301"/>
      <c r="BZ33" s="301"/>
      <c r="CA33" s="301"/>
      <c r="CB33" s="301"/>
      <c r="CC33" s="301"/>
      <c r="CD33" s="301"/>
      <c r="CE33" s="301"/>
    </row>
    <row r="34" spans="1:83" ht="22.5" customHeight="1" x14ac:dyDescent="0.25">
      <c r="C34" s="271"/>
      <c r="D34" s="150" t="s">
        <v>6</v>
      </c>
      <c r="E34" s="291" t="s">
        <v>7</v>
      </c>
      <c r="F34" s="291"/>
      <c r="G34" s="291"/>
      <c r="H34" s="291"/>
      <c r="I34" s="291"/>
      <c r="J34" s="291"/>
      <c r="K34" s="291"/>
      <c r="L34" s="302" t="s">
        <v>8</v>
      </c>
      <c r="M34" s="291" t="s">
        <v>9</v>
      </c>
      <c r="N34" s="291"/>
      <c r="O34" s="291"/>
      <c r="P34" s="291"/>
      <c r="Q34" s="291"/>
      <c r="R34" s="303" t="s">
        <v>10</v>
      </c>
      <c r="S34" s="303"/>
      <c r="BL34" s="290"/>
      <c r="BM34" s="290"/>
      <c r="BN34" s="290"/>
      <c r="BO34" s="25"/>
      <c r="BP34" s="304"/>
      <c r="BQ34" s="304"/>
      <c r="BR34" s="304"/>
      <c r="BS34" s="304"/>
      <c r="BT34" s="304"/>
      <c r="BU34" s="304"/>
      <c r="BV34" s="304"/>
      <c r="BW34" s="304"/>
      <c r="BX34" s="304"/>
      <c r="BY34" s="304"/>
      <c r="BZ34" s="304"/>
      <c r="CA34" s="304"/>
      <c r="CB34" s="304"/>
      <c r="CC34" s="304"/>
      <c r="CD34" s="304"/>
      <c r="CE34" s="304"/>
    </row>
    <row r="35" spans="1:83" ht="28.5" customHeight="1" x14ac:dyDescent="0.25">
      <c r="C35" s="271"/>
      <c r="D35" s="150" t="s">
        <v>11</v>
      </c>
      <c r="E35" s="291" t="s">
        <v>12</v>
      </c>
      <c r="F35" s="291"/>
      <c r="G35" s="291"/>
      <c r="H35" s="291"/>
      <c r="I35" s="291"/>
      <c r="J35" s="291"/>
      <c r="K35" s="291"/>
      <c r="L35" s="302"/>
      <c r="M35" s="291"/>
      <c r="N35" s="291"/>
      <c r="O35" s="291"/>
      <c r="P35" s="291"/>
      <c r="Q35" s="291"/>
      <c r="R35" s="303"/>
      <c r="S35" s="303"/>
      <c r="BL35" s="290"/>
      <c r="BM35" s="290"/>
      <c r="BN35" s="290"/>
      <c r="BO35" s="305"/>
      <c r="BP35" s="25"/>
      <c r="BQ35" s="25"/>
      <c r="BR35" s="25"/>
      <c r="BS35" s="25"/>
      <c r="BT35" s="25"/>
      <c r="BU35" s="25"/>
      <c r="BV35" s="25"/>
      <c r="BW35" s="25"/>
      <c r="BX35" s="25"/>
      <c r="BY35" s="25"/>
      <c r="BZ35" s="25"/>
      <c r="CA35" s="25"/>
      <c r="CB35" s="25"/>
      <c r="CC35" s="25"/>
      <c r="CD35" s="25"/>
      <c r="CE35" s="25"/>
    </row>
    <row r="36" spans="1:83" ht="55.5" customHeight="1" x14ac:dyDescent="0.25">
      <c r="C36" s="271"/>
      <c r="D36" s="150" t="s">
        <v>13</v>
      </c>
      <c r="E36" s="291" t="s">
        <v>14</v>
      </c>
      <c r="F36" s="291"/>
      <c r="G36" s="291"/>
      <c r="H36" s="291"/>
      <c r="I36" s="291"/>
      <c r="J36" s="291"/>
      <c r="K36" s="291"/>
      <c r="L36" s="235" t="s">
        <v>15</v>
      </c>
      <c r="M36" s="291" t="s">
        <v>16</v>
      </c>
      <c r="N36" s="291"/>
      <c r="O36" s="291"/>
      <c r="P36" s="291"/>
      <c r="Q36" s="291"/>
      <c r="R36" s="288" t="s">
        <v>17</v>
      </c>
      <c r="S36" s="289"/>
      <c r="BL36" s="290"/>
      <c r="BM36" s="290"/>
      <c r="BN36" s="290"/>
      <c r="BO36" s="305"/>
      <c r="BP36" s="25"/>
      <c r="BQ36" s="25"/>
      <c r="BR36" s="25"/>
      <c r="BS36" s="25"/>
      <c r="BT36" s="25"/>
      <c r="BU36" s="25"/>
      <c r="BV36" s="25"/>
      <c r="BW36" s="25"/>
      <c r="BX36" s="25"/>
      <c r="BY36" s="25"/>
      <c r="BZ36" s="25"/>
      <c r="CA36" s="25"/>
      <c r="CB36" s="25"/>
      <c r="CC36" s="25"/>
      <c r="CD36" s="25"/>
      <c r="CE36" s="25"/>
    </row>
    <row r="37" spans="1:83" ht="60.75" customHeight="1" x14ac:dyDescent="0.25">
      <c r="C37" s="271"/>
      <c r="D37" s="150" t="s">
        <v>18</v>
      </c>
      <c r="E37" s="291" t="s">
        <v>19</v>
      </c>
      <c r="F37" s="291"/>
      <c r="G37" s="291"/>
      <c r="H37" s="291"/>
      <c r="I37" s="291"/>
      <c r="J37" s="291"/>
      <c r="K37" s="291"/>
      <c r="L37" s="235" t="s">
        <v>20</v>
      </c>
      <c r="M37" s="291" t="s">
        <v>21</v>
      </c>
      <c r="N37" s="291"/>
      <c r="O37" s="291"/>
      <c r="P37" s="291"/>
      <c r="Q37" s="291"/>
      <c r="R37" s="292" t="s">
        <v>22</v>
      </c>
      <c r="S37" s="293"/>
      <c r="BL37" s="290"/>
      <c r="BM37" s="290"/>
      <c r="BN37" s="290"/>
      <c r="BO37" s="236"/>
      <c r="BP37" s="25"/>
      <c r="BQ37" s="25"/>
      <c r="BR37" s="25"/>
      <c r="BS37" s="25"/>
      <c r="BT37" s="25"/>
      <c r="BU37" s="25"/>
      <c r="BV37" s="25"/>
      <c r="BW37" s="25"/>
      <c r="BX37" s="25"/>
      <c r="BY37" s="25"/>
      <c r="BZ37" s="25"/>
      <c r="CA37" s="25"/>
      <c r="CB37" s="25"/>
      <c r="CC37" s="25"/>
      <c r="CD37" s="25"/>
      <c r="CE37" s="25"/>
    </row>
    <row r="38" spans="1:83" ht="27" customHeight="1" x14ac:dyDescent="0.25">
      <c r="C38" s="271"/>
      <c r="D38" s="150" t="s">
        <v>23</v>
      </c>
      <c r="E38" s="291" t="s">
        <v>24</v>
      </c>
      <c r="F38" s="291"/>
      <c r="G38" s="291"/>
      <c r="H38" s="291"/>
      <c r="I38" s="291"/>
      <c r="J38" s="291"/>
      <c r="K38" s="291"/>
      <c r="L38" s="235" t="s">
        <v>25</v>
      </c>
      <c r="M38" s="300" t="s">
        <v>26</v>
      </c>
      <c r="N38" s="300"/>
      <c r="O38" s="300"/>
      <c r="P38" s="300"/>
      <c r="Q38" s="300"/>
      <c r="R38" s="294"/>
      <c r="S38" s="295"/>
      <c r="BL38" s="290"/>
      <c r="BM38" s="290"/>
      <c r="BN38" s="290"/>
      <c r="BO38" s="236"/>
      <c r="BP38" s="25"/>
      <c r="BQ38" s="25"/>
      <c r="BR38" s="25"/>
      <c r="BS38" s="25"/>
      <c r="BT38" s="25"/>
      <c r="BU38" s="25"/>
      <c r="BV38" s="25"/>
      <c r="BW38" s="25"/>
      <c r="BX38" s="25"/>
      <c r="BY38" s="25"/>
      <c r="BZ38" s="25"/>
      <c r="CA38" s="25"/>
      <c r="CB38" s="25"/>
      <c r="CC38" s="25"/>
      <c r="CD38" s="25"/>
      <c r="CE38" s="25"/>
    </row>
    <row r="39" spans="1:83" x14ac:dyDescent="0.25">
      <c r="C39" s="271"/>
      <c r="D39" s="150" t="s">
        <v>27</v>
      </c>
      <c r="E39" s="291" t="s">
        <v>28</v>
      </c>
      <c r="F39" s="291"/>
      <c r="G39" s="291"/>
      <c r="H39" s="291"/>
      <c r="I39" s="291"/>
      <c r="J39" s="291"/>
      <c r="K39" s="291"/>
      <c r="L39" s="235" t="s">
        <v>29</v>
      </c>
      <c r="M39" s="291" t="s">
        <v>30</v>
      </c>
      <c r="N39" s="291"/>
      <c r="O39" s="291"/>
      <c r="P39" s="291"/>
      <c r="Q39" s="291"/>
      <c r="R39" s="294"/>
      <c r="S39" s="295"/>
      <c r="BL39" s="290"/>
      <c r="BM39" s="290"/>
      <c r="BN39" s="290"/>
      <c r="BO39" s="236"/>
      <c r="BP39" s="25"/>
      <c r="BQ39" s="25"/>
      <c r="BR39" s="25"/>
      <c r="BS39" s="25"/>
      <c r="BT39" s="25"/>
      <c r="BU39" s="25"/>
      <c r="BV39" s="25"/>
      <c r="BW39" s="25"/>
      <c r="BX39" s="25"/>
      <c r="BY39" s="25"/>
      <c r="BZ39" s="25"/>
      <c r="CA39" s="25"/>
      <c r="CB39" s="25"/>
      <c r="CC39" s="25"/>
      <c r="CD39" s="25"/>
      <c r="CE39" s="25"/>
    </row>
    <row r="40" spans="1:83" ht="32.25" customHeight="1" x14ac:dyDescent="0.25">
      <c r="C40" s="271"/>
      <c r="D40" s="150" t="s">
        <v>31</v>
      </c>
      <c r="E40" s="291" t="s">
        <v>32</v>
      </c>
      <c r="F40" s="291"/>
      <c r="G40" s="291"/>
      <c r="H40" s="291"/>
      <c r="I40" s="291"/>
      <c r="J40" s="291"/>
      <c r="K40" s="291"/>
      <c r="L40" s="235" t="s">
        <v>33</v>
      </c>
      <c r="M40" s="291" t="s">
        <v>34</v>
      </c>
      <c r="N40" s="291"/>
      <c r="O40" s="291"/>
      <c r="P40" s="291"/>
      <c r="Q40" s="291"/>
      <c r="R40" s="298"/>
      <c r="S40" s="299"/>
      <c r="BL40" s="290"/>
      <c r="BM40" s="290"/>
      <c r="BN40" s="290"/>
      <c r="BO40" s="25"/>
      <c r="BP40" s="25"/>
      <c r="BQ40" s="25"/>
      <c r="BR40" s="25"/>
      <c r="BS40" s="25"/>
      <c r="BT40" s="25"/>
      <c r="BU40" s="25"/>
      <c r="BV40" s="25"/>
      <c r="BW40" s="25"/>
      <c r="BX40" s="25"/>
      <c r="BY40" s="25"/>
      <c r="BZ40" s="25"/>
      <c r="CA40" s="25"/>
      <c r="CB40" s="25"/>
      <c r="CC40" s="25"/>
      <c r="CD40" s="25"/>
      <c r="CE40" s="25"/>
    </row>
    <row r="41" spans="1:83" ht="57" customHeight="1" x14ac:dyDescent="0.25">
      <c r="C41" s="271"/>
      <c r="D41" s="150" t="s">
        <v>35</v>
      </c>
      <c r="E41" s="291" t="s">
        <v>14</v>
      </c>
      <c r="F41" s="291"/>
      <c r="G41" s="291"/>
      <c r="H41" s="291"/>
      <c r="I41" s="291"/>
      <c r="J41" s="291"/>
      <c r="K41" s="291"/>
      <c r="L41" s="235" t="s">
        <v>36</v>
      </c>
      <c r="M41" s="291" t="s">
        <v>37</v>
      </c>
      <c r="N41" s="291"/>
      <c r="O41" s="291"/>
      <c r="P41" s="291"/>
      <c r="Q41" s="291"/>
      <c r="R41" s="288" t="s">
        <v>17</v>
      </c>
      <c r="S41" s="289"/>
      <c r="BL41" s="290"/>
      <c r="BM41" s="290"/>
      <c r="BN41" s="290"/>
      <c r="BO41" s="25"/>
      <c r="BP41" s="25"/>
      <c r="BQ41" s="25"/>
      <c r="BR41" s="25"/>
      <c r="BS41" s="25"/>
      <c r="BT41" s="25"/>
      <c r="BU41" s="25"/>
      <c r="BV41" s="25"/>
      <c r="BW41" s="25"/>
      <c r="BX41" s="25"/>
      <c r="BY41" s="25"/>
      <c r="BZ41" s="25"/>
      <c r="CA41" s="25"/>
      <c r="CB41" s="25"/>
      <c r="CC41" s="25"/>
      <c r="CD41" s="25"/>
      <c r="CE41" s="25"/>
    </row>
    <row r="42" spans="1:83" ht="40.5" customHeight="1" x14ac:dyDescent="0.25">
      <c r="C42" s="271"/>
      <c r="D42" s="150" t="s">
        <v>38</v>
      </c>
      <c r="E42" s="291" t="s">
        <v>39</v>
      </c>
      <c r="F42" s="291"/>
      <c r="G42" s="291"/>
      <c r="H42" s="291"/>
      <c r="I42" s="291"/>
      <c r="J42" s="291"/>
      <c r="K42" s="291"/>
      <c r="L42" s="235" t="s">
        <v>20</v>
      </c>
      <c r="M42" s="291" t="s">
        <v>40</v>
      </c>
      <c r="N42" s="291"/>
      <c r="O42" s="291"/>
      <c r="P42" s="291"/>
      <c r="Q42" s="291"/>
      <c r="R42" s="292" t="s">
        <v>22</v>
      </c>
      <c r="S42" s="293"/>
      <c r="BL42" s="290"/>
      <c r="BM42" s="290"/>
      <c r="BN42" s="290"/>
      <c r="BO42" s="25"/>
      <c r="BP42" s="25"/>
      <c r="BQ42" s="25"/>
      <c r="BR42" s="25"/>
      <c r="BS42" s="25"/>
      <c r="BT42" s="25"/>
      <c r="BU42" s="25"/>
      <c r="BV42" s="25"/>
      <c r="BW42" s="25"/>
      <c r="BX42" s="25"/>
      <c r="BY42" s="25"/>
      <c r="BZ42" s="25"/>
      <c r="CA42" s="25"/>
      <c r="CB42" s="25"/>
      <c r="CC42" s="25"/>
      <c r="CD42" s="25"/>
      <c r="CE42" s="25"/>
    </row>
    <row r="43" spans="1:83" ht="31.5" customHeight="1" x14ac:dyDescent="0.25">
      <c r="C43" s="271"/>
      <c r="D43" s="150" t="s">
        <v>41</v>
      </c>
      <c r="E43" s="291" t="s">
        <v>42</v>
      </c>
      <c r="F43" s="291"/>
      <c r="G43" s="291"/>
      <c r="H43" s="291"/>
      <c r="I43" s="291"/>
      <c r="J43" s="291"/>
      <c r="K43" s="291"/>
      <c r="L43" s="235" t="s">
        <v>25</v>
      </c>
      <c r="M43" s="291" t="s">
        <v>43</v>
      </c>
      <c r="N43" s="291"/>
      <c r="O43" s="291"/>
      <c r="P43" s="291"/>
      <c r="Q43" s="291"/>
      <c r="R43" s="294"/>
      <c r="S43" s="295"/>
      <c r="BL43" s="290"/>
      <c r="BM43" s="290"/>
      <c r="BN43" s="290"/>
    </row>
    <row r="44" spans="1:83" ht="30" customHeight="1" x14ac:dyDescent="0.25">
      <c r="C44" s="271"/>
      <c r="D44" s="150" t="s">
        <v>44</v>
      </c>
      <c r="E44" s="291" t="s">
        <v>45</v>
      </c>
      <c r="F44" s="291"/>
      <c r="G44" s="291"/>
      <c r="H44" s="291"/>
      <c r="I44" s="291"/>
      <c r="J44" s="291"/>
      <c r="K44" s="291"/>
      <c r="L44" s="235" t="s">
        <v>20</v>
      </c>
      <c r="M44" s="291" t="s">
        <v>40</v>
      </c>
      <c r="N44" s="291"/>
      <c r="O44" s="291"/>
      <c r="P44" s="291"/>
      <c r="Q44" s="291"/>
      <c r="R44" s="292" t="s">
        <v>46</v>
      </c>
      <c r="S44" s="293"/>
      <c r="BL44" s="290"/>
      <c r="BM44" s="290"/>
      <c r="BN44" s="290"/>
    </row>
    <row r="45" spans="1:83" ht="30" customHeight="1" thickBot="1" x14ac:dyDescent="0.3">
      <c r="C45" s="271"/>
      <c r="D45" s="152" t="s">
        <v>47</v>
      </c>
      <c r="E45" s="297" t="s">
        <v>48</v>
      </c>
      <c r="F45" s="297"/>
      <c r="G45" s="297"/>
      <c r="H45" s="297"/>
      <c r="I45" s="297"/>
      <c r="J45" s="297"/>
      <c r="K45" s="297"/>
      <c r="L45" s="153" t="s">
        <v>49</v>
      </c>
      <c r="M45" s="297" t="s">
        <v>30</v>
      </c>
      <c r="N45" s="297"/>
      <c r="O45" s="297"/>
      <c r="P45" s="297"/>
      <c r="Q45" s="297"/>
      <c r="R45" s="294"/>
      <c r="S45" s="295"/>
      <c r="BL45" s="296"/>
      <c r="BM45" s="296"/>
      <c r="BN45" s="296"/>
    </row>
    <row r="46" spans="1:83" x14ac:dyDescent="0.25">
      <c r="C46" s="284"/>
      <c r="D46" s="268"/>
      <c r="E46" s="269"/>
      <c r="F46" s="269"/>
      <c r="G46" s="269"/>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69"/>
      <c r="AV46" s="269"/>
      <c r="AW46" s="269"/>
      <c r="AX46" s="269"/>
      <c r="AY46" s="269"/>
      <c r="AZ46" s="269"/>
      <c r="BA46" s="269"/>
      <c r="BB46" s="269"/>
      <c r="BC46" s="269"/>
      <c r="BD46" s="269"/>
      <c r="BE46" s="269"/>
      <c r="BF46" s="269"/>
      <c r="BG46" s="269"/>
      <c r="BH46" s="269"/>
      <c r="BI46" s="269"/>
      <c r="BJ46" s="269"/>
      <c r="BK46" s="269"/>
      <c r="BL46" s="269"/>
      <c r="BM46" s="269"/>
      <c r="BN46" s="270"/>
    </row>
    <row r="47" spans="1:83" x14ac:dyDescent="0.25">
      <c r="A47" s="271"/>
      <c r="B47" s="271"/>
      <c r="C47" s="271"/>
      <c r="D47" s="272"/>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4"/>
    </row>
    <row r="48" spans="1:83" x14ac:dyDescent="0.25">
      <c r="A48" s="271"/>
      <c r="B48" s="271"/>
      <c r="C48" s="271"/>
      <c r="D48" s="272"/>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73"/>
      <c r="BD48" s="273"/>
      <c r="BE48" s="273"/>
      <c r="BF48" s="273"/>
      <c r="BG48" s="273"/>
      <c r="BH48" s="273"/>
      <c r="BI48" s="273"/>
      <c r="BJ48" s="273"/>
      <c r="BK48" s="273"/>
      <c r="BL48" s="273"/>
      <c r="BM48" s="273"/>
      <c r="BN48" s="274"/>
    </row>
    <row r="49" spans="1:66" x14ac:dyDescent="0.25">
      <c r="A49" s="271"/>
      <c r="B49" s="271"/>
      <c r="C49" s="271"/>
      <c r="D49" s="272"/>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3"/>
      <c r="AW49" s="273"/>
      <c r="AX49" s="273"/>
      <c r="AY49" s="273"/>
      <c r="AZ49" s="273"/>
      <c r="BA49" s="273"/>
      <c r="BB49" s="273"/>
      <c r="BC49" s="273"/>
      <c r="BD49" s="273"/>
      <c r="BE49" s="273"/>
      <c r="BF49" s="273"/>
      <c r="BG49" s="273"/>
      <c r="BH49" s="273"/>
      <c r="BI49" s="273"/>
      <c r="BJ49" s="273"/>
      <c r="BK49" s="273"/>
      <c r="BL49" s="273"/>
      <c r="BM49" s="273"/>
      <c r="BN49" s="274"/>
    </row>
    <row r="50" spans="1:66" x14ac:dyDescent="0.25">
      <c r="A50" s="271"/>
      <c r="B50" s="271"/>
      <c r="C50" s="271"/>
      <c r="D50" s="272"/>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3"/>
      <c r="AW50" s="273"/>
      <c r="AX50" s="273"/>
      <c r="AY50" s="273"/>
      <c r="AZ50" s="273"/>
      <c r="BA50" s="273"/>
      <c r="BB50" s="273"/>
      <c r="BC50" s="273"/>
      <c r="BD50" s="273"/>
      <c r="BE50" s="273"/>
      <c r="BF50" s="273"/>
      <c r="BG50" s="273"/>
      <c r="BH50" s="273"/>
      <c r="BI50" s="273"/>
      <c r="BJ50" s="273"/>
      <c r="BK50" s="273"/>
      <c r="BL50" s="273"/>
      <c r="BM50" s="273"/>
      <c r="BN50" s="274"/>
    </row>
    <row r="51" spans="1:66" x14ac:dyDescent="0.25">
      <c r="A51" s="271"/>
      <c r="B51" s="271"/>
      <c r="C51" s="271"/>
      <c r="D51" s="272"/>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73"/>
      <c r="BD51" s="273"/>
      <c r="BE51" s="273"/>
      <c r="BF51" s="273"/>
      <c r="BG51" s="273"/>
      <c r="BH51" s="273"/>
      <c r="BI51" s="273"/>
      <c r="BJ51" s="273"/>
      <c r="BK51" s="273"/>
      <c r="BL51" s="273"/>
      <c r="BM51" s="273"/>
      <c r="BN51" s="274"/>
    </row>
    <row r="52" spans="1:66" x14ac:dyDescent="0.25">
      <c r="A52" s="271"/>
      <c r="B52" s="271"/>
      <c r="C52" s="271"/>
      <c r="D52" s="272"/>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73"/>
      <c r="BD52" s="273"/>
      <c r="BE52" s="273"/>
      <c r="BF52" s="273"/>
      <c r="BG52" s="273"/>
      <c r="BH52" s="273"/>
      <c r="BI52" s="273"/>
      <c r="BJ52" s="273"/>
      <c r="BK52" s="273"/>
      <c r="BL52" s="273"/>
      <c r="BM52" s="273"/>
      <c r="BN52" s="274"/>
    </row>
    <row r="53" spans="1:66" x14ac:dyDescent="0.25">
      <c r="A53" s="271"/>
      <c r="B53" s="271"/>
      <c r="C53" s="271"/>
      <c r="D53" s="272"/>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3"/>
      <c r="AX53" s="273"/>
      <c r="AY53" s="273"/>
      <c r="AZ53" s="273"/>
      <c r="BA53" s="273"/>
      <c r="BB53" s="273"/>
      <c r="BC53" s="273"/>
      <c r="BD53" s="273"/>
      <c r="BE53" s="273"/>
      <c r="BF53" s="273"/>
      <c r="BG53" s="273"/>
      <c r="BH53" s="273"/>
      <c r="BI53" s="273"/>
      <c r="BJ53" s="273"/>
      <c r="BK53" s="273"/>
      <c r="BL53" s="273"/>
      <c r="BM53" s="273"/>
      <c r="BN53" s="274"/>
    </row>
    <row r="54" spans="1:66" x14ac:dyDescent="0.25">
      <c r="A54" s="271"/>
      <c r="B54" s="271"/>
      <c r="C54" s="271"/>
      <c r="D54" s="272"/>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4"/>
    </row>
    <row r="55" spans="1:66" x14ac:dyDescent="0.25">
      <c r="A55" s="271"/>
      <c r="B55" s="271"/>
      <c r="C55" s="271"/>
      <c r="D55" s="272"/>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3"/>
      <c r="BA55" s="273"/>
      <c r="BB55" s="273"/>
      <c r="BC55" s="273"/>
      <c r="BD55" s="273"/>
      <c r="BE55" s="273"/>
      <c r="BF55" s="273"/>
      <c r="BG55" s="273"/>
      <c r="BH55" s="273"/>
      <c r="BI55" s="273"/>
      <c r="BJ55" s="273"/>
      <c r="BK55" s="273"/>
      <c r="BL55" s="273"/>
      <c r="BM55" s="273"/>
      <c r="BN55" s="274"/>
    </row>
    <row r="56" spans="1:66" x14ac:dyDescent="0.25">
      <c r="A56" s="271"/>
      <c r="B56" s="271"/>
      <c r="C56" s="271"/>
      <c r="D56" s="272"/>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3"/>
      <c r="BA56" s="273"/>
      <c r="BB56" s="273"/>
      <c r="BC56" s="273"/>
      <c r="BD56" s="273"/>
      <c r="BE56" s="273"/>
      <c r="BF56" s="273"/>
      <c r="BG56" s="273"/>
      <c r="BH56" s="273"/>
      <c r="BI56" s="273"/>
      <c r="BJ56" s="273"/>
      <c r="BK56" s="273"/>
      <c r="BL56" s="273"/>
      <c r="BM56" s="273"/>
      <c r="BN56" s="274"/>
    </row>
    <row r="57" spans="1:66" x14ac:dyDescent="0.25">
      <c r="A57" s="271"/>
      <c r="B57" s="271"/>
      <c r="C57" s="271"/>
      <c r="D57" s="272"/>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3"/>
      <c r="AY57" s="273"/>
      <c r="AZ57" s="273"/>
      <c r="BA57" s="273"/>
      <c r="BB57" s="273"/>
      <c r="BC57" s="273"/>
      <c r="BD57" s="273"/>
      <c r="BE57" s="273"/>
      <c r="BF57" s="273"/>
      <c r="BG57" s="273"/>
      <c r="BH57" s="273"/>
      <c r="BI57" s="273"/>
      <c r="BJ57" s="273"/>
      <c r="BK57" s="273"/>
      <c r="BL57" s="273"/>
      <c r="BM57" s="273"/>
      <c r="BN57" s="274"/>
    </row>
    <row r="58" spans="1:66" x14ac:dyDescent="0.25">
      <c r="A58" s="271"/>
      <c r="B58" s="271"/>
      <c r="C58" s="271"/>
      <c r="D58" s="272"/>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c r="BD58" s="273"/>
      <c r="BE58" s="273"/>
      <c r="BF58" s="273"/>
      <c r="BG58" s="273"/>
      <c r="BH58" s="273"/>
      <c r="BI58" s="273"/>
      <c r="BJ58" s="273"/>
      <c r="BK58" s="273"/>
      <c r="BL58" s="273"/>
      <c r="BM58" s="273"/>
      <c r="BN58" s="274"/>
    </row>
    <row r="59" spans="1:66" x14ac:dyDescent="0.25">
      <c r="A59" s="271"/>
      <c r="B59" s="271"/>
      <c r="C59" s="271"/>
      <c r="D59" s="272"/>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c r="AZ59" s="273"/>
      <c r="BA59" s="273"/>
      <c r="BB59" s="273"/>
      <c r="BC59" s="273"/>
      <c r="BD59" s="273"/>
      <c r="BE59" s="273"/>
      <c r="BF59" s="273"/>
      <c r="BG59" s="273"/>
      <c r="BH59" s="273"/>
      <c r="BI59" s="273"/>
      <c r="BJ59" s="273"/>
      <c r="BK59" s="273"/>
      <c r="BL59" s="273"/>
      <c r="BM59" s="273"/>
      <c r="BN59" s="274"/>
    </row>
    <row r="60" spans="1:66" x14ac:dyDescent="0.25">
      <c r="A60" s="271"/>
      <c r="B60" s="271"/>
      <c r="C60" s="271"/>
      <c r="D60" s="272"/>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73"/>
      <c r="BD60" s="273"/>
      <c r="BE60" s="273"/>
      <c r="BF60" s="273"/>
      <c r="BG60" s="273"/>
      <c r="BH60" s="273"/>
      <c r="BI60" s="273"/>
      <c r="BJ60" s="273"/>
      <c r="BK60" s="273"/>
      <c r="BL60" s="273"/>
      <c r="BM60" s="273"/>
      <c r="BN60" s="274"/>
    </row>
    <row r="61" spans="1:66" x14ac:dyDescent="0.25">
      <c r="A61" s="271"/>
      <c r="B61" s="271"/>
      <c r="C61" s="271"/>
      <c r="D61" s="272"/>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c r="BD61" s="273"/>
      <c r="BE61" s="273"/>
      <c r="BF61" s="273"/>
      <c r="BG61" s="273"/>
      <c r="BH61" s="273"/>
      <c r="BI61" s="273"/>
      <c r="BJ61" s="273"/>
      <c r="BK61" s="273"/>
      <c r="BL61" s="273"/>
      <c r="BM61" s="273"/>
      <c r="BN61" s="274"/>
    </row>
    <row r="62" spans="1:66" x14ac:dyDescent="0.25">
      <c r="A62" s="271"/>
      <c r="B62" s="271"/>
      <c r="C62" s="271"/>
      <c r="D62" s="272"/>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4"/>
    </row>
    <row r="63" spans="1:66" x14ac:dyDescent="0.25">
      <c r="A63" s="271"/>
      <c r="B63" s="271"/>
      <c r="C63" s="271"/>
      <c r="D63" s="272"/>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c r="BA63" s="273"/>
      <c r="BB63" s="273"/>
      <c r="BC63" s="273"/>
      <c r="BD63" s="273"/>
      <c r="BE63" s="273"/>
      <c r="BF63" s="273"/>
      <c r="BG63" s="273"/>
      <c r="BH63" s="273"/>
      <c r="BI63" s="273"/>
      <c r="BJ63" s="273"/>
      <c r="BK63" s="273"/>
      <c r="BL63" s="273"/>
      <c r="BM63" s="273"/>
      <c r="BN63" s="274"/>
    </row>
    <row r="64" spans="1:66" x14ac:dyDescent="0.25">
      <c r="A64" s="271"/>
      <c r="B64" s="271"/>
      <c r="C64" s="271"/>
      <c r="D64" s="272"/>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73"/>
      <c r="BJ64" s="273"/>
      <c r="BK64" s="273"/>
      <c r="BL64" s="273"/>
      <c r="BM64" s="273"/>
      <c r="BN64" s="274"/>
    </row>
    <row r="65" spans="1:66" x14ac:dyDescent="0.25">
      <c r="A65" s="271"/>
      <c r="B65" s="271"/>
      <c r="C65" s="271"/>
      <c r="D65" s="272"/>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3"/>
      <c r="AX65" s="273"/>
      <c r="AY65" s="273"/>
      <c r="AZ65" s="273"/>
      <c r="BA65" s="273"/>
      <c r="BB65" s="273"/>
      <c r="BC65" s="273"/>
      <c r="BD65" s="273"/>
      <c r="BE65" s="273"/>
      <c r="BF65" s="273"/>
      <c r="BG65" s="273"/>
      <c r="BH65" s="273"/>
      <c r="BI65" s="273"/>
      <c r="BJ65" s="273"/>
      <c r="BK65" s="273"/>
      <c r="BL65" s="273"/>
      <c r="BM65" s="273"/>
      <c r="BN65" s="274"/>
    </row>
    <row r="66" spans="1:66" x14ac:dyDescent="0.25">
      <c r="A66" s="271"/>
      <c r="B66" s="271"/>
      <c r="C66" s="271"/>
      <c r="D66" s="272"/>
      <c r="E66" s="273"/>
      <c r="F66" s="273"/>
      <c r="G66" s="273"/>
      <c r="H66" s="273"/>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4"/>
    </row>
    <row r="67" spans="1:66" x14ac:dyDescent="0.25">
      <c r="A67" s="271"/>
      <c r="B67" s="271"/>
      <c r="C67" s="271"/>
      <c r="D67" s="272"/>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3"/>
      <c r="AW67" s="273"/>
      <c r="AX67" s="273"/>
      <c r="AY67" s="273"/>
      <c r="AZ67" s="273"/>
      <c r="BA67" s="273"/>
      <c r="BB67" s="273"/>
      <c r="BC67" s="273"/>
      <c r="BD67" s="273"/>
      <c r="BE67" s="273"/>
      <c r="BF67" s="273"/>
      <c r="BG67" s="273"/>
      <c r="BH67" s="273"/>
      <c r="BI67" s="273"/>
      <c r="BJ67" s="273"/>
      <c r="BK67" s="273"/>
      <c r="BL67" s="273"/>
      <c r="BM67" s="273"/>
      <c r="BN67" s="274"/>
    </row>
    <row r="68" spans="1:66" x14ac:dyDescent="0.25">
      <c r="A68" s="271"/>
      <c r="B68" s="271"/>
      <c r="C68" s="271"/>
      <c r="D68" s="272"/>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3"/>
      <c r="AW68" s="273"/>
      <c r="AX68" s="273"/>
      <c r="AY68" s="273"/>
      <c r="AZ68" s="273"/>
      <c r="BA68" s="273"/>
      <c r="BB68" s="273"/>
      <c r="BC68" s="273"/>
      <c r="BD68" s="273"/>
      <c r="BE68" s="273"/>
      <c r="BF68" s="273"/>
      <c r="BG68" s="273"/>
      <c r="BH68" s="273"/>
      <c r="BI68" s="273"/>
      <c r="BJ68" s="273"/>
      <c r="BK68" s="273"/>
      <c r="BL68" s="273"/>
      <c r="BM68" s="273"/>
      <c r="BN68" s="274"/>
    </row>
    <row r="69" spans="1:66" x14ac:dyDescent="0.25">
      <c r="A69" s="271"/>
      <c r="B69" s="271"/>
      <c r="C69" s="271"/>
      <c r="D69" s="272"/>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3"/>
      <c r="AW69" s="273"/>
      <c r="AX69" s="273"/>
      <c r="AY69" s="273"/>
      <c r="AZ69" s="273"/>
      <c r="BA69" s="273"/>
      <c r="BB69" s="273"/>
      <c r="BC69" s="273"/>
      <c r="BD69" s="273"/>
      <c r="BE69" s="273"/>
      <c r="BF69" s="273"/>
      <c r="BG69" s="273"/>
      <c r="BH69" s="273"/>
      <c r="BI69" s="273"/>
      <c r="BJ69" s="273"/>
      <c r="BK69" s="273"/>
      <c r="BL69" s="273"/>
      <c r="BM69" s="273"/>
      <c r="BN69" s="274"/>
    </row>
    <row r="70" spans="1:66" x14ac:dyDescent="0.25">
      <c r="A70" s="271"/>
      <c r="B70" s="271"/>
      <c r="C70" s="271"/>
      <c r="D70" s="272"/>
      <c r="E70" s="273"/>
      <c r="F70" s="273"/>
      <c r="G70" s="273"/>
      <c r="H70" s="273"/>
      <c r="I70" s="273"/>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c r="AP70" s="273"/>
      <c r="AQ70" s="273"/>
      <c r="AR70" s="273"/>
      <c r="AS70" s="273"/>
      <c r="AT70" s="273"/>
      <c r="AU70" s="273"/>
      <c r="AV70" s="273"/>
      <c r="AW70" s="273"/>
      <c r="AX70" s="273"/>
      <c r="AY70" s="273"/>
      <c r="AZ70" s="273"/>
      <c r="BA70" s="273"/>
      <c r="BB70" s="273"/>
      <c r="BC70" s="273"/>
      <c r="BD70" s="273"/>
      <c r="BE70" s="273"/>
      <c r="BF70" s="273"/>
      <c r="BG70" s="273"/>
      <c r="BH70" s="273"/>
      <c r="BI70" s="273"/>
      <c r="BJ70" s="273"/>
      <c r="BK70" s="273"/>
      <c r="BL70" s="273"/>
      <c r="BM70" s="273"/>
      <c r="BN70" s="274"/>
    </row>
    <row r="71" spans="1:66" x14ac:dyDescent="0.25">
      <c r="A71" s="271"/>
      <c r="B71" s="271"/>
      <c r="C71" s="271"/>
      <c r="D71" s="272"/>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3"/>
      <c r="AX71" s="273"/>
      <c r="AY71" s="273"/>
      <c r="AZ71" s="273"/>
      <c r="BA71" s="273"/>
      <c r="BB71" s="273"/>
      <c r="BC71" s="273"/>
      <c r="BD71" s="273"/>
      <c r="BE71" s="273"/>
      <c r="BF71" s="273"/>
      <c r="BG71" s="273"/>
      <c r="BH71" s="273"/>
      <c r="BI71" s="273"/>
      <c r="BJ71" s="273"/>
      <c r="BK71" s="273"/>
      <c r="BL71" s="273"/>
      <c r="BM71" s="273"/>
      <c r="BN71" s="274"/>
    </row>
    <row r="72" spans="1:66" x14ac:dyDescent="0.25">
      <c r="A72" s="271"/>
      <c r="B72" s="271"/>
      <c r="C72" s="271"/>
      <c r="D72" s="272"/>
      <c r="E72" s="273"/>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c r="AP72" s="273"/>
      <c r="AQ72" s="273"/>
      <c r="AR72" s="273"/>
      <c r="AS72" s="273"/>
      <c r="AT72" s="273"/>
      <c r="AU72" s="273"/>
      <c r="AV72" s="273"/>
      <c r="AW72" s="273"/>
      <c r="AX72" s="273"/>
      <c r="AY72" s="273"/>
      <c r="AZ72" s="273"/>
      <c r="BA72" s="273"/>
      <c r="BB72" s="273"/>
      <c r="BC72" s="273"/>
      <c r="BD72" s="273"/>
      <c r="BE72" s="273"/>
      <c r="BF72" s="273"/>
      <c r="BG72" s="273"/>
      <c r="BH72" s="273"/>
      <c r="BI72" s="273"/>
      <c r="BJ72" s="273"/>
      <c r="BK72" s="273"/>
      <c r="BL72" s="273"/>
      <c r="BM72" s="273"/>
      <c r="BN72" s="274"/>
    </row>
    <row r="73" spans="1:66" x14ac:dyDescent="0.25">
      <c r="A73" s="271"/>
      <c r="B73" s="271"/>
      <c r="C73" s="271"/>
      <c r="D73" s="272"/>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3"/>
      <c r="AW73" s="273"/>
      <c r="AX73" s="273"/>
      <c r="AY73" s="273"/>
      <c r="AZ73" s="273"/>
      <c r="BA73" s="273"/>
      <c r="BB73" s="273"/>
      <c r="BC73" s="273"/>
      <c r="BD73" s="273"/>
      <c r="BE73" s="273"/>
      <c r="BF73" s="273"/>
      <c r="BG73" s="273"/>
      <c r="BH73" s="273"/>
      <c r="BI73" s="273"/>
      <c r="BJ73" s="273"/>
      <c r="BK73" s="273"/>
      <c r="BL73" s="273"/>
      <c r="BM73" s="273"/>
      <c r="BN73" s="274"/>
    </row>
    <row r="74" spans="1:66" ht="18" customHeight="1" x14ac:dyDescent="0.25">
      <c r="A74" s="271"/>
      <c r="B74" s="271"/>
      <c r="C74" s="271"/>
      <c r="D74" s="272"/>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3"/>
      <c r="AW74" s="273"/>
      <c r="AX74" s="273"/>
      <c r="AY74" s="273"/>
      <c r="AZ74" s="273"/>
      <c r="BA74" s="273"/>
      <c r="BB74" s="273"/>
      <c r="BC74" s="273"/>
      <c r="BD74" s="273"/>
      <c r="BE74" s="273"/>
      <c r="BF74" s="273"/>
      <c r="BG74" s="273"/>
      <c r="BH74" s="273"/>
      <c r="BI74" s="273"/>
      <c r="BJ74" s="273"/>
      <c r="BK74" s="273"/>
      <c r="BL74" s="273"/>
      <c r="BM74" s="273"/>
      <c r="BN74" s="274"/>
    </row>
    <row r="75" spans="1:66" ht="15.75" thickBot="1" x14ac:dyDescent="0.3">
      <c r="A75" s="271"/>
      <c r="B75" s="271"/>
      <c r="C75" s="271"/>
      <c r="D75" s="275"/>
      <c r="E75" s="276"/>
      <c r="F75" s="276"/>
      <c r="G75" s="276"/>
      <c r="H75" s="276"/>
      <c r="I75" s="276"/>
      <c r="J75" s="276"/>
      <c r="K75" s="276"/>
      <c r="L75" s="276"/>
      <c r="M75" s="276"/>
      <c r="N75" s="276"/>
      <c r="O75" s="276"/>
      <c r="P75" s="276"/>
      <c r="Q75" s="276"/>
      <c r="R75" s="276"/>
      <c r="S75" s="276"/>
      <c r="T75" s="276"/>
      <c r="U75" s="276"/>
      <c r="V75" s="276"/>
      <c r="W75" s="276"/>
      <c r="X75" s="276"/>
      <c r="Y75" s="276"/>
      <c r="Z75" s="276"/>
      <c r="AA75" s="276"/>
      <c r="AB75" s="276"/>
      <c r="AC75" s="276"/>
      <c r="AD75" s="276"/>
      <c r="AE75" s="276"/>
      <c r="AF75" s="276"/>
      <c r="AG75" s="276"/>
      <c r="AH75" s="276"/>
      <c r="AI75" s="276"/>
      <c r="AJ75" s="276"/>
      <c r="AK75" s="276"/>
      <c r="AL75" s="276"/>
      <c r="AM75" s="276"/>
      <c r="AN75" s="276"/>
      <c r="AO75" s="276"/>
      <c r="AP75" s="276"/>
      <c r="AQ75" s="276"/>
      <c r="AR75" s="276"/>
      <c r="AS75" s="276"/>
      <c r="AT75" s="276"/>
      <c r="AU75" s="276"/>
      <c r="AV75" s="276"/>
      <c r="AW75" s="276"/>
      <c r="AX75" s="276"/>
      <c r="AY75" s="276"/>
      <c r="AZ75" s="276"/>
      <c r="BA75" s="276"/>
      <c r="BB75" s="276"/>
      <c r="BC75" s="276"/>
      <c r="BD75" s="276"/>
      <c r="BE75" s="276"/>
      <c r="BF75" s="276"/>
      <c r="BG75" s="276"/>
      <c r="BH75" s="276"/>
      <c r="BI75" s="276"/>
      <c r="BJ75" s="276"/>
      <c r="BK75" s="276"/>
      <c r="BL75" s="276"/>
      <c r="BM75" s="276"/>
      <c r="BN75" s="277"/>
    </row>
    <row r="76" spans="1:66" ht="39" customHeight="1" x14ac:dyDescent="0.25">
      <c r="A76" s="271"/>
      <c r="B76" s="271"/>
      <c r="C76" s="271"/>
      <c r="D76" s="278" t="s">
        <v>50</v>
      </c>
      <c r="E76" s="279"/>
      <c r="F76" s="279"/>
      <c r="G76" s="279"/>
      <c r="H76" s="279"/>
      <c r="I76" s="279"/>
      <c r="J76" s="279"/>
      <c r="K76" s="279"/>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279"/>
      <c r="BG76" s="279"/>
      <c r="BH76" s="279"/>
      <c r="BI76" s="279"/>
      <c r="BJ76" s="279"/>
      <c r="BK76" s="279"/>
      <c r="BL76" s="279"/>
      <c r="BM76" s="279"/>
      <c r="BN76" s="280"/>
    </row>
    <row r="77" spans="1:66" ht="15.75" thickBot="1" x14ac:dyDescent="0.3">
      <c r="A77" s="271"/>
      <c r="B77" s="271"/>
      <c r="C77" s="271"/>
      <c r="D77" s="281"/>
      <c r="E77" s="282"/>
      <c r="F77" s="282"/>
      <c r="G77" s="282"/>
      <c r="H77" s="282"/>
      <c r="I77" s="282"/>
      <c r="J77" s="282"/>
      <c r="K77" s="282"/>
      <c r="L77" s="282"/>
      <c r="M77" s="282"/>
      <c r="N77" s="282"/>
      <c r="O77" s="282"/>
      <c r="P77" s="282"/>
      <c r="Q77" s="282"/>
      <c r="R77" s="282"/>
      <c r="S77" s="282"/>
      <c r="T77" s="282"/>
      <c r="U77" s="282"/>
      <c r="V77" s="282"/>
      <c r="W77" s="282"/>
      <c r="X77" s="282"/>
      <c r="Y77" s="282"/>
      <c r="Z77" s="282"/>
      <c r="AA77" s="282"/>
      <c r="AB77" s="282"/>
      <c r="AC77" s="282"/>
      <c r="AD77" s="282"/>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3"/>
    </row>
  </sheetData>
  <sheetProtection sheet="1" objects="1" scenarios="1"/>
  <mergeCells count="63">
    <mergeCell ref="P8:Q10"/>
    <mergeCell ref="R8:S9"/>
    <mergeCell ref="P11:Q13"/>
    <mergeCell ref="R11:S13"/>
    <mergeCell ref="D12:D13"/>
    <mergeCell ref="E12:E13"/>
    <mergeCell ref="D14:D16"/>
    <mergeCell ref="E14:E16"/>
    <mergeCell ref="P14:Q16"/>
    <mergeCell ref="R14:S16"/>
    <mergeCell ref="D17:D18"/>
    <mergeCell ref="E17:E19"/>
    <mergeCell ref="BP33:BS33"/>
    <mergeCell ref="BT33:CE33"/>
    <mergeCell ref="E34:K34"/>
    <mergeCell ref="L34:L35"/>
    <mergeCell ref="M34:Q35"/>
    <mergeCell ref="R34:S35"/>
    <mergeCell ref="BL34:BN35"/>
    <mergeCell ref="BP34:CE34"/>
    <mergeCell ref="E35:K35"/>
    <mergeCell ref="BO35:BO36"/>
    <mergeCell ref="D33:K33"/>
    <mergeCell ref="M33:Q33"/>
    <mergeCell ref="R33:S33"/>
    <mergeCell ref="BL33:BN33"/>
    <mergeCell ref="E36:K36"/>
    <mergeCell ref="M36:Q36"/>
    <mergeCell ref="E37:K37"/>
    <mergeCell ref="M37:Q37"/>
    <mergeCell ref="R37:S40"/>
    <mergeCell ref="BL37:BN40"/>
    <mergeCell ref="E38:K38"/>
    <mergeCell ref="M38:Q38"/>
    <mergeCell ref="E39:K39"/>
    <mergeCell ref="M39:Q39"/>
    <mergeCell ref="E40:K40"/>
    <mergeCell ref="M40:Q40"/>
    <mergeCell ref="M41:Q41"/>
    <mergeCell ref="R41:S41"/>
    <mergeCell ref="BL41:BN41"/>
    <mergeCell ref="E42:K42"/>
    <mergeCell ref="M42:Q42"/>
    <mergeCell ref="R42:S43"/>
    <mergeCell ref="BL42:BN43"/>
    <mergeCell ref="E43:K43"/>
    <mergeCell ref="M43:Q43"/>
    <mergeCell ref="D46:BN46"/>
    <mergeCell ref="A47:C77"/>
    <mergeCell ref="D47:BN74"/>
    <mergeCell ref="D75:BN75"/>
    <mergeCell ref="D76:BN77"/>
    <mergeCell ref="C27:C46"/>
    <mergeCell ref="D27:BN32"/>
    <mergeCell ref="R36:S36"/>
    <mergeCell ref="BL36:BN36"/>
    <mergeCell ref="E44:K44"/>
    <mergeCell ref="M44:Q44"/>
    <mergeCell ref="R44:S45"/>
    <mergeCell ref="BL44:BN45"/>
    <mergeCell ref="E45:K45"/>
    <mergeCell ref="M45:Q45"/>
    <mergeCell ref="E41:K41"/>
  </mergeCells>
  <dataValidations disablePrompts="1" count="1">
    <dataValidation allowBlank="1" showInputMessage="1" showErrorMessage="1" prompt="Consolida y detalla la información concerniente a los compromisos laborales, competencias comportamentales, evaluación de gestión por áreas o dependencias y la calificación correspondiente para el período semestral y anual. " sqref="D12:D13"/>
  </dataValidations>
  <printOptions horizontalCentered="1"/>
  <pageMargins left="0.39370078740157483" right="0.39370078740157483" top="0.39370078740157483" bottom="0.39370078740157483" header="0.31496062992125984" footer="0.31496062992125984"/>
  <pageSetup scale="4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FFFFCC"/>
    <pageSetUpPr fitToPage="1"/>
  </sheetPr>
  <dimension ref="A1:V102"/>
  <sheetViews>
    <sheetView showGridLines="0" zoomScale="85" zoomScaleNormal="85" workbookViewId="0">
      <selection activeCell="Q9" sqref="Q9:S9"/>
    </sheetView>
  </sheetViews>
  <sheetFormatPr baseColWidth="10" defaultColWidth="0" defaultRowHeight="15" zeroHeight="1" x14ac:dyDescent="0.25"/>
  <cols>
    <col min="1" max="1" width="11.42578125" style="79" customWidth="1"/>
    <col min="2" max="2" width="15.140625" style="79" customWidth="1"/>
    <col min="3" max="7" width="11.42578125" style="79" customWidth="1"/>
    <col min="8" max="8" width="10.85546875" style="79" customWidth="1"/>
    <col min="9" max="9" width="11.140625" style="79" customWidth="1"/>
    <col min="10" max="10" width="12.5703125" style="79" customWidth="1"/>
    <col min="11" max="11" width="12.7109375" style="79" customWidth="1"/>
    <col min="12" max="12" width="12.42578125" style="79" customWidth="1"/>
    <col min="13" max="13" width="11.42578125" style="79" customWidth="1"/>
    <col min="14" max="18" width="14.85546875" style="79" customWidth="1"/>
    <col min="19" max="19" width="11.42578125" style="79" customWidth="1"/>
    <col min="20" max="20" width="0.42578125" style="79" customWidth="1"/>
    <col min="21" max="22" width="0" style="79" hidden="1" customWidth="1"/>
    <col min="23" max="16384" width="11.42578125" style="79" hidden="1"/>
  </cols>
  <sheetData>
    <row r="1" spans="1:19" x14ac:dyDescent="0.25">
      <c r="A1" s="1328"/>
      <c r="B1" s="1329"/>
      <c r="C1" s="1329"/>
      <c r="D1" s="1330"/>
      <c r="E1" s="1335" t="s">
        <v>579</v>
      </c>
      <c r="F1" s="1336"/>
      <c r="G1" s="1336"/>
      <c r="H1" s="1336"/>
      <c r="I1" s="1336"/>
      <c r="J1" s="1336"/>
      <c r="K1" s="1336"/>
      <c r="L1" s="1336"/>
      <c r="M1" s="1336"/>
      <c r="N1" s="1336"/>
      <c r="O1" s="1336"/>
      <c r="P1" s="1337" t="s">
        <v>421</v>
      </c>
      <c r="Q1" s="1338"/>
      <c r="R1" s="1338"/>
      <c r="S1" s="1339"/>
    </row>
    <row r="2" spans="1:19" x14ac:dyDescent="0.25">
      <c r="A2" s="1187"/>
      <c r="B2" s="1188"/>
      <c r="C2" s="1188"/>
      <c r="D2" s="1331"/>
      <c r="E2" s="937"/>
      <c r="F2" s="938"/>
      <c r="G2" s="938"/>
      <c r="H2" s="938"/>
      <c r="I2" s="938"/>
      <c r="J2" s="938"/>
      <c r="K2" s="938"/>
      <c r="L2" s="938"/>
      <c r="M2" s="938"/>
      <c r="N2" s="938"/>
      <c r="O2" s="938"/>
      <c r="P2" s="950"/>
      <c r="Q2" s="1340"/>
      <c r="R2" s="1340"/>
      <c r="S2" s="951"/>
    </row>
    <row r="3" spans="1:19" x14ac:dyDescent="0.25">
      <c r="A3" s="1187"/>
      <c r="B3" s="1188"/>
      <c r="C3" s="1188"/>
      <c r="D3" s="1331"/>
      <c r="E3" s="931" t="s">
        <v>580</v>
      </c>
      <c r="F3" s="932"/>
      <c r="G3" s="932"/>
      <c r="H3" s="932"/>
      <c r="I3" s="932"/>
      <c r="J3" s="932"/>
      <c r="K3" s="932"/>
      <c r="L3" s="932"/>
      <c r="M3" s="932"/>
      <c r="N3" s="932"/>
      <c r="O3" s="932"/>
      <c r="P3" s="950"/>
      <c r="Q3" s="1340"/>
      <c r="R3" s="1340"/>
      <c r="S3" s="951"/>
    </row>
    <row r="4" spans="1:19" x14ac:dyDescent="0.25">
      <c r="A4" s="1187"/>
      <c r="B4" s="1188"/>
      <c r="C4" s="1188"/>
      <c r="D4" s="1331"/>
      <c r="E4" s="933"/>
      <c r="F4" s="934"/>
      <c r="G4" s="934"/>
      <c r="H4" s="934"/>
      <c r="I4" s="934"/>
      <c r="J4" s="934"/>
      <c r="K4" s="934"/>
      <c r="L4" s="934"/>
      <c r="M4" s="934"/>
      <c r="N4" s="934"/>
      <c r="O4" s="934"/>
      <c r="P4" s="950"/>
      <c r="Q4" s="1340"/>
      <c r="R4" s="1340"/>
      <c r="S4" s="951"/>
    </row>
    <row r="5" spans="1:19" x14ac:dyDescent="0.25">
      <c r="A5" s="1187"/>
      <c r="B5" s="1188"/>
      <c r="C5" s="1188"/>
      <c r="D5" s="1331"/>
      <c r="E5" s="594" t="s">
        <v>53</v>
      </c>
      <c r="F5" s="594"/>
      <c r="G5" s="594"/>
      <c r="H5" s="595" t="s">
        <v>54</v>
      </c>
      <c r="I5" s="595"/>
      <c r="J5" s="597" t="s">
        <v>581</v>
      </c>
      <c r="K5" s="597"/>
      <c r="L5" s="595" t="s">
        <v>56</v>
      </c>
      <c r="M5" s="595"/>
      <c r="N5" s="597" t="s">
        <v>57</v>
      </c>
      <c r="O5" s="792"/>
      <c r="P5" s="950"/>
      <c r="Q5" s="1340"/>
      <c r="R5" s="1340"/>
      <c r="S5" s="951"/>
    </row>
    <row r="6" spans="1:19" x14ac:dyDescent="0.25">
      <c r="A6" s="1332"/>
      <c r="B6" s="1333"/>
      <c r="C6" s="1333"/>
      <c r="D6" s="1334"/>
      <c r="E6" s="594"/>
      <c r="F6" s="594"/>
      <c r="G6" s="594"/>
      <c r="H6" s="595" t="s">
        <v>58</v>
      </c>
      <c r="I6" s="595"/>
      <c r="J6" s="596">
        <v>42731</v>
      </c>
      <c r="K6" s="597"/>
      <c r="L6" s="595" t="s">
        <v>59</v>
      </c>
      <c r="M6" s="595"/>
      <c r="N6" s="676" t="s">
        <v>60</v>
      </c>
      <c r="O6" s="787"/>
      <c r="P6" s="950"/>
      <c r="Q6" s="1340"/>
      <c r="R6" s="1340"/>
      <c r="S6" s="951"/>
    </row>
    <row r="7" spans="1:19" ht="15.75" thickBot="1" x14ac:dyDescent="0.3">
      <c r="A7" s="59"/>
      <c r="B7" s="60"/>
      <c r="C7" s="60"/>
      <c r="D7" s="60"/>
      <c r="E7" s="1342"/>
      <c r="F7" s="1342"/>
      <c r="G7" s="1342"/>
      <c r="H7" s="1342"/>
      <c r="I7" s="1342"/>
      <c r="J7" s="1342"/>
      <c r="K7" s="1342"/>
      <c r="L7" s="1342"/>
      <c r="M7" s="1342"/>
      <c r="N7" s="1342"/>
      <c r="O7" s="1342"/>
      <c r="P7" s="952"/>
      <c r="Q7" s="1341"/>
      <c r="R7" s="1341"/>
      <c r="S7" s="953"/>
    </row>
    <row r="8" spans="1:19" x14ac:dyDescent="0.25">
      <c r="A8" s="492" t="s">
        <v>61</v>
      </c>
      <c r="B8" s="603"/>
      <c r="C8" s="603"/>
      <c r="D8" s="603"/>
      <c r="E8" s="245" t="s">
        <v>62</v>
      </c>
      <c r="F8" s="245" t="s">
        <v>63</v>
      </c>
      <c r="G8" s="245" t="s">
        <v>64</v>
      </c>
      <c r="H8" s="496" t="s">
        <v>65</v>
      </c>
      <c r="I8" s="497"/>
      <c r="J8" s="245" t="s">
        <v>62</v>
      </c>
      <c r="K8" s="245" t="s">
        <v>63</v>
      </c>
      <c r="L8" s="245" t="s">
        <v>64</v>
      </c>
      <c r="M8" s="498" t="s">
        <v>582</v>
      </c>
      <c r="N8" s="606"/>
      <c r="O8" s="606"/>
      <c r="P8" s="610"/>
      <c r="Q8" s="256" t="s">
        <v>62</v>
      </c>
      <c r="R8" s="256" t="s">
        <v>63</v>
      </c>
      <c r="S8" s="257" t="s">
        <v>64</v>
      </c>
    </row>
    <row r="9" spans="1:19" ht="15.75" thickBot="1" x14ac:dyDescent="0.3">
      <c r="A9" s="1343"/>
      <c r="B9" s="603"/>
      <c r="C9" s="603"/>
      <c r="D9" s="603"/>
      <c r="E9" s="73"/>
      <c r="F9" s="73"/>
      <c r="G9" s="73"/>
      <c r="H9" s="1344"/>
      <c r="I9" s="1345"/>
      <c r="J9" s="73"/>
      <c r="K9" s="73"/>
      <c r="L9" s="73"/>
      <c r="M9" s="1346"/>
      <c r="N9" s="1347"/>
      <c r="O9" s="1347"/>
      <c r="P9" s="1348"/>
      <c r="Q9" s="73"/>
      <c r="R9" s="73"/>
      <c r="S9" s="73"/>
    </row>
    <row r="10" spans="1:19" ht="19.5" customHeight="1" thickBot="1" x14ac:dyDescent="0.3">
      <c r="A10" s="479" t="s">
        <v>67</v>
      </c>
      <c r="B10" s="480"/>
      <c r="C10" s="480"/>
      <c r="D10" s="480"/>
      <c r="E10" s="480"/>
      <c r="F10" s="480"/>
      <c r="G10" s="480"/>
      <c r="H10" s="480"/>
      <c r="I10" s="480"/>
      <c r="J10" s="480"/>
      <c r="K10" s="480"/>
      <c r="L10" s="480"/>
      <c r="M10" s="480"/>
      <c r="N10" s="480"/>
      <c r="O10" s="480"/>
      <c r="P10" s="480"/>
      <c r="Q10" s="480"/>
      <c r="R10" s="480"/>
      <c r="S10" s="481"/>
    </row>
    <row r="11" spans="1:19" ht="15" customHeight="1" x14ac:dyDescent="0.25">
      <c r="A11" s="455" t="s">
        <v>68</v>
      </c>
      <c r="B11" s="456"/>
      <c r="C11" s="455" t="s">
        <v>69</v>
      </c>
      <c r="D11" s="466"/>
      <c r="E11" s="456"/>
      <c r="F11" s="455" t="s">
        <v>70</v>
      </c>
      <c r="G11" s="466"/>
      <c r="H11" s="456"/>
      <c r="I11" s="455" t="s">
        <v>71</v>
      </c>
      <c r="J11" s="466"/>
      <c r="K11" s="456"/>
      <c r="L11" s="455" t="s">
        <v>72</v>
      </c>
      <c r="M11" s="466"/>
      <c r="N11" s="466"/>
      <c r="O11" s="456"/>
      <c r="P11" s="455" t="s">
        <v>73</v>
      </c>
      <c r="Q11" s="466"/>
      <c r="R11" s="466"/>
      <c r="S11" s="456"/>
    </row>
    <row r="12" spans="1:19" ht="19.5" customHeight="1" thickBot="1" x14ac:dyDescent="0.3">
      <c r="A12" s="986" t="str">
        <f>'F2. COMP. LAB Y COM COMPOR'!A13:B13</f>
        <v>CEDULA DE CIUDADANIA</v>
      </c>
      <c r="B12" s="987"/>
      <c r="C12" s="988">
        <f>'F2. COMP. LAB Y COM COMPOR'!C13:E13</f>
        <v>0</v>
      </c>
      <c r="D12" s="989"/>
      <c r="E12" s="990"/>
      <c r="F12" s="981">
        <f>'F2. COMP. LAB Y COM COMPOR'!F13:H13</f>
        <v>0</v>
      </c>
      <c r="G12" s="982"/>
      <c r="H12" s="983"/>
      <c r="I12" s="993">
        <f>'F2. COMP. LAB Y COM COMPOR'!I13:K13</f>
        <v>0</v>
      </c>
      <c r="J12" s="991"/>
      <c r="K12" s="992"/>
      <c r="L12" s="993">
        <f>'F2. COMP. LAB Y COM COMPOR'!L13:O13</f>
        <v>0</v>
      </c>
      <c r="M12" s="991"/>
      <c r="N12" s="991"/>
      <c r="O12" s="992"/>
      <c r="P12" s="993">
        <f>'F2. COMP. LAB Y COM COMPOR'!P13:S13</f>
        <v>0</v>
      </c>
      <c r="Q12" s="991"/>
      <c r="R12" s="991"/>
      <c r="S12" s="992"/>
    </row>
    <row r="13" spans="1:19" ht="15.75" customHeight="1" x14ac:dyDescent="0.25">
      <c r="A13" s="455" t="s">
        <v>74</v>
      </c>
      <c r="B13" s="466"/>
      <c r="C13" s="466"/>
      <c r="D13" s="466"/>
      <c r="E13" s="466"/>
      <c r="F13" s="466"/>
      <c r="G13" s="466"/>
      <c r="H13" s="466"/>
      <c r="I13" s="455" t="s">
        <v>75</v>
      </c>
      <c r="J13" s="466"/>
      <c r="K13" s="466"/>
      <c r="L13" s="466"/>
      <c r="M13" s="466"/>
      <c r="N13" s="466"/>
      <c r="O13" s="466"/>
      <c r="P13" s="466"/>
      <c r="Q13" s="466"/>
      <c r="R13" s="466"/>
      <c r="S13" s="456"/>
    </row>
    <row r="14" spans="1:19" ht="22.5" customHeight="1" thickBot="1" x14ac:dyDescent="0.3">
      <c r="A14" s="981">
        <f>'F2. COMP. LAB Y COM COMPOR'!A15:H15</f>
        <v>0</v>
      </c>
      <c r="B14" s="982"/>
      <c r="C14" s="982"/>
      <c r="D14" s="982"/>
      <c r="E14" s="982"/>
      <c r="F14" s="991"/>
      <c r="G14" s="991"/>
      <c r="H14" s="982"/>
      <c r="I14" s="1297" t="str">
        <f>'F2. COMP. LAB Y COM COMPOR'!I15:S15</f>
        <v>ddd</v>
      </c>
      <c r="J14" s="1298"/>
      <c r="K14" s="1298"/>
      <c r="L14" s="1298"/>
      <c r="M14" s="1298"/>
      <c r="N14" s="1298"/>
      <c r="O14" s="1298"/>
      <c r="P14" s="1298"/>
      <c r="Q14" s="1298"/>
      <c r="R14" s="1298"/>
      <c r="S14" s="1299"/>
    </row>
    <row r="15" spans="1:19" ht="15.75" customHeight="1" x14ac:dyDescent="0.25">
      <c r="A15" s="455" t="s">
        <v>76</v>
      </c>
      <c r="B15" s="466"/>
      <c r="C15" s="466"/>
      <c r="D15" s="466"/>
      <c r="E15" s="466"/>
      <c r="F15" s="455" t="s">
        <v>77</v>
      </c>
      <c r="G15" s="456"/>
      <c r="H15" s="241" t="s">
        <v>78</v>
      </c>
      <c r="I15" s="751" t="str">
        <f>'F2. COMP. LAB Y COM COMPOR'!I16</f>
        <v>Propósito del empleo:</v>
      </c>
      <c r="J15" s="752"/>
      <c r="K15" s="1300">
        <f>'F2. COMP. LAB Y COM COMPOR'!J16</f>
        <v>0</v>
      </c>
      <c r="L15" s="1301"/>
      <c r="M15" s="1301"/>
      <c r="N15" s="1301"/>
      <c r="O15" s="1301"/>
      <c r="P15" s="1301"/>
      <c r="Q15" s="1301"/>
      <c r="R15" s="1301"/>
      <c r="S15" s="1302"/>
    </row>
    <row r="16" spans="1:19" ht="18.75" customHeight="1" thickBot="1" x14ac:dyDescent="0.3">
      <c r="A16" s="984" t="str">
        <f>'F2. COMP. LAB Y COM COMPOR'!A17:E17</f>
        <v>DIRECTIVO</v>
      </c>
      <c r="B16" s="1170"/>
      <c r="C16" s="1170"/>
      <c r="D16" s="1170"/>
      <c r="E16" s="1170"/>
      <c r="F16" s="984">
        <f>'F2. COMP. LAB Y COM COMPOR'!F17:G17</f>
        <v>0</v>
      </c>
      <c r="G16" s="985"/>
      <c r="H16" s="259">
        <f>'F2. COMP. LAB Y COM COMPOR'!H17</f>
        <v>0</v>
      </c>
      <c r="I16" s="753"/>
      <c r="J16" s="754"/>
      <c r="K16" s="984"/>
      <c r="L16" s="1170"/>
      <c r="M16" s="1170"/>
      <c r="N16" s="1170"/>
      <c r="O16" s="1170"/>
      <c r="P16" s="1170"/>
      <c r="Q16" s="1170"/>
      <c r="R16" s="1170"/>
      <c r="S16" s="985"/>
    </row>
    <row r="17" spans="1:19" ht="18" customHeight="1" thickBot="1" x14ac:dyDescent="0.3">
      <c r="A17" s="479" t="s">
        <v>79</v>
      </c>
      <c r="B17" s="480"/>
      <c r="C17" s="480"/>
      <c r="D17" s="480"/>
      <c r="E17" s="480"/>
      <c r="F17" s="474"/>
      <c r="G17" s="474"/>
      <c r="H17" s="480"/>
      <c r="I17" s="480"/>
      <c r="J17" s="480"/>
      <c r="K17" s="480"/>
      <c r="L17" s="480"/>
      <c r="M17" s="480"/>
      <c r="N17" s="480"/>
      <c r="O17" s="480"/>
      <c r="P17" s="480"/>
      <c r="Q17" s="480"/>
      <c r="R17" s="480"/>
      <c r="S17" s="481"/>
    </row>
    <row r="18" spans="1:19" ht="17.25" customHeight="1" x14ac:dyDescent="0.25">
      <c r="A18" s="455" t="s">
        <v>80</v>
      </c>
      <c r="B18" s="456"/>
      <c r="C18" s="455" t="s">
        <v>69</v>
      </c>
      <c r="D18" s="466"/>
      <c r="E18" s="456"/>
      <c r="F18" s="455" t="s">
        <v>70</v>
      </c>
      <c r="G18" s="466"/>
      <c r="H18" s="456"/>
      <c r="I18" s="455" t="s">
        <v>71</v>
      </c>
      <c r="J18" s="466"/>
      <c r="K18" s="456"/>
      <c r="L18" s="455" t="s">
        <v>72</v>
      </c>
      <c r="M18" s="466"/>
      <c r="N18" s="466"/>
      <c r="O18" s="456"/>
      <c r="P18" s="455" t="s">
        <v>73</v>
      </c>
      <c r="Q18" s="466"/>
      <c r="R18" s="466"/>
      <c r="S18" s="456"/>
    </row>
    <row r="19" spans="1:19" ht="19.5" customHeight="1" thickBot="1" x14ac:dyDescent="0.3">
      <c r="A19" s="986" t="str">
        <f>'F2. COMP. LAB Y COM COMPOR'!A20:B20</f>
        <v>CEDULA DE CIUDADANIA</v>
      </c>
      <c r="B19" s="987"/>
      <c r="C19" s="988">
        <f>'F2. COMP. LAB Y COM COMPOR'!C20:E20</f>
        <v>0</v>
      </c>
      <c r="D19" s="989"/>
      <c r="E19" s="990"/>
      <c r="F19" s="981">
        <f>'F2. COMP. LAB Y COM COMPOR'!F20:H20</f>
        <v>0</v>
      </c>
      <c r="G19" s="982"/>
      <c r="H19" s="983"/>
      <c r="I19" s="993" t="str">
        <f>'F2. COMP. LAB Y COM COMPOR'!I20:K20</f>
        <v xml:space="preserve">  </v>
      </c>
      <c r="J19" s="991"/>
      <c r="K19" s="992"/>
      <c r="L19" s="993">
        <f>'F2. COMP. LAB Y COM COMPOR'!L20:O20</f>
        <v>0</v>
      </c>
      <c r="M19" s="991"/>
      <c r="N19" s="991"/>
      <c r="O19" s="992"/>
      <c r="P19" s="981" t="str">
        <f>'F2. COMP. LAB Y COM COMPOR'!P20:S20</f>
        <v xml:space="preserve">  </v>
      </c>
      <c r="Q19" s="982"/>
      <c r="R19" s="982"/>
      <c r="S19" s="983"/>
    </row>
    <row r="20" spans="1:19" ht="18.75" customHeight="1" x14ac:dyDescent="0.25">
      <c r="A20" s="464" t="s">
        <v>81</v>
      </c>
      <c r="B20" s="465"/>
      <c r="C20" s="471"/>
      <c r="D20" s="471"/>
      <c r="E20" s="471"/>
      <c r="F20" s="471"/>
      <c r="G20" s="462" t="s">
        <v>75</v>
      </c>
      <c r="H20" s="471"/>
      <c r="I20" s="466"/>
      <c r="J20" s="466"/>
      <c r="K20" s="466"/>
      <c r="L20" s="466"/>
      <c r="M20" s="456"/>
      <c r="N20" s="466" t="s">
        <v>77</v>
      </c>
      <c r="O20" s="456"/>
      <c r="P20" s="466" t="s">
        <v>78</v>
      </c>
      <c r="Q20" s="456"/>
      <c r="R20" s="455" t="s">
        <v>76</v>
      </c>
      <c r="S20" s="456"/>
    </row>
    <row r="21" spans="1:19" ht="18.75" customHeight="1" thickBot="1" x14ac:dyDescent="0.3">
      <c r="A21" s="993">
        <f>'F2. COMP. LAB Y COM COMPOR'!A22:F22</f>
        <v>0</v>
      </c>
      <c r="B21" s="991"/>
      <c r="C21" s="991"/>
      <c r="D21" s="991"/>
      <c r="E21" s="991"/>
      <c r="F21" s="991"/>
      <c r="G21" s="981">
        <f>'F2. COMP. LAB Y COM COMPOR'!G22:M22</f>
        <v>0</v>
      </c>
      <c r="H21" s="982"/>
      <c r="I21" s="982"/>
      <c r="J21" s="982"/>
      <c r="K21" s="982"/>
      <c r="L21" s="982"/>
      <c r="M21" s="983"/>
      <c r="N21" s="984">
        <f>'F2. COMP. LAB Y COM COMPOR'!N22:O22</f>
        <v>0</v>
      </c>
      <c r="O21" s="985"/>
      <c r="P21" s="1295">
        <f>'F2. COMP. LAB Y COM COMPOR'!P22:Q22</f>
        <v>0</v>
      </c>
      <c r="Q21" s="1296"/>
      <c r="R21" s="993">
        <f>'F2. COMP. LAB Y COM COMPOR'!R22:S22</f>
        <v>0</v>
      </c>
      <c r="S21" s="992"/>
    </row>
    <row r="22" spans="1:19" ht="21" customHeight="1" thickBot="1" x14ac:dyDescent="0.3">
      <c r="A22" s="472" t="s">
        <v>82</v>
      </c>
      <c r="B22" s="473"/>
      <c r="C22" s="473"/>
      <c r="D22" s="473"/>
      <c r="E22" s="473"/>
      <c r="F22" s="473"/>
      <c r="G22" s="474"/>
      <c r="H22" s="474"/>
      <c r="I22" s="474"/>
      <c r="J22" s="474"/>
      <c r="K22" s="474"/>
      <c r="L22" s="474"/>
      <c r="M22" s="474"/>
      <c r="N22" s="474"/>
      <c r="O22" s="474"/>
      <c r="P22" s="473"/>
      <c r="Q22" s="473"/>
      <c r="R22" s="473"/>
      <c r="S22" s="475"/>
    </row>
    <row r="23" spans="1:19" ht="21.75" customHeight="1" x14ac:dyDescent="0.25">
      <c r="A23" s="455" t="s">
        <v>80</v>
      </c>
      <c r="B23" s="456"/>
      <c r="C23" s="455" t="s">
        <v>69</v>
      </c>
      <c r="D23" s="466"/>
      <c r="E23" s="456"/>
      <c r="F23" s="455" t="s">
        <v>70</v>
      </c>
      <c r="G23" s="466"/>
      <c r="H23" s="456"/>
      <c r="I23" s="455" t="s">
        <v>71</v>
      </c>
      <c r="J23" s="466"/>
      <c r="K23" s="456"/>
      <c r="L23" s="455" t="s">
        <v>72</v>
      </c>
      <c r="M23" s="466"/>
      <c r="N23" s="466"/>
      <c r="O23" s="456"/>
      <c r="P23" s="455" t="s">
        <v>73</v>
      </c>
      <c r="Q23" s="466"/>
      <c r="R23" s="466"/>
      <c r="S23" s="456"/>
    </row>
    <row r="24" spans="1:19" ht="15.75" customHeight="1" thickBot="1" x14ac:dyDescent="0.3">
      <c r="A24" s="986" t="str">
        <f>'F2. COMP. LAB Y COM COMPOR'!A26:B26</f>
        <v>CEDULA DE CIUDADANIA</v>
      </c>
      <c r="B24" s="987"/>
      <c r="C24" s="988" t="str">
        <f>IF('F2. COMP. LAB Y COM COMPOR'!R24="NO","NO REQUERIDO",'F2. COMP. LAB Y COM COMPOR'!C26:E26)</f>
        <v>NO REQUERIDO</v>
      </c>
      <c r="D24" s="982"/>
      <c r="E24" s="983"/>
      <c r="F24" s="981" t="str">
        <f>IF('F2. COMP. LAB Y COM COMPOR'!R24="NO","NO REQUERIDO",'F2. COMP. LAB Y COM COMPOR'!F26:H26)</f>
        <v>NO REQUERIDO</v>
      </c>
      <c r="G24" s="991"/>
      <c r="H24" s="992"/>
      <c r="I24" s="993" t="str">
        <f>IF('F2. COMP. LAB Y COM COMPOR'!R24="NO","NO REQUERIDO",'F2. COMP. LAB Y COM COMPOR'!I26:K26)</f>
        <v>NO REQUERIDO</v>
      </c>
      <c r="J24" s="991"/>
      <c r="K24" s="992"/>
      <c r="L24" s="993" t="str">
        <f>IF('F2. COMP. LAB Y COM COMPOR'!R24="NO","NO REQUERIDO",'F2. COMP. LAB Y COM COMPOR'!L26:O26)</f>
        <v>NO REQUERIDO</v>
      </c>
      <c r="M24" s="991"/>
      <c r="N24" s="991"/>
      <c r="O24" s="992"/>
      <c r="P24" s="981" t="str">
        <f>IF('F2. COMP. LAB Y COM COMPOR'!R24="NO","NO REQUERIDO",'F2. COMP. LAB Y COM COMPOR'!P26:S26)</f>
        <v>NO REQUERIDO</v>
      </c>
      <c r="Q24" s="982"/>
      <c r="R24" s="982"/>
      <c r="S24" s="983"/>
    </row>
    <row r="25" spans="1:19" ht="21.75" customHeight="1" x14ac:dyDescent="0.25">
      <c r="A25" s="464" t="s">
        <v>83</v>
      </c>
      <c r="B25" s="465"/>
      <c r="C25" s="465"/>
      <c r="D25" s="465"/>
      <c r="E25" s="465"/>
      <c r="F25" s="465"/>
      <c r="G25" s="455" t="s">
        <v>75</v>
      </c>
      <c r="H25" s="466"/>
      <c r="I25" s="466"/>
      <c r="J25" s="466"/>
      <c r="K25" s="466"/>
      <c r="L25" s="466"/>
      <c r="M25" s="456"/>
      <c r="N25" s="466" t="s">
        <v>77</v>
      </c>
      <c r="O25" s="456"/>
      <c r="P25" s="466" t="s">
        <v>78</v>
      </c>
      <c r="Q25" s="456"/>
      <c r="R25" s="455" t="s">
        <v>76</v>
      </c>
      <c r="S25" s="456"/>
    </row>
    <row r="26" spans="1:19" ht="21.75" customHeight="1" thickBot="1" x14ac:dyDescent="0.3">
      <c r="A26" s="981" t="str">
        <f>IF('F2. COMP. LAB Y COM COMPOR'!R24="NO","NO REQUERIDO",'F2. COMP. LAB Y COM COMPOR'!A28:F28)</f>
        <v>NO REQUERIDO</v>
      </c>
      <c r="B26" s="982"/>
      <c r="C26" s="982"/>
      <c r="D26" s="982"/>
      <c r="E26" s="982"/>
      <c r="F26" s="982"/>
      <c r="G26" s="981" t="str">
        <f>IF('F2. COMP. LAB Y COM COMPOR'!R24="NO","NO REQUERIDO",'F2. COMP. LAB Y COM COMPOR'!G28:M28)</f>
        <v>NO REQUERIDO</v>
      </c>
      <c r="H26" s="982"/>
      <c r="I26" s="982"/>
      <c r="J26" s="982"/>
      <c r="K26" s="982"/>
      <c r="L26" s="982"/>
      <c r="M26" s="983"/>
      <c r="N26" s="984" t="str">
        <f>IF('F2. COMP. LAB Y COM COMPOR'!R24="NO","NO REQUERIDO",'F2. COMP. LAB Y COM COMPOR'!N28:O28)</f>
        <v>NO REQUERIDO</v>
      </c>
      <c r="O26" s="985"/>
      <c r="P26" s="984" t="str">
        <f>IF('F2. COMP. LAB Y COM COMPOR'!R24="NO","NO REQUERIDO",'F2. COMP. LAB Y COM COMPOR'!P28:Q28)</f>
        <v>NO REQUERIDO</v>
      </c>
      <c r="Q26" s="985"/>
      <c r="R26" s="981" t="str">
        <f>IF('F2. COMP. LAB Y COM COMPOR'!R24="NO","NO REQUERIDO",'F2. COMP. LAB Y COM COMPOR'!R28:S28)</f>
        <v>NO REQUERIDO</v>
      </c>
      <c r="S26" s="983"/>
    </row>
    <row r="27" spans="1:19" ht="22.5" customHeight="1" x14ac:dyDescent="0.25">
      <c r="A27" s="1352" t="s">
        <v>84</v>
      </c>
      <c r="B27" s="1352"/>
      <c r="C27" s="1352"/>
      <c r="D27" s="1352"/>
      <c r="E27" s="1352"/>
      <c r="F27" s="1352"/>
      <c r="G27" s="1352"/>
      <c r="H27" s="1352"/>
      <c r="I27" s="1352"/>
      <c r="J27" s="1352"/>
      <c r="K27" s="1352"/>
      <c r="L27" s="1352"/>
      <c r="M27" s="1352"/>
      <c r="N27" s="1352"/>
      <c r="O27" s="1352"/>
      <c r="P27" s="1352"/>
      <c r="Q27" s="1352"/>
      <c r="R27" s="1352"/>
      <c r="S27" s="1353"/>
    </row>
    <row r="28" spans="1:19" ht="15" customHeight="1" x14ac:dyDescent="0.25">
      <c r="A28" s="1349" t="s">
        <v>85</v>
      </c>
      <c r="B28" s="445"/>
      <c r="C28" s="445"/>
      <c r="D28" s="569"/>
      <c r="E28" s="444" t="s">
        <v>86</v>
      </c>
      <c r="F28" s="445"/>
      <c r="G28" s="445"/>
      <c r="H28" s="445"/>
      <c r="I28" s="445"/>
      <c r="J28" s="569"/>
      <c r="K28" s="444" t="s">
        <v>437</v>
      </c>
      <c r="L28" s="569"/>
      <c r="M28" s="546" t="s">
        <v>583</v>
      </c>
      <c r="N28" s="546"/>
      <c r="O28" s="546"/>
      <c r="P28" s="546"/>
      <c r="Q28" s="546"/>
      <c r="R28" s="546"/>
      <c r="S28" s="546"/>
    </row>
    <row r="29" spans="1:19" ht="15" customHeight="1" x14ac:dyDescent="0.25">
      <c r="A29" s="1231"/>
      <c r="B29" s="1227"/>
      <c r="C29" s="1227"/>
      <c r="D29" s="1350"/>
      <c r="E29" s="1226"/>
      <c r="F29" s="1227"/>
      <c r="G29" s="1227"/>
      <c r="H29" s="1227"/>
      <c r="I29" s="1227"/>
      <c r="J29" s="1350"/>
      <c r="K29" s="1226"/>
      <c r="L29" s="1350"/>
      <c r="M29" s="546"/>
      <c r="N29" s="546"/>
      <c r="O29" s="546"/>
      <c r="P29" s="546"/>
      <c r="Q29" s="546"/>
      <c r="R29" s="546"/>
      <c r="S29" s="546"/>
    </row>
    <row r="30" spans="1:19" ht="15" customHeight="1" x14ac:dyDescent="0.25">
      <c r="A30" s="1231"/>
      <c r="B30" s="1227"/>
      <c r="C30" s="1227"/>
      <c r="D30" s="1350"/>
      <c r="E30" s="1226"/>
      <c r="F30" s="1227"/>
      <c r="G30" s="1227"/>
      <c r="H30" s="1227"/>
      <c r="I30" s="1227"/>
      <c r="J30" s="1350"/>
      <c r="K30" s="1226"/>
      <c r="L30" s="1350"/>
      <c r="M30" s="1356" t="s">
        <v>584</v>
      </c>
      <c r="N30" s="1354" t="s">
        <v>585</v>
      </c>
      <c r="O30" s="1354" t="s">
        <v>586</v>
      </c>
      <c r="P30" s="1354" t="s">
        <v>587</v>
      </c>
      <c r="Q30" s="1354" t="s">
        <v>588</v>
      </c>
      <c r="R30" s="1354" t="s">
        <v>589</v>
      </c>
      <c r="S30" s="453" t="s">
        <v>590</v>
      </c>
    </row>
    <row r="31" spans="1:19" ht="15" customHeight="1" x14ac:dyDescent="0.25">
      <c r="A31" s="1231"/>
      <c r="B31" s="1227"/>
      <c r="C31" s="1227"/>
      <c r="D31" s="1350"/>
      <c r="E31" s="1226"/>
      <c r="F31" s="1227"/>
      <c r="G31" s="1227"/>
      <c r="H31" s="1227"/>
      <c r="I31" s="1227"/>
      <c r="J31" s="1350"/>
      <c r="K31" s="1226"/>
      <c r="L31" s="1350"/>
      <c r="M31" s="1357"/>
      <c r="N31" s="1355"/>
      <c r="O31" s="1355"/>
      <c r="P31" s="1355"/>
      <c r="Q31" s="1355"/>
      <c r="R31" s="1355"/>
      <c r="S31" s="453"/>
    </row>
    <row r="32" spans="1:19" ht="46.5" customHeight="1" x14ac:dyDescent="0.25">
      <c r="A32" s="1231"/>
      <c r="B32" s="1227"/>
      <c r="C32" s="1227"/>
      <c r="D32" s="1350"/>
      <c r="E32" s="1226"/>
      <c r="F32" s="1227"/>
      <c r="G32" s="1227"/>
      <c r="H32" s="1227"/>
      <c r="I32" s="1227"/>
      <c r="J32" s="1350"/>
      <c r="K32" s="1226"/>
      <c r="L32" s="1350"/>
      <c r="M32" s="261" t="s">
        <v>591</v>
      </c>
      <c r="N32" s="201"/>
      <c r="O32" s="201"/>
      <c r="P32" s="201"/>
      <c r="Q32" s="201"/>
      <c r="R32" s="201"/>
      <c r="S32" s="453"/>
    </row>
    <row r="33" spans="1:19" ht="15" customHeight="1" x14ac:dyDescent="0.25">
      <c r="A33" s="1231"/>
      <c r="B33" s="1227"/>
      <c r="C33" s="1227"/>
      <c r="D33" s="1350"/>
      <c r="E33" s="1226"/>
      <c r="F33" s="1227"/>
      <c r="G33" s="1227"/>
      <c r="H33" s="1227"/>
      <c r="I33" s="1227"/>
      <c r="J33" s="1350"/>
      <c r="K33" s="1226"/>
      <c r="L33" s="1350"/>
      <c r="M33" s="183" t="s">
        <v>592</v>
      </c>
      <c r="N33" s="219"/>
      <c r="O33" s="219"/>
      <c r="P33" s="219"/>
      <c r="Q33" s="219"/>
      <c r="R33" s="219"/>
      <c r="S33" s="453"/>
    </row>
    <row r="34" spans="1:19" ht="15" customHeight="1" x14ac:dyDescent="0.25">
      <c r="A34" s="1351"/>
      <c r="B34" s="448"/>
      <c r="C34" s="448"/>
      <c r="D34" s="570"/>
      <c r="E34" s="447"/>
      <c r="F34" s="448"/>
      <c r="G34" s="448"/>
      <c r="H34" s="448"/>
      <c r="I34" s="448"/>
      <c r="J34" s="570"/>
      <c r="K34" s="447"/>
      <c r="L34" s="570"/>
      <c r="M34" s="183" t="s">
        <v>593</v>
      </c>
      <c r="N34" s="219"/>
      <c r="O34" s="219"/>
      <c r="P34" s="219"/>
      <c r="Q34" s="219"/>
      <c r="R34" s="219"/>
      <c r="S34" s="453"/>
    </row>
    <row r="35" spans="1:19" ht="22.5" customHeight="1" x14ac:dyDescent="0.25">
      <c r="A35" s="412">
        <f>'F2. COMP. LAB Y COM COMPOR'!A37</f>
        <v>0</v>
      </c>
      <c r="B35" s="407"/>
      <c r="C35" s="407"/>
      <c r="D35" s="408"/>
      <c r="E35" s="417">
        <f>'F2. COMP. LAB Y COM COMPOR'!H37</f>
        <v>0</v>
      </c>
      <c r="F35" s="417"/>
      <c r="G35" s="417"/>
      <c r="H35" s="417"/>
      <c r="I35" s="417"/>
      <c r="J35" s="417"/>
      <c r="K35" s="1358">
        <f>'F2. COMP. LAB Y COM COMPOR'!Q37</f>
        <v>0</v>
      </c>
      <c r="L35" s="1358"/>
      <c r="M35" s="1361"/>
      <c r="N35" s="1359"/>
      <c r="O35" s="1359"/>
      <c r="P35" s="1359"/>
      <c r="Q35" s="1359"/>
      <c r="R35" s="1359"/>
      <c r="S35" s="1360">
        <f>IF(L46="No Aplica",0,SUM((N35*N$47),(O35*O$47),(P35*P$47),(Q35*Q$47),(R35*R$47)))</f>
        <v>0</v>
      </c>
    </row>
    <row r="36" spans="1:19" ht="23.25" customHeight="1" x14ac:dyDescent="0.25">
      <c r="A36" s="413"/>
      <c r="B36" s="410"/>
      <c r="C36" s="410"/>
      <c r="D36" s="411"/>
      <c r="E36" s="417"/>
      <c r="F36" s="417"/>
      <c r="G36" s="417"/>
      <c r="H36" s="417"/>
      <c r="I36" s="417"/>
      <c r="J36" s="417"/>
      <c r="K36" s="1358"/>
      <c r="L36" s="1358"/>
      <c r="M36" s="1361"/>
      <c r="N36" s="1359"/>
      <c r="O36" s="1359"/>
      <c r="P36" s="1359"/>
      <c r="Q36" s="1359"/>
      <c r="R36" s="1359"/>
      <c r="S36" s="1360"/>
    </row>
    <row r="37" spans="1:19" ht="22.5" customHeight="1" x14ac:dyDescent="0.25">
      <c r="A37" s="416">
        <f>'F2. COMP. LAB Y COM COMPOR'!A39</f>
        <v>0</v>
      </c>
      <c r="B37" s="417"/>
      <c r="C37" s="417"/>
      <c r="D37" s="417"/>
      <c r="E37" s="417">
        <f>'F2. COMP. LAB Y COM COMPOR'!H39</f>
        <v>0</v>
      </c>
      <c r="F37" s="417"/>
      <c r="G37" s="417"/>
      <c r="H37" s="417"/>
      <c r="I37" s="417"/>
      <c r="J37" s="417"/>
      <c r="K37" s="1358">
        <f>'F2. COMP. LAB Y COM COMPOR'!Q39</f>
        <v>0</v>
      </c>
      <c r="L37" s="1358"/>
      <c r="M37" s="1361"/>
      <c r="N37" s="1359"/>
      <c r="O37" s="1359"/>
      <c r="P37" s="1362"/>
      <c r="Q37" s="1359"/>
      <c r="R37" s="1359"/>
      <c r="S37" s="1360">
        <f>IF(L47="No Aplica",0,SUM((N37*N$47),(O37*O$47),(P37*P$47),(Q37*Q$47),(R37*R$47)))</f>
        <v>0</v>
      </c>
    </row>
    <row r="38" spans="1:19" ht="29.25" customHeight="1" x14ac:dyDescent="0.25">
      <c r="A38" s="416"/>
      <c r="B38" s="417"/>
      <c r="C38" s="417"/>
      <c r="D38" s="417"/>
      <c r="E38" s="417"/>
      <c r="F38" s="417"/>
      <c r="G38" s="417"/>
      <c r="H38" s="417"/>
      <c r="I38" s="417"/>
      <c r="J38" s="417"/>
      <c r="K38" s="1358"/>
      <c r="L38" s="1358"/>
      <c r="M38" s="1361"/>
      <c r="N38" s="1359"/>
      <c r="O38" s="1359"/>
      <c r="P38" s="1363"/>
      <c r="Q38" s="1359"/>
      <c r="R38" s="1359"/>
      <c r="S38" s="1360"/>
    </row>
    <row r="39" spans="1:19" ht="21" customHeight="1" x14ac:dyDescent="0.25">
      <c r="A39" s="416">
        <f>'F2. COMP. LAB Y COM COMPOR'!A41</f>
        <v>0</v>
      </c>
      <c r="B39" s="417"/>
      <c r="C39" s="417"/>
      <c r="D39" s="417"/>
      <c r="E39" s="417">
        <f>'F2. COMP. LAB Y COM COMPOR'!H41</f>
        <v>0</v>
      </c>
      <c r="F39" s="417"/>
      <c r="G39" s="417"/>
      <c r="H39" s="417"/>
      <c r="I39" s="417"/>
      <c r="J39" s="417"/>
      <c r="K39" s="1358">
        <f>'F2. COMP. LAB Y COM COMPOR'!Q41</f>
        <v>0</v>
      </c>
      <c r="L39" s="1358"/>
      <c r="M39" s="1361"/>
      <c r="N39" s="1359"/>
      <c r="O39" s="1359"/>
      <c r="P39" s="1362"/>
      <c r="Q39" s="1359"/>
      <c r="R39" s="1359"/>
      <c r="S39" s="1360">
        <f>IF(L47="No Aplica",0,SUM((N39*N$47),(O39*O$47),(P39*P$47),(Q39*Q$47),(R39*R$47)))</f>
        <v>0</v>
      </c>
    </row>
    <row r="40" spans="1:19" ht="19.5" customHeight="1" x14ac:dyDescent="0.25">
      <c r="A40" s="416"/>
      <c r="B40" s="417"/>
      <c r="C40" s="417"/>
      <c r="D40" s="417"/>
      <c r="E40" s="417"/>
      <c r="F40" s="417"/>
      <c r="G40" s="417"/>
      <c r="H40" s="417"/>
      <c r="I40" s="417"/>
      <c r="J40" s="417"/>
      <c r="K40" s="1358"/>
      <c r="L40" s="1358"/>
      <c r="M40" s="1361"/>
      <c r="N40" s="1359"/>
      <c r="O40" s="1359"/>
      <c r="P40" s="1363"/>
      <c r="Q40" s="1359"/>
      <c r="R40" s="1359"/>
      <c r="S40" s="1360"/>
    </row>
    <row r="41" spans="1:19" ht="21" customHeight="1" x14ac:dyDescent="0.25">
      <c r="A41" s="416">
        <f>'F2. COMP. LAB Y COM COMPOR'!A43</f>
        <v>0</v>
      </c>
      <c r="B41" s="417"/>
      <c r="C41" s="417"/>
      <c r="D41" s="417"/>
      <c r="E41" s="417">
        <f>'F2. COMP. LAB Y COM COMPOR'!H43</f>
        <v>0</v>
      </c>
      <c r="F41" s="417"/>
      <c r="G41" s="417"/>
      <c r="H41" s="417"/>
      <c r="I41" s="417"/>
      <c r="J41" s="417"/>
      <c r="K41" s="1358">
        <f>'F2. COMP. LAB Y COM COMPOR'!Q43</f>
        <v>0</v>
      </c>
      <c r="L41" s="1358"/>
      <c r="M41" s="1361"/>
      <c r="N41" s="1359"/>
      <c r="O41" s="1359"/>
      <c r="P41" s="1362"/>
      <c r="Q41" s="1359"/>
      <c r="R41" s="1359"/>
      <c r="S41" s="1360">
        <f>IF(L47="No Aplica",0,SUM((N41*N$47),(O41*O$47),(P41*P$47),(Q41*Q$47),(R41*R$47)))</f>
        <v>0</v>
      </c>
    </row>
    <row r="42" spans="1:19" ht="24.75" customHeight="1" x14ac:dyDescent="0.25">
      <c r="A42" s="416"/>
      <c r="B42" s="417"/>
      <c r="C42" s="417"/>
      <c r="D42" s="417"/>
      <c r="E42" s="417"/>
      <c r="F42" s="417"/>
      <c r="G42" s="417"/>
      <c r="H42" s="417"/>
      <c r="I42" s="417"/>
      <c r="J42" s="417"/>
      <c r="K42" s="1358"/>
      <c r="L42" s="1358"/>
      <c r="M42" s="1361"/>
      <c r="N42" s="1359"/>
      <c r="O42" s="1359"/>
      <c r="P42" s="1363"/>
      <c r="Q42" s="1359"/>
      <c r="R42" s="1359"/>
      <c r="S42" s="1360"/>
    </row>
    <row r="43" spans="1:19" ht="21" customHeight="1" x14ac:dyDescent="0.25">
      <c r="A43" s="406">
        <f>'F2. COMP. LAB Y COM COMPOR'!A45</f>
        <v>0</v>
      </c>
      <c r="B43" s="407"/>
      <c r="C43" s="407"/>
      <c r="D43" s="408"/>
      <c r="E43" s="417">
        <f>'F2. COMP. LAB Y COM COMPOR'!H45</f>
        <v>0</v>
      </c>
      <c r="F43" s="417"/>
      <c r="G43" s="417"/>
      <c r="H43" s="417"/>
      <c r="I43" s="417"/>
      <c r="J43" s="417"/>
      <c r="K43" s="1358">
        <f>'F2. COMP. LAB Y COM COMPOR'!Q45</f>
        <v>0</v>
      </c>
      <c r="L43" s="1358"/>
      <c r="M43" s="1361"/>
      <c r="N43" s="1359"/>
      <c r="O43" s="1359"/>
      <c r="P43" s="1362"/>
      <c r="Q43" s="1359"/>
      <c r="R43" s="1359"/>
      <c r="S43" s="1360">
        <f>IF(L47="No Aplica",0,SUM((N43*N$47),(O43*O$47),(P43*P$47),(Q43*Q$47),(R43*R$47)))</f>
        <v>0</v>
      </c>
    </row>
    <row r="44" spans="1:19" ht="15" customHeight="1" x14ac:dyDescent="0.25">
      <c r="A44" s="409"/>
      <c r="B44" s="410"/>
      <c r="C44" s="410"/>
      <c r="D44" s="411"/>
      <c r="E44" s="417"/>
      <c r="F44" s="417"/>
      <c r="G44" s="417"/>
      <c r="H44" s="417"/>
      <c r="I44" s="417"/>
      <c r="J44" s="417"/>
      <c r="K44" s="1358"/>
      <c r="L44" s="1358"/>
      <c r="M44" s="1361"/>
      <c r="N44" s="1359"/>
      <c r="O44" s="1359"/>
      <c r="P44" s="1363"/>
      <c r="Q44" s="1359"/>
      <c r="R44" s="1359"/>
      <c r="S44" s="1360"/>
    </row>
    <row r="45" spans="1:19" ht="35.25" customHeight="1" thickBot="1" x14ac:dyDescent="0.3">
      <c r="A45" s="1378" t="s">
        <v>594</v>
      </c>
      <c r="B45" s="1379"/>
      <c r="C45" s="1379"/>
      <c r="D45" s="1379"/>
      <c r="E45" s="1379"/>
      <c r="F45" s="1379"/>
      <c r="G45" s="1379"/>
      <c r="H45" s="1379"/>
      <c r="I45" s="1379"/>
      <c r="J45" s="1380"/>
      <c r="K45" s="1381" t="str">
        <f>IF(SUM(K35:L44)&lt;1,CONCATENATE("ERROR!!: Sumatoria menor a 100% (",TEXT(SUM(K35:L44),"0%)")),SUM(K35:L44))</f>
        <v>ERROR!!: Sumatoria menor a 100% (0%)</v>
      </c>
      <c r="L45" s="1382"/>
      <c r="M45" s="181"/>
      <c r="N45" s="202">
        <f>+N35*K$35+N37*K$37+N39*K$39+N41*K$41+N43*K$43</f>
        <v>0</v>
      </c>
      <c r="O45" s="202">
        <f>+O35*K$35+O37*K$37+O39*K$39+O41*K$41+O43*K$43</f>
        <v>0</v>
      </c>
      <c r="P45" s="202">
        <f>+P35*K$35+P37*K$37+P39*K$39+P41*K$41+P43*K$43</f>
        <v>0</v>
      </c>
      <c r="Q45" s="202">
        <f>+Q35*K$35+Q37*K$37+Q39*K$39+Q41*K$41+Q43*K$43</f>
        <v>0</v>
      </c>
      <c r="R45" s="202">
        <f>+R35*K$35+R37*K$37+R39*K$39+R41*K$41+R43*K$43</f>
        <v>0</v>
      </c>
      <c r="S45" s="1323"/>
    </row>
    <row r="46" spans="1:19" ht="21.6" customHeight="1" x14ac:dyDescent="0.25">
      <c r="A46" s="344" t="s">
        <v>595</v>
      </c>
      <c r="B46" s="344"/>
      <c r="C46" s="344"/>
      <c r="D46" s="344"/>
      <c r="E46" s="344"/>
      <c r="F46" s="344"/>
      <c r="G46" s="344" t="s">
        <v>596</v>
      </c>
      <c r="H46" s="344"/>
      <c r="I46" s="344"/>
      <c r="J46" s="344"/>
      <c r="K46" s="344"/>
      <c r="L46" s="239" t="str">
        <f>IF(OR(SUM(N46:R46)&lt;=30,SUM(N46:R46)&gt;180),"No Aplica",SUM(M46:R46))</f>
        <v>No Aplica</v>
      </c>
      <c r="M46" s="263"/>
      <c r="N46" s="262"/>
      <c r="O46" s="262"/>
      <c r="P46" s="262"/>
      <c r="Q46" s="262"/>
      <c r="R46" s="262"/>
      <c r="S46" s="1377"/>
    </row>
    <row r="47" spans="1:19" ht="28.5" customHeight="1" x14ac:dyDescent="0.25">
      <c r="A47" s="344"/>
      <c r="B47" s="344"/>
      <c r="C47" s="344"/>
      <c r="D47" s="344"/>
      <c r="E47" s="344"/>
      <c r="F47" s="344"/>
      <c r="G47" s="344" t="s">
        <v>597</v>
      </c>
      <c r="H47" s="344"/>
      <c r="I47" s="344"/>
      <c r="J47" s="344"/>
      <c r="K47" s="344"/>
      <c r="L47" s="203">
        <f t="shared" ref="L47:R47" si="0">IFERROR(+L46/$L$46,0)</f>
        <v>0</v>
      </c>
      <c r="M47" s="182"/>
      <c r="N47" s="203">
        <f t="shared" si="0"/>
        <v>0</v>
      </c>
      <c r="O47" s="203">
        <f t="shared" si="0"/>
        <v>0</v>
      </c>
      <c r="P47" s="203">
        <f t="shared" si="0"/>
        <v>0</v>
      </c>
      <c r="Q47" s="203">
        <f t="shared" si="0"/>
        <v>0</v>
      </c>
      <c r="R47" s="203">
        <f t="shared" si="0"/>
        <v>0</v>
      </c>
      <c r="S47" s="1324"/>
    </row>
    <row r="48" spans="1:19" ht="18" customHeight="1" x14ac:dyDescent="0.25">
      <c r="A48" s="1383" t="s">
        <v>598</v>
      </c>
      <c r="B48" s="1383"/>
      <c r="C48" s="1383"/>
      <c r="D48" s="1383"/>
      <c r="E48" s="1383"/>
      <c r="F48" s="1383"/>
      <c r="G48" s="1383"/>
      <c r="H48" s="1383"/>
      <c r="I48" s="1383"/>
      <c r="J48" s="1383"/>
      <c r="K48" s="1376">
        <f>(+M45*M47+N45*N47+O45*O47+P45*P47+Q45*Q47+R45*R47)</f>
        <v>0</v>
      </c>
      <c r="L48" s="1376"/>
      <c r="M48" s="1376"/>
      <c r="N48" s="1376"/>
      <c r="O48" s="1376"/>
      <c r="P48" s="1376"/>
      <c r="Q48" s="1376"/>
      <c r="R48" s="1376"/>
      <c r="S48" s="1376"/>
    </row>
    <row r="49" spans="1:20" ht="18.75" hidden="1" customHeight="1" x14ac:dyDescent="0.25">
      <c r="A49" s="347" t="s">
        <v>599</v>
      </c>
      <c r="B49" s="348"/>
      <c r="C49" s="348"/>
      <c r="D49" s="348"/>
      <c r="E49" s="348"/>
      <c r="F49" s="348"/>
      <c r="G49" s="348"/>
      <c r="H49" s="348"/>
      <c r="I49" s="348"/>
      <c r="J49" s="349"/>
      <c r="K49" s="1384">
        <f>K48*0.8</f>
        <v>0</v>
      </c>
      <c r="L49" s="1385"/>
      <c r="M49" s="1385"/>
      <c r="N49" s="1385"/>
      <c r="O49" s="1385"/>
      <c r="P49" s="1385"/>
      <c r="Q49" s="1385"/>
      <c r="R49" s="1385"/>
      <c r="S49" s="1386"/>
    </row>
    <row r="50" spans="1:20" ht="18" customHeight="1" x14ac:dyDescent="0.25">
      <c r="A50" s="1316" t="s">
        <v>109</v>
      </c>
      <c r="B50" s="1316"/>
      <c r="C50" s="1316"/>
      <c r="D50" s="1316"/>
      <c r="E50" s="1316"/>
      <c r="F50" s="1316"/>
      <c r="G50" s="1316"/>
      <c r="H50" s="1316"/>
      <c r="I50" s="1316"/>
      <c r="J50" s="1316"/>
      <c r="K50" s="1316"/>
      <c r="L50" s="1316"/>
      <c r="M50" s="1316"/>
      <c r="N50" s="1316"/>
      <c r="O50" s="1316"/>
      <c r="P50" s="1316"/>
      <c r="Q50" s="1316"/>
      <c r="R50" s="1316"/>
      <c r="S50" s="1316"/>
    </row>
    <row r="51" spans="1:20" ht="15" customHeight="1" x14ac:dyDescent="0.25">
      <c r="A51" s="1325" t="s">
        <v>277</v>
      </c>
      <c r="B51" s="1325"/>
      <c r="C51" s="1325" t="s">
        <v>444</v>
      </c>
      <c r="D51" s="1325"/>
      <c r="E51" s="1325"/>
      <c r="F51" s="1325" t="s">
        <v>285</v>
      </c>
      <c r="G51" s="1325"/>
      <c r="H51" s="1325"/>
      <c r="I51" s="1325"/>
      <c r="J51" s="1325"/>
      <c r="K51" s="1325"/>
      <c r="L51" s="1325"/>
      <c r="M51" s="184"/>
      <c r="N51" s="237" t="s">
        <v>600</v>
      </c>
      <c r="O51" s="237" t="s">
        <v>601</v>
      </c>
      <c r="P51" s="237" t="s">
        <v>602</v>
      </c>
      <c r="Q51" s="237" t="s">
        <v>603</v>
      </c>
      <c r="R51" s="237" t="s">
        <v>604</v>
      </c>
      <c r="S51" s="237" t="s">
        <v>605</v>
      </c>
    </row>
    <row r="52" spans="1:20" ht="61.5" customHeight="1" x14ac:dyDescent="0.25">
      <c r="A52" s="846">
        <f>'F2. COMP. LAB Y COM COMPOR'!B51</f>
        <v>0</v>
      </c>
      <c r="B52" s="846"/>
      <c r="C52" s="1388" t="e">
        <f>+'F2. COMP. LAB Y COM COMPOR'!E51</f>
        <v>#N/A</v>
      </c>
      <c r="D52" s="1388"/>
      <c r="E52" s="1388"/>
      <c r="F52" s="1326" t="e">
        <f>+'F2. COMP. LAB Y COM COMPOR'!L51</f>
        <v>#N/A</v>
      </c>
      <c r="G52" s="1326"/>
      <c r="H52" s="1326"/>
      <c r="I52" s="1326"/>
      <c r="J52" s="1326"/>
      <c r="K52" s="1326"/>
      <c r="L52" s="1326"/>
      <c r="M52" s="185"/>
      <c r="N52" s="125"/>
      <c r="O52" s="125"/>
      <c r="P52" s="125"/>
      <c r="Q52" s="125"/>
      <c r="R52" s="125"/>
      <c r="S52" s="1327">
        <f>+M53*M$61+N53*N$61+O53*O$61+P53*P$61+Q53*Q$61+R53*R$61</f>
        <v>0</v>
      </c>
    </row>
    <row r="53" spans="1:20" ht="61.5" customHeight="1" x14ac:dyDescent="0.25">
      <c r="A53" s="846"/>
      <c r="B53" s="846"/>
      <c r="C53" s="1388"/>
      <c r="D53" s="1388"/>
      <c r="E53" s="1388"/>
      <c r="F53" s="1326"/>
      <c r="G53" s="1326"/>
      <c r="H53" s="1326"/>
      <c r="I53" s="1326"/>
      <c r="J53" s="1326"/>
      <c r="K53" s="1326"/>
      <c r="L53" s="1326"/>
      <c r="M53" s="186"/>
      <c r="N53" s="124">
        <f>IFERROR(VLOOKUP(N52,Hoja4!$A$254:$B$258,2,FALSE),0)</f>
        <v>0</v>
      </c>
      <c r="O53" s="124">
        <f>IFERROR(VLOOKUP(O52,Hoja4!$A$254:$B$258,2,FALSE),0)</f>
        <v>0</v>
      </c>
      <c r="P53" s="124">
        <f>IFERROR(VLOOKUP(P52,Hoja4!$A$254:$B$258,2,FALSE),0)</f>
        <v>0</v>
      </c>
      <c r="Q53" s="124">
        <f>IFERROR(VLOOKUP(Q52,Hoja4!$A$254:$B$258,2,FALSE),0)</f>
        <v>0</v>
      </c>
      <c r="R53" s="124">
        <f>IFERROR(VLOOKUP(R52,Hoja4!$A$254:$B$258,2,FALSE),0)</f>
        <v>0</v>
      </c>
      <c r="S53" s="1327"/>
    </row>
    <row r="54" spans="1:20" ht="61.5" customHeight="1" x14ac:dyDescent="0.25">
      <c r="A54" s="846">
        <f>'F2. COMP. LAB Y COM COMPOR'!B53</f>
        <v>0</v>
      </c>
      <c r="B54" s="846"/>
      <c r="C54" s="1388" t="e">
        <f>+'F2. COMP. LAB Y COM COMPOR'!E53</f>
        <v>#N/A</v>
      </c>
      <c r="D54" s="1388"/>
      <c r="E54" s="1388"/>
      <c r="F54" s="1326" t="e">
        <f>+'F2. COMP. LAB Y COM COMPOR'!L53</f>
        <v>#N/A</v>
      </c>
      <c r="G54" s="1326"/>
      <c r="H54" s="1326"/>
      <c r="I54" s="1326"/>
      <c r="J54" s="1326"/>
      <c r="K54" s="1326"/>
      <c r="L54" s="1326"/>
      <c r="M54" s="185"/>
      <c r="N54" s="125"/>
      <c r="O54" s="125"/>
      <c r="P54" s="125"/>
      <c r="Q54" s="125"/>
      <c r="R54" s="125"/>
      <c r="S54" s="1327">
        <f>+M55*M$61+N55*N$61+O55*O$61+P55*P$61+Q55*Q$61+R55*R$61</f>
        <v>0</v>
      </c>
    </row>
    <row r="55" spans="1:20" ht="61.5" customHeight="1" x14ac:dyDescent="0.25">
      <c r="A55" s="846"/>
      <c r="B55" s="846"/>
      <c r="C55" s="1388"/>
      <c r="D55" s="1388"/>
      <c r="E55" s="1388"/>
      <c r="F55" s="1326"/>
      <c r="G55" s="1326"/>
      <c r="H55" s="1326"/>
      <c r="I55" s="1326"/>
      <c r="J55" s="1326"/>
      <c r="K55" s="1326"/>
      <c r="L55" s="1326"/>
      <c r="M55" s="186"/>
      <c r="N55" s="124">
        <f>IFERROR(VLOOKUP(N54,Hoja4!$A$254:$B$258,2,FALSE),0)</f>
        <v>0</v>
      </c>
      <c r="O55" s="124">
        <f>IFERROR(VLOOKUP(O54,Hoja4!$A$254:$B$258,2,FALSE),0)</f>
        <v>0</v>
      </c>
      <c r="P55" s="124">
        <f>IFERROR(VLOOKUP(P54,Hoja4!$A$254:$B$258,2,FALSE),0)</f>
        <v>0</v>
      </c>
      <c r="Q55" s="124">
        <f>IFERROR(VLOOKUP(Q54,Hoja4!$A$254:$B$258,2,FALSE),0)</f>
        <v>0</v>
      </c>
      <c r="R55" s="124">
        <f>IFERROR(VLOOKUP(R54,Hoja4!$A$254:$B$258,2,FALSE),0)</f>
        <v>0</v>
      </c>
      <c r="S55" s="1327"/>
    </row>
    <row r="56" spans="1:20" ht="61.5" customHeight="1" x14ac:dyDescent="0.25">
      <c r="A56" s="846">
        <f>'F2. COMP. LAB Y COM COMPOR'!B55</f>
        <v>0</v>
      </c>
      <c r="B56" s="846"/>
      <c r="C56" s="1388" t="e">
        <f>+'F2. COMP. LAB Y COM COMPOR'!E55</f>
        <v>#N/A</v>
      </c>
      <c r="D56" s="1388"/>
      <c r="E56" s="1388"/>
      <c r="F56" s="1326" t="e">
        <f>+'F2. COMP. LAB Y COM COMPOR'!L55</f>
        <v>#N/A</v>
      </c>
      <c r="G56" s="1326"/>
      <c r="H56" s="1326"/>
      <c r="I56" s="1326"/>
      <c r="J56" s="1326"/>
      <c r="K56" s="1326"/>
      <c r="L56" s="1326"/>
      <c r="M56" s="185"/>
      <c r="N56" s="125"/>
      <c r="O56" s="125"/>
      <c r="P56" s="125"/>
      <c r="Q56" s="125"/>
      <c r="R56" s="125"/>
      <c r="S56" s="1327">
        <f>+M57*M$61+N57*N$61+O57*O$61+P57*P$61+Q57*Q$61+R57*R$61</f>
        <v>0</v>
      </c>
    </row>
    <row r="57" spans="1:20" ht="61.5" customHeight="1" x14ac:dyDescent="0.25">
      <c r="A57" s="846"/>
      <c r="B57" s="846"/>
      <c r="C57" s="1388"/>
      <c r="D57" s="1388"/>
      <c r="E57" s="1388"/>
      <c r="F57" s="1326"/>
      <c r="G57" s="1326"/>
      <c r="H57" s="1326"/>
      <c r="I57" s="1326"/>
      <c r="J57" s="1326"/>
      <c r="K57" s="1326"/>
      <c r="L57" s="1326"/>
      <c r="M57" s="186"/>
      <c r="N57" s="124">
        <f>IFERROR(VLOOKUP(N56,Hoja4!$A$254:$B$258,2,FALSE),0)</f>
        <v>0</v>
      </c>
      <c r="O57" s="124">
        <f>IFERROR(VLOOKUP(O56,Hoja4!$A$254:$B$258,2,FALSE),0)</f>
        <v>0</v>
      </c>
      <c r="P57" s="124">
        <f>IFERROR(VLOOKUP(P56,Hoja4!$A$254:$B$258,2,FALSE),0)</f>
        <v>0</v>
      </c>
      <c r="Q57" s="124">
        <f>IFERROR(VLOOKUP(Q56,Hoja4!$A$254:$B$258,2,FALSE),0)</f>
        <v>0</v>
      </c>
      <c r="R57" s="124">
        <f>IFERROR(VLOOKUP(R56,Hoja4!$A$254:$B$258,2,FALSE),0)</f>
        <v>0</v>
      </c>
      <c r="S57" s="1327"/>
    </row>
    <row r="58" spans="1:20" ht="61.5" customHeight="1" x14ac:dyDescent="0.25">
      <c r="A58" s="846">
        <f>'F2. COMP. LAB Y COM COMPOR'!B57</f>
        <v>0</v>
      </c>
      <c r="B58" s="846"/>
      <c r="C58" s="1388" t="e">
        <f>+'F2. COMP. LAB Y COM COMPOR'!E57</f>
        <v>#N/A</v>
      </c>
      <c r="D58" s="1388"/>
      <c r="E58" s="1388"/>
      <c r="F58" s="1326" t="e">
        <f>+'F2. COMP. LAB Y COM COMPOR'!L57</f>
        <v>#N/A</v>
      </c>
      <c r="G58" s="1326"/>
      <c r="H58" s="1326"/>
      <c r="I58" s="1326"/>
      <c r="J58" s="1326"/>
      <c r="K58" s="1326"/>
      <c r="L58" s="1326"/>
      <c r="M58" s="185"/>
      <c r="N58" s="125"/>
      <c r="O58" s="125"/>
      <c r="P58" s="125"/>
      <c r="Q58" s="125"/>
      <c r="R58" s="125"/>
      <c r="S58" s="1327">
        <f>+M59*M$61+N59*N$61+O59*O$61+P59*P$61+Q59*Q$61+R59*R$61</f>
        <v>0</v>
      </c>
    </row>
    <row r="59" spans="1:20" ht="61.5" customHeight="1" x14ac:dyDescent="0.25">
      <c r="A59" s="846"/>
      <c r="B59" s="846"/>
      <c r="C59" s="1388"/>
      <c r="D59" s="1388"/>
      <c r="E59" s="1388"/>
      <c r="F59" s="1326"/>
      <c r="G59" s="1326"/>
      <c r="H59" s="1326"/>
      <c r="I59" s="1326"/>
      <c r="J59" s="1326"/>
      <c r="K59" s="1326"/>
      <c r="L59" s="1326"/>
      <c r="M59" s="186"/>
      <c r="N59" s="124">
        <f>IFERROR(VLOOKUP(N58,Hoja4!$A$254:$B$258,2,FALSE),0)</f>
        <v>0</v>
      </c>
      <c r="O59" s="124">
        <f>IFERROR(VLOOKUP(O58,Hoja4!$A$254:$B$258,2,FALSE),0)</f>
        <v>0</v>
      </c>
      <c r="P59" s="124">
        <f>IFERROR(VLOOKUP(P58,Hoja4!$A$254:$B$258,2,FALSE),0)</f>
        <v>0</v>
      </c>
      <c r="Q59" s="124">
        <f>IFERROR(VLOOKUP(Q58,Hoja4!$A$254:$B$258,2,FALSE),0)</f>
        <v>0</v>
      </c>
      <c r="R59" s="124">
        <f>IFERROR(VLOOKUP(R58,Hoja4!$A$254:$B$258,2,FALSE),0)</f>
        <v>0</v>
      </c>
      <c r="S59" s="1327"/>
    </row>
    <row r="60" spans="1:20" ht="19.149999999999999" customHeight="1" x14ac:dyDescent="0.25">
      <c r="A60" s="1320" t="s">
        <v>606</v>
      </c>
      <c r="B60" s="1321"/>
      <c r="C60" s="1321"/>
      <c r="D60" s="1321"/>
      <c r="E60" s="1321"/>
      <c r="F60" s="1321"/>
      <c r="G60" s="1321"/>
      <c r="H60" s="1321"/>
      <c r="I60" s="1321"/>
      <c r="J60" s="1321"/>
      <c r="K60" s="1321"/>
      <c r="L60" s="1322"/>
      <c r="M60" s="181"/>
      <c r="N60" s="202">
        <f t="shared" ref="N60:R60" si="1">+(N53+N55+N57+N59)/4</f>
        <v>0</v>
      </c>
      <c r="O60" s="202">
        <f t="shared" si="1"/>
        <v>0</v>
      </c>
      <c r="P60" s="202">
        <f t="shared" si="1"/>
        <v>0</v>
      </c>
      <c r="Q60" s="202">
        <f t="shared" si="1"/>
        <v>0</v>
      </c>
      <c r="R60" s="202">
        <f t="shared" si="1"/>
        <v>0</v>
      </c>
      <c r="S60" s="1323"/>
      <c r="T60" s="175">
        <f>+M60*M61</f>
        <v>0</v>
      </c>
    </row>
    <row r="61" spans="1:20" ht="19.149999999999999" customHeight="1" x14ac:dyDescent="0.25">
      <c r="A61" s="344" t="s">
        <v>607</v>
      </c>
      <c r="B61" s="344"/>
      <c r="C61" s="344"/>
      <c r="D61" s="344"/>
      <c r="E61" s="344"/>
      <c r="F61" s="344"/>
      <c r="G61" s="344"/>
      <c r="H61" s="344"/>
      <c r="I61" s="344"/>
      <c r="J61" s="344"/>
      <c r="K61" s="344"/>
      <c r="L61" s="344"/>
      <c r="M61" s="187"/>
      <c r="N61" s="216">
        <f t="shared" ref="N61:R61" si="2">+N47</f>
        <v>0</v>
      </c>
      <c r="O61" s="216">
        <f t="shared" si="2"/>
        <v>0</v>
      </c>
      <c r="P61" s="216">
        <f t="shared" si="2"/>
        <v>0</v>
      </c>
      <c r="Q61" s="216">
        <f t="shared" si="2"/>
        <v>0</v>
      </c>
      <c r="R61" s="216">
        <f t="shared" si="2"/>
        <v>0</v>
      </c>
      <c r="S61" s="1324"/>
      <c r="T61" s="175">
        <f>+N60*N61</f>
        <v>0</v>
      </c>
    </row>
    <row r="62" spans="1:20" ht="19.149999999999999" customHeight="1" x14ac:dyDescent="0.25">
      <c r="A62" s="1317" t="s">
        <v>608</v>
      </c>
      <c r="B62" s="1317"/>
      <c r="C62" s="1317"/>
      <c r="D62" s="1317"/>
      <c r="E62" s="1317"/>
      <c r="F62" s="1317"/>
      <c r="G62" s="1317"/>
      <c r="H62" s="1317"/>
      <c r="I62" s="1317"/>
      <c r="J62" s="1317"/>
      <c r="K62" s="1317"/>
      <c r="L62" s="1317"/>
      <c r="M62" s="1318">
        <f>+SUMPRODUCT(M60:R60,M61:R61)</f>
        <v>0</v>
      </c>
      <c r="N62" s="1318"/>
      <c r="O62" s="1318"/>
      <c r="P62" s="1318"/>
      <c r="Q62" s="1318"/>
      <c r="R62" s="1318"/>
      <c r="S62" s="1318"/>
    </row>
    <row r="63" spans="1:20" ht="19.149999999999999" customHeight="1" x14ac:dyDescent="0.25">
      <c r="A63" s="1317"/>
      <c r="B63" s="1317"/>
      <c r="C63" s="1317"/>
      <c r="D63" s="1317"/>
      <c r="E63" s="1317"/>
      <c r="F63" s="1317"/>
      <c r="G63" s="1317"/>
      <c r="H63" s="1317"/>
      <c r="I63" s="1317"/>
      <c r="J63" s="1317"/>
      <c r="K63" s="1317"/>
      <c r="L63" s="1317"/>
      <c r="M63" s="1319"/>
      <c r="N63" s="1319"/>
      <c r="O63" s="1319"/>
      <c r="P63" s="1319"/>
      <c r="Q63" s="1319"/>
      <c r="R63" s="1319"/>
      <c r="S63" s="1319"/>
    </row>
    <row r="64" spans="1:20" ht="19.149999999999999" customHeight="1" x14ac:dyDescent="0.25">
      <c r="A64" s="1316" t="s">
        <v>609</v>
      </c>
      <c r="B64" s="1316"/>
      <c r="C64" s="1316"/>
      <c r="D64" s="1316"/>
      <c r="E64" s="1316"/>
      <c r="F64" s="1316"/>
      <c r="G64" s="1316"/>
      <c r="H64" s="1316"/>
      <c r="I64" s="1316"/>
      <c r="J64" s="1316"/>
      <c r="K64" s="1316"/>
      <c r="L64" s="1316"/>
      <c r="M64" s="1390" t="s">
        <v>610</v>
      </c>
      <c r="N64" s="1391"/>
      <c r="O64" s="1391"/>
      <c r="P64" s="1391"/>
      <c r="Q64" s="1392" t="s">
        <v>128</v>
      </c>
      <c r="R64" s="1393"/>
      <c r="S64" s="1393"/>
    </row>
    <row r="65" spans="1:22" ht="19.149999999999999" customHeight="1" x14ac:dyDescent="0.25">
      <c r="A65" s="1387" t="s">
        <v>542</v>
      </c>
      <c r="B65" s="1387"/>
      <c r="C65" s="1387"/>
      <c r="D65" s="1387"/>
      <c r="E65" s="1370" t="str">
        <f>UPPER(CONCATENATE(L12," ",P12," ",F12," ",I12))</f>
        <v>0 0 0 0</v>
      </c>
      <c r="F65" s="1371"/>
      <c r="G65" s="1371"/>
      <c r="H65" s="1371"/>
      <c r="I65" s="1371"/>
      <c r="J65" s="1372"/>
      <c r="K65" s="1394" t="s">
        <v>452</v>
      </c>
      <c r="L65" s="1394"/>
      <c r="M65" s="1391"/>
      <c r="N65" s="1391"/>
      <c r="O65" s="1391"/>
      <c r="P65" s="1391"/>
      <c r="Q65" s="1393"/>
      <c r="R65" s="1393"/>
      <c r="S65" s="1393"/>
    </row>
    <row r="66" spans="1:22" ht="15.75" customHeight="1" x14ac:dyDescent="0.25">
      <c r="A66" s="1387"/>
      <c r="B66" s="1387"/>
      <c r="C66" s="1387"/>
      <c r="D66" s="1387"/>
      <c r="E66" s="1373"/>
      <c r="F66" s="1374"/>
      <c r="G66" s="1374"/>
      <c r="H66" s="1374"/>
      <c r="I66" s="1374"/>
      <c r="J66" s="1375"/>
      <c r="K66" s="1395"/>
      <c r="L66" s="1396"/>
      <c r="M66" s="1391"/>
      <c r="N66" s="1391"/>
      <c r="O66" s="1391"/>
      <c r="P66" s="1391"/>
      <c r="Q66" s="1393"/>
      <c r="R66" s="1393"/>
      <c r="S66" s="1393"/>
      <c r="V66" s="264"/>
    </row>
    <row r="67" spans="1:22" ht="15" customHeight="1" x14ac:dyDescent="0.25">
      <c r="A67" s="1387" t="s">
        <v>543</v>
      </c>
      <c r="B67" s="1387"/>
      <c r="C67" s="1387"/>
      <c r="D67" s="1387"/>
      <c r="E67" s="1364"/>
      <c r="F67" s="1365"/>
      <c r="G67" s="1365"/>
      <c r="H67" s="1365"/>
      <c r="I67" s="1365"/>
      <c r="J67" s="1366"/>
      <c r="K67" s="1397"/>
      <c r="L67" s="1398"/>
      <c r="M67" s="1391"/>
      <c r="N67" s="1391"/>
      <c r="O67" s="1391"/>
      <c r="P67" s="1391"/>
      <c r="Q67" s="1393"/>
      <c r="R67" s="1393"/>
      <c r="S67" s="1393"/>
      <c r="V67" s="264"/>
    </row>
    <row r="68" spans="1:22" ht="15" customHeight="1" x14ac:dyDescent="0.25">
      <c r="A68" s="1387"/>
      <c r="B68" s="1387"/>
      <c r="C68" s="1387"/>
      <c r="D68" s="1387"/>
      <c r="E68" s="1364"/>
      <c r="F68" s="1365"/>
      <c r="G68" s="1365"/>
      <c r="H68" s="1365"/>
      <c r="I68" s="1365"/>
      <c r="J68" s="1366"/>
      <c r="K68" s="1397"/>
      <c r="L68" s="1398"/>
      <c r="M68" s="1391"/>
      <c r="N68" s="1391"/>
      <c r="O68" s="1391"/>
      <c r="P68" s="1391"/>
      <c r="Q68" s="1393"/>
      <c r="R68" s="1393"/>
      <c r="S68" s="1393"/>
      <c r="V68" s="264"/>
    </row>
    <row r="69" spans="1:22" ht="15" customHeight="1" x14ac:dyDescent="0.25">
      <c r="A69" s="1387"/>
      <c r="B69" s="1387"/>
      <c r="C69" s="1387"/>
      <c r="D69" s="1387"/>
      <c r="E69" s="1367"/>
      <c r="F69" s="1368"/>
      <c r="G69" s="1368"/>
      <c r="H69" s="1368"/>
      <c r="I69" s="1368"/>
      <c r="J69" s="1369"/>
      <c r="K69" s="1397"/>
      <c r="L69" s="1398"/>
      <c r="M69" s="1391"/>
      <c r="N69" s="1391"/>
      <c r="O69" s="1391"/>
      <c r="P69" s="1391"/>
      <c r="Q69" s="1393"/>
      <c r="R69" s="1393"/>
      <c r="S69" s="1393"/>
      <c r="V69" s="264"/>
    </row>
    <row r="70" spans="1:22" ht="15" customHeight="1" x14ac:dyDescent="0.25">
      <c r="A70" s="1387" t="s">
        <v>611</v>
      </c>
      <c r="B70" s="1387"/>
      <c r="C70" s="1387"/>
      <c r="D70" s="1387"/>
      <c r="E70" s="1370" t="str">
        <f>UPPER(CONCATENATE(L19," ",P19," ",F19," ",I19))</f>
        <v xml:space="preserve">0    0   </v>
      </c>
      <c r="F70" s="1371"/>
      <c r="G70" s="1371"/>
      <c r="H70" s="1371"/>
      <c r="I70" s="1371"/>
      <c r="J70" s="1372"/>
      <c r="K70" s="1397"/>
      <c r="L70" s="1398"/>
      <c r="M70" s="1391"/>
      <c r="N70" s="1391"/>
      <c r="O70" s="1391"/>
      <c r="P70" s="1391"/>
      <c r="Q70" s="1393"/>
      <c r="R70" s="1393"/>
      <c r="S70" s="1393"/>
      <c r="V70" s="264"/>
    </row>
    <row r="71" spans="1:22" ht="15" customHeight="1" x14ac:dyDescent="0.25">
      <c r="A71" s="1387"/>
      <c r="B71" s="1387"/>
      <c r="C71" s="1387"/>
      <c r="D71" s="1387"/>
      <c r="E71" s="1373"/>
      <c r="F71" s="1374"/>
      <c r="G71" s="1374"/>
      <c r="H71" s="1374"/>
      <c r="I71" s="1374"/>
      <c r="J71" s="1375"/>
      <c r="K71" s="1397"/>
      <c r="L71" s="1398"/>
      <c r="M71" s="1391"/>
      <c r="N71" s="1391"/>
      <c r="O71" s="1391"/>
      <c r="P71" s="1391"/>
      <c r="Q71" s="1393"/>
      <c r="R71" s="1393"/>
      <c r="S71" s="1393"/>
      <c r="V71" s="264"/>
    </row>
    <row r="72" spans="1:22" ht="21" customHeight="1" x14ac:dyDescent="0.25">
      <c r="A72" s="1387" t="s">
        <v>543</v>
      </c>
      <c r="B72" s="1387"/>
      <c r="C72" s="1387"/>
      <c r="D72" s="1387"/>
      <c r="E72" s="1364"/>
      <c r="F72" s="1365"/>
      <c r="G72" s="1365"/>
      <c r="H72" s="1365"/>
      <c r="I72" s="1365"/>
      <c r="J72" s="1366"/>
      <c r="K72" s="1397"/>
      <c r="L72" s="1398"/>
      <c r="M72" s="1390" t="s">
        <v>612</v>
      </c>
      <c r="N72" s="1391"/>
      <c r="O72" s="1391"/>
      <c r="P72" s="1391"/>
      <c r="Q72" s="1390" t="s">
        <v>129</v>
      </c>
      <c r="R72" s="1391"/>
      <c r="S72" s="1391"/>
      <c r="V72" s="264"/>
    </row>
    <row r="73" spans="1:22" ht="21.75" customHeight="1" x14ac:dyDescent="0.25">
      <c r="A73" s="1387"/>
      <c r="B73" s="1387"/>
      <c r="C73" s="1387"/>
      <c r="D73" s="1387"/>
      <c r="E73" s="1367"/>
      <c r="F73" s="1368"/>
      <c r="G73" s="1368"/>
      <c r="H73" s="1368"/>
      <c r="I73" s="1368"/>
      <c r="J73" s="1369"/>
      <c r="K73" s="1397"/>
      <c r="L73" s="1398"/>
      <c r="M73" s="1391"/>
      <c r="N73" s="1391"/>
      <c r="O73" s="1391"/>
      <c r="P73" s="1391"/>
      <c r="Q73" s="1391"/>
      <c r="R73" s="1391"/>
      <c r="S73" s="1391"/>
      <c r="V73" s="264"/>
    </row>
    <row r="74" spans="1:22" ht="15" customHeight="1" x14ac:dyDescent="0.25">
      <c r="A74" s="1387" t="s">
        <v>613</v>
      </c>
      <c r="B74" s="1387"/>
      <c r="C74" s="1387"/>
      <c r="D74" s="1387"/>
      <c r="E74" s="1370" t="str">
        <f>IF(C24="NO REQUERIDO","NO REQUERIDO",UPPER(CONCATENATE(L24," ",P24," ",F24," ",I24)))</f>
        <v>NO REQUERIDO</v>
      </c>
      <c r="F74" s="1371"/>
      <c r="G74" s="1371"/>
      <c r="H74" s="1371"/>
      <c r="I74" s="1371"/>
      <c r="J74" s="1372"/>
      <c r="K74" s="1397"/>
      <c r="L74" s="1398"/>
      <c r="M74" s="1391"/>
      <c r="N74" s="1391"/>
      <c r="O74" s="1391"/>
      <c r="P74" s="1391"/>
      <c r="Q74" s="1391"/>
      <c r="R74" s="1391"/>
      <c r="S74" s="1391"/>
      <c r="V74" s="264"/>
    </row>
    <row r="75" spans="1:22" ht="15" customHeight="1" x14ac:dyDescent="0.25">
      <c r="A75" s="1387"/>
      <c r="B75" s="1387"/>
      <c r="C75" s="1387"/>
      <c r="D75" s="1387"/>
      <c r="E75" s="1373"/>
      <c r="F75" s="1374"/>
      <c r="G75" s="1374"/>
      <c r="H75" s="1374"/>
      <c r="I75" s="1374"/>
      <c r="J75" s="1375"/>
      <c r="K75" s="1397"/>
      <c r="L75" s="1398"/>
      <c r="M75" s="1391"/>
      <c r="N75" s="1391"/>
      <c r="O75" s="1391"/>
      <c r="P75" s="1391"/>
      <c r="Q75" s="1391"/>
      <c r="R75" s="1391"/>
      <c r="S75" s="1391"/>
      <c r="V75" s="264"/>
    </row>
    <row r="76" spans="1:22" ht="15" customHeight="1" x14ac:dyDescent="0.25">
      <c r="A76" s="1387" t="s">
        <v>543</v>
      </c>
      <c r="B76" s="1387"/>
      <c r="C76" s="1387"/>
      <c r="D76" s="1387"/>
      <c r="E76" s="1364" t="str">
        <f>IF(E74="NO REQUERIDO","NO REQUERIDO","")</f>
        <v>NO REQUERIDO</v>
      </c>
      <c r="F76" s="1365"/>
      <c r="G76" s="1365"/>
      <c r="H76" s="1365"/>
      <c r="I76" s="1365"/>
      <c r="J76" s="1366"/>
      <c r="K76" s="1397"/>
      <c r="L76" s="1398"/>
      <c r="M76" s="1391"/>
      <c r="N76" s="1391"/>
      <c r="O76" s="1391"/>
      <c r="P76" s="1391"/>
      <c r="Q76" s="1391"/>
      <c r="R76" s="1391"/>
      <c r="S76" s="1391"/>
      <c r="V76" s="264"/>
    </row>
    <row r="77" spans="1:22" ht="15" customHeight="1" x14ac:dyDescent="0.25">
      <c r="A77" s="1387"/>
      <c r="B77" s="1387"/>
      <c r="C77" s="1387"/>
      <c r="D77" s="1387"/>
      <c r="E77" s="1364"/>
      <c r="F77" s="1365"/>
      <c r="G77" s="1365"/>
      <c r="H77" s="1365"/>
      <c r="I77" s="1365"/>
      <c r="J77" s="1366"/>
      <c r="K77" s="1397"/>
      <c r="L77" s="1398"/>
      <c r="M77" s="1391"/>
      <c r="N77" s="1391"/>
      <c r="O77" s="1391"/>
      <c r="P77" s="1391"/>
      <c r="Q77" s="1391"/>
      <c r="R77" s="1391"/>
      <c r="S77" s="1391"/>
      <c r="V77" s="264"/>
    </row>
    <row r="78" spans="1:22" ht="15" customHeight="1" x14ac:dyDescent="0.25">
      <c r="A78" s="1387"/>
      <c r="B78" s="1387"/>
      <c r="C78" s="1387"/>
      <c r="D78" s="1387"/>
      <c r="E78" s="1367"/>
      <c r="F78" s="1368"/>
      <c r="G78" s="1368"/>
      <c r="H78" s="1368"/>
      <c r="I78" s="1368"/>
      <c r="J78" s="1369"/>
      <c r="K78" s="1399"/>
      <c r="L78" s="1400"/>
      <c r="M78" s="1391"/>
      <c r="N78" s="1391"/>
      <c r="O78" s="1391"/>
      <c r="P78" s="1391"/>
      <c r="Q78" s="1391"/>
      <c r="R78" s="1391"/>
      <c r="S78" s="1391"/>
      <c r="V78" s="264"/>
    </row>
    <row r="79" spans="1:22" hidden="1" x14ac:dyDescent="0.25">
      <c r="U79" s="264"/>
      <c r="V79" s="264"/>
    </row>
    <row r="80" spans="1:22" ht="15" hidden="1" customHeight="1" x14ac:dyDescent="0.25">
      <c r="T80" s="1401"/>
      <c r="U80" s="1389"/>
      <c r="V80" s="1389"/>
    </row>
    <row r="81" spans="20:22" ht="28.5" hidden="1" customHeight="1" x14ac:dyDescent="0.25">
      <c r="T81" s="1401"/>
      <c r="U81" s="1389"/>
      <c r="V81" s="1389"/>
    </row>
    <row r="82" spans="20:22" ht="15" hidden="1" customHeight="1" x14ac:dyDescent="0.25">
      <c r="U82" s="1389"/>
      <c r="V82" s="1389"/>
    </row>
    <row r="83" spans="20:22" ht="15" hidden="1" customHeight="1" x14ac:dyDescent="0.25">
      <c r="U83" s="1389"/>
      <c r="V83" s="1389"/>
    </row>
    <row r="84" spans="20:22" ht="15.75" hidden="1" customHeight="1" x14ac:dyDescent="0.25">
      <c r="U84" s="1389"/>
      <c r="V84" s="1389"/>
    </row>
    <row r="85" spans="20:22" ht="15" hidden="1" customHeight="1" x14ac:dyDescent="0.25">
      <c r="U85" s="1389"/>
      <c r="V85" s="1389"/>
    </row>
    <row r="86" spans="20:22" ht="15" hidden="1" customHeight="1" x14ac:dyDescent="0.25">
      <c r="U86" s="1389"/>
      <c r="V86" s="1389"/>
    </row>
    <row r="87" spans="20:22" ht="15" hidden="1" customHeight="1" x14ac:dyDescent="0.25"/>
    <row r="88" spans="20:22" hidden="1" x14ac:dyDescent="0.25"/>
    <row r="89" spans="20:22" hidden="1" x14ac:dyDescent="0.25"/>
    <row r="90" spans="20:22" hidden="1" x14ac:dyDescent="0.25"/>
    <row r="91" spans="20:22" hidden="1" x14ac:dyDescent="0.25"/>
    <row r="92" spans="20:22" hidden="1" x14ac:dyDescent="0.25"/>
    <row r="93" spans="20:22" hidden="1" x14ac:dyDescent="0.25"/>
    <row r="94" spans="20:22" ht="15" hidden="1" customHeight="1" x14ac:dyDescent="0.25"/>
    <row r="95" spans="20:22" hidden="1" x14ac:dyDescent="0.25"/>
    <row r="96" spans="20:22" hidden="1" x14ac:dyDescent="0.25"/>
    <row r="97" hidden="1" x14ac:dyDescent="0.25"/>
    <row r="98" hidden="1" x14ac:dyDescent="0.25"/>
    <row r="99" ht="14.45" hidden="1" customHeight="1" x14ac:dyDescent="0.25"/>
    <row r="100" ht="14.45" hidden="1" customHeight="1" x14ac:dyDescent="0.25"/>
    <row r="101" ht="14.45" hidden="1" customHeight="1" x14ac:dyDescent="0.25"/>
    <row r="102" ht="14.45" hidden="1" customHeight="1" x14ac:dyDescent="0.25"/>
  </sheetData>
  <sheetProtection sheet="1" scenarios="1"/>
  <mergeCells count="207">
    <mergeCell ref="E72:J73"/>
    <mergeCell ref="E74:J75"/>
    <mergeCell ref="E76:J78"/>
    <mergeCell ref="C52:E53"/>
    <mergeCell ref="C54:E55"/>
    <mergeCell ref="C56:E57"/>
    <mergeCell ref="C58:E59"/>
    <mergeCell ref="U86:V86"/>
    <mergeCell ref="A72:D73"/>
    <mergeCell ref="A74:D75"/>
    <mergeCell ref="A70:D71"/>
    <mergeCell ref="A76:D78"/>
    <mergeCell ref="M64:P71"/>
    <mergeCell ref="M72:P78"/>
    <mergeCell ref="Q64:S71"/>
    <mergeCell ref="Q72:S78"/>
    <mergeCell ref="A64:L64"/>
    <mergeCell ref="K65:L65"/>
    <mergeCell ref="K66:L78"/>
    <mergeCell ref="U82:V83"/>
    <mergeCell ref="A65:D66"/>
    <mergeCell ref="T80:T81"/>
    <mergeCell ref="U84:V85"/>
    <mergeCell ref="U80:V81"/>
    <mergeCell ref="E67:J69"/>
    <mergeCell ref="E65:J66"/>
    <mergeCell ref="E70:J71"/>
    <mergeCell ref="Q43:Q44"/>
    <mergeCell ref="R43:R44"/>
    <mergeCell ref="S43:S44"/>
    <mergeCell ref="A46:F47"/>
    <mergeCell ref="K48:S48"/>
    <mergeCell ref="G46:K46"/>
    <mergeCell ref="O43:O44"/>
    <mergeCell ref="P43:P44"/>
    <mergeCell ref="G47:K47"/>
    <mergeCell ref="M43:M44"/>
    <mergeCell ref="N43:N44"/>
    <mergeCell ref="S45:S47"/>
    <mergeCell ref="A45:J45"/>
    <mergeCell ref="K45:L45"/>
    <mergeCell ref="A48:J48"/>
    <mergeCell ref="A43:D44"/>
    <mergeCell ref="E43:J44"/>
    <mergeCell ref="K43:L44"/>
    <mergeCell ref="A49:J49"/>
    <mergeCell ref="K49:S49"/>
    <mergeCell ref="A67:D69"/>
    <mergeCell ref="A41:D42"/>
    <mergeCell ref="E41:J42"/>
    <mergeCell ref="K41:L42"/>
    <mergeCell ref="A39:D40"/>
    <mergeCell ref="E39:J40"/>
    <mergeCell ref="K39:L40"/>
    <mergeCell ref="Q39:Q40"/>
    <mergeCell ref="R39:R40"/>
    <mergeCell ref="S39:S40"/>
    <mergeCell ref="Q41:Q42"/>
    <mergeCell ref="R41:R42"/>
    <mergeCell ref="S41:S42"/>
    <mergeCell ref="M39:M40"/>
    <mergeCell ref="M41:M42"/>
    <mergeCell ref="N39:N40"/>
    <mergeCell ref="N41:N42"/>
    <mergeCell ref="O39:O40"/>
    <mergeCell ref="P39:P40"/>
    <mergeCell ref="O41:O42"/>
    <mergeCell ref="P41:P42"/>
    <mergeCell ref="A37:D38"/>
    <mergeCell ref="E37:J38"/>
    <mergeCell ref="K37:L38"/>
    <mergeCell ref="A35:D36"/>
    <mergeCell ref="E35:J36"/>
    <mergeCell ref="K35:L36"/>
    <mergeCell ref="R37:R38"/>
    <mergeCell ref="S37:S38"/>
    <mergeCell ref="R35:R36"/>
    <mergeCell ref="S35:S36"/>
    <mergeCell ref="P35:P36"/>
    <mergeCell ref="Q35:Q36"/>
    <mergeCell ref="Q37:Q38"/>
    <mergeCell ref="M35:M36"/>
    <mergeCell ref="M37:M38"/>
    <mergeCell ref="N35:N36"/>
    <mergeCell ref="N37:N38"/>
    <mergeCell ref="O35:O36"/>
    <mergeCell ref="O37:O38"/>
    <mergeCell ref="P37:P38"/>
    <mergeCell ref="A28:D34"/>
    <mergeCell ref="E28:J34"/>
    <mergeCell ref="K28:L34"/>
    <mergeCell ref="A27:S27"/>
    <mergeCell ref="M28:S29"/>
    <mergeCell ref="S30:S34"/>
    <mergeCell ref="P30:P31"/>
    <mergeCell ref="Q30:Q31"/>
    <mergeCell ref="R30:R31"/>
    <mergeCell ref="M30:M31"/>
    <mergeCell ref="N30:N31"/>
    <mergeCell ref="O30:O31"/>
    <mergeCell ref="A8:D9"/>
    <mergeCell ref="H8:I9"/>
    <mergeCell ref="M8:P9"/>
    <mergeCell ref="A11:B11"/>
    <mergeCell ref="C11:E11"/>
    <mergeCell ref="F11:H11"/>
    <mergeCell ref="I11:K11"/>
    <mergeCell ref="L11:O11"/>
    <mergeCell ref="P11:S11"/>
    <mergeCell ref="A10:S10"/>
    <mergeCell ref="A1:D6"/>
    <mergeCell ref="E1:O2"/>
    <mergeCell ref="P1:S7"/>
    <mergeCell ref="E3:O4"/>
    <mergeCell ref="E5:G6"/>
    <mergeCell ref="E7:O7"/>
    <mergeCell ref="H5:I5"/>
    <mergeCell ref="J5:K5"/>
    <mergeCell ref="L5:M5"/>
    <mergeCell ref="N5:O5"/>
    <mergeCell ref="H6:I6"/>
    <mergeCell ref="J6:K6"/>
    <mergeCell ref="L6:M6"/>
    <mergeCell ref="N6:O6"/>
    <mergeCell ref="A12:B12"/>
    <mergeCell ref="C12:E12"/>
    <mergeCell ref="F12:H12"/>
    <mergeCell ref="I12:K12"/>
    <mergeCell ref="L12:O12"/>
    <mergeCell ref="P12:S12"/>
    <mergeCell ref="A16:E16"/>
    <mergeCell ref="F16:G16"/>
    <mergeCell ref="A13:H13"/>
    <mergeCell ref="I13:S13"/>
    <mergeCell ref="A14:H14"/>
    <mergeCell ref="I14:S14"/>
    <mergeCell ref="A15:E15"/>
    <mergeCell ref="F15:G15"/>
    <mergeCell ref="I15:J16"/>
    <mergeCell ref="K15:S16"/>
    <mergeCell ref="A17:S17"/>
    <mergeCell ref="A19:B19"/>
    <mergeCell ref="C19:E19"/>
    <mergeCell ref="F19:H19"/>
    <mergeCell ref="I19:K19"/>
    <mergeCell ref="L19:O19"/>
    <mergeCell ref="P19:S19"/>
    <mergeCell ref="A21:F21"/>
    <mergeCell ref="G21:M21"/>
    <mergeCell ref="N21:O21"/>
    <mergeCell ref="P21:Q21"/>
    <mergeCell ref="R21:S21"/>
    <mergeCell ref="F18:H18"/>
    <mergeCell ref="I18:K18"/>
    <mergeCell ref="L18:O18"/>
    <mergeCell ref="P18:S18"/>
    <mergeCell ref="A20:F20"/>
    <mergeCell ref="N20:O20"/>
    <mergeCell ref="P20:Q20"/>
    <mergeCell ref="R20:S20"/>
    <mergeCell ref="G20:M20"/>
    <mergeCell ref="A18:B18"/>
    <mergeCell ref="C18:E18"/>
    <mergeCell ref="A22:S22"/>
    <mergeCell ref="A24:B24"/>
    <mergeCell ref="C24:E24"/>
    <mergeCell ref="F24:H24"/>
    <mergeCell ref="I24:K24"/>
    <mergeCell ref="L24:O24"/>
    <mergeCell ref="P24:S24"/>
    <mergeCell ref="A23:B23"/>
    <mergeCell ref="C23:E23"/>
    <mergeCell ref="F23:H23"/>
    <mergeCell ref="I23:K23"/>
    <mergeCell ref="L23:O23"/>
    <mergeCell ref="P23:S23"/>
    <mergeCell ref="A25:F25"/>
    <mergeCell ref="G25:M25"/>
    <mergeCell ref="N25:O25"/>
    <mergeCell ref="P25:Q25"/>
    <mergeCell ref="R25:S25"/>
    <mergeCell ref="A26:F26"/>
    <mergeCell ref="G26:M26"/>
    <mergeCell ref="N26:O26"/>
    <mergeCell ref="P26:Q26"/>
    <mergeCell ref="R26:S26"/>
    <mergeCell ref="A50:S50"/>
    <mergeCell ref="A61:L61"/>
    <mergeCell ref="A62:L63"/>
    <mergeCell ref="M62:S63"/>
    <mergeCell ref="A60:L60"/>
    <mergeCell ref="S60:S61"/>
    <mergeCell ref="F51:L51"/>
    <mergeCell ref="F52:L53"/>
    <mergeCell ref="F54:L55"/>
    <mergeCell ref="F56:L57"/>
    <mergeCell ref="F58:L59"/>
    <mergeCell ref="S52:S53"/>
    <mergeCell ref="S54:S55"/>
    <mergeCell ref="S56:S57"/>
    <mergeCell ref="S58:S59"/>
    <mergeCell ref="A52:B53"/>
    <mergeCell ref="A51:B51"/>
    <mergeCell ref="A56:B57"/>
    <mergeCell ref="A54:B55"/>
    <mergeCell ref="A58:B59"/>
    <mergeCell ref="C51:E51"/>
  </mergeCells>
  <conditionalFormatting sqref="L46">
    <cfRule type="containsText" dxfId="40" priority="4" operator="containsText" text="No Aplica">
      <formula>NOT(ISERROR(SEARCH("No Aplica",L46)))</formula>
    </cfRule>
  </conditionalFormatting>
  <conditionalFormatting sqref="K45:L45">
    <cfRule type="containsText" dxfId="39" priority="1" operator="containsText" text="MÍNIMO TRES (03) COMPROMISOS">
      <formula>NOT(ISERROR(SEARCH("MÍNIMO TRES (03) COMPROMISOS",K45)))</formula>
    </cfRule>
    <cfRule type="containsText" dxfId="38" priority="2" operator="containsText" text="MENOR">
      <formula>NOT(ISERROR(SEARCH("MENOR",K45)))</formula>
    </cfRule>
    <cfRule type="containsText" dxfId="37" priority="3" operator="containsText" text="MAYOR">
      <formula>NOT(ISERROR(SEARCH("MAYOR",K45)))</formula>
    </cfRule>
  </conditionalFormatting>
  <dataValidations count="8">
    <dataValidation type="list" allowBlank="1" showInputMessage="1" showErrorMessage="1" sqref="A54 A58 A56">
      <formula1>$A$222:$A$243</formula1>
    </dataValidation>
    <dataValidation type="custom" allowBlank="1" showInputMessage="1" showErrorMessage="1" sqref="M35:M47 M51:M61">
      <formula1>""""""</formula1>
    </dataValidation>
    <dataValidation type="date" operator="greaterThan" allowBlank="1" showInputMessage="1" showErrorMessage="1" sqref="N34:R34">
      <formula1>N33+30</formula1>
    </dataValidation>
    <dataValidation type="custom" allowBlank="1" showInputMessage="1" showErrorMessage="1" sqref="O33">
      <formula1>AND(COUNTA(N34)=1,O33&gt;N34)=TRUE</formula1>
    </dataValidation>
    <dataValidation type="custom" allowBlank="1" showInputMessage="1" showErrorMessage="1" sqref="P33">
      <formula1>AND(COUNTA(N34:O34)=2,P33&gt;O34)=TRUE</formula1>
    </dataValidation>
    <dataValidation type="custom" allowBlank="1" showInputMessage="1" showErrorMessage="1" sqref="Q33">
      <formula1>AND(COUNTA(N34:P34)=3,Q33&gt;P34)=TRUE</formula1>
    </dataValidation>
    <dataValidation type="custom" allowBlank="1" showInputMessage="1" showErrorMessage="1" sqref="R33">
      <formula1>AND(COUNTA(N34:Q34)=4,R33&gt;Q34)=TRUE</formula1>
    </dataValidation>
    <dataValidation type="whole" operator="greaterThan" allowBlank="1" showInputMessage="1" showErrorMessage="1" sqref="N46:R46">
      <formula1>30</formula1>
    </dataValidation>
  </dataValidations>
  <hyperlinks>
    <hyperlink ref="M64:P71" location="'F1. INF. GENERAL'!A1" display="F1. INF. GENERAL"/>
    <hyperlink ref="Q64:S71" location="'F3. EVIDENCIAS'!A1" display="F3. EVIDENCIAS"/>
    <hyperlink ref="Q72:S78" location="'F7. PLAN DE MEJORAMIENTO'!A1" display="F7. PLAN DE MEJORAMIENTO"/>
    <hyperlink ref="M72:P78" location="'F4. CALF. COM. COMPORT.'!A1" display="F4. CALF. COM. COMPORT."/>
  </hyperlinks>
  <printOptions horizontalCentered="1"/>
  <pageMargins left="0.39370078740157483" right="0.39370078740157483" top="0.39370078740157483" bottom="0.39370078740157483" header="0.31496062992125984" footer="0.31496062992125984"/>
  <pageSetup scale="41" orientation="portrait" horizontalDpi="4294967293" r:id="rId1"/>
  <drawing r:id="rId2"/>
  <extLst>
    <ext xmlns:x14="http://schemas.microsoft.com/office/spreadsheetml/2009/9/main" uri="{CCE6A557-97BC-4b89-ADB6-D9C93CAAB3DF}">
      <x14:dataValidations xmlns:xm="http://schemas.microsoft.com/office/excel/2006/main" count="30">
        <x14:dataValidation type="list" allowBlank="1" showInputMessage="1" showErrorMessage="1">
          <x14:formula1>
            <xm:f>Hoja4!$W$10:$W$109</xm:f>
          </x14:formula1>
          <xm:sqref>P90:Q92</xm:sqref>
        </x14:dataValidation>
        <x14:dataValidation type="list" allowBlank="1" showInputMessage="1" showErrorMessage="1">
          <x14:formula1>
            <xm:f>Hoja4!$W$10:$W$19</xm:f>
          </x14:formula1>
          <xm:sqref>R82:S92</xm:sqref>
        </x14:dataValidation>
        <x14:dataValidation type="list" allowBlank="1" showInputMessage="1" showErrorMessage="1">
          <x14:formula1>
            <xm:f>Hoja4!$B$220:$B$250</xm:f>
          </x14:formula1>
          <xm:sqref>A52</xm:sqref>
        </x14:dataValidation>
        <x14:dataValidation type="list" allowBlank="1" showInputMessage="1" showErrorMessage="1" promptTitle="Dias">
          <x14:formula1>
            <xm:f>Hoja4!$H$3:$H$33</xm:f>
          </x14:formula1>
          <xm:sqref>E9 Q9 J9</xm:sqref>
        </x14:dataValidation>
        <x14:dataValidation type="list" allowBlank="1" showInputMessage="1" showErrorMessage="1">
          <x14:formula1>
            <xm:f>Hoja4!$J$4:$J$36</xm:f>
          </x14:formula1>
          <xm:sqref>G9 S9 L9</xm:sqref>
        </x14:dataValidation>
        <x14:dataValidation type="list" allowBlank="1" showInputMessage="1" showErrorMessage="1">
          <x14:formula1>
            <xm:f>Hoja4!$N$1:$N$101</xm:f>
          </x14:formula1>
          <xm:sqref>N35:N44</xm:sqref>
        </x14:dataValidation>
        <x14:dataValidation type="list" allowBlank="1" showInputMessage="1" showErrorMessage="1">
          <x14:formula1>
            <xm:f>Hoja4!$E$3:$E$14</xm:f>
          </x14:formula1>
          <xm:sqref>K9 R9 F9</xm:sqref>
        </x14:dataValidation>
        <x14:dataValidation type="list" allowBlank="1" showInputMessage="1" showErrorMessage="1">
          <x14:formula1>
            <xm:f>Hoja4!$A$255:$A$258</xm:f>
          </x14:formula1>
          <xm:sqref>N56 N52 N58 N54</xm:sqref>
        </x14:dataValidation>
        <x14:dataValidation type="list" allowBlank="1" showInputMessage="1" showErrorMessage="1">
          <x14:formula1>
            <xm:f>IF(COUNTA($N$52)=1,Hoja4!$A$255:$A$258,"")</xm:f>
          </x14:formula1>
          <xm:sqref>O52</xm:sqref>
        </x14:dataValidation>
        <x14:dataValidation type="list" allowBlank="1" showInputMessage="1" showErrorMessage="1">
          <x14:formula1>
            <xm:f>IF(COUNTA($N$52:$O$52)=2,Hoja4!$A$255:$A$258,"")</xm:f>
          </x14:formula1>
          <xm:sqref>P52</xm:sqref>
        </x14:dataValidation>
        <x14:dataValidation type="list" allowBlank="1" showInputMessage="1" showErrorMessage="1">
          <x14:formula1>
            <xm:f>IF(COUNTA($N$52:$P$52)=3,Hoja4!$A$255:$A$258,"")</xm:f>
          </x14:formula1>
          <xm:sqref>Q52</xm:sqref>
        </x14:dataValidation>
        <x14:dataValidation type="list" allowBlank="1" showInputMessage="1" showErrorMessage="1">
          <x14:formula1>
            <xm:f>IF(COUNTA($N$52:$Q$52)=4,Hoja4!$A$255:$A$258,"")</xm:f>
          </x14:formula1>
          <xm:sqref>R52</xm:sqref>
        </x14:dataValidation>
        <x14:dataValidation type="list" allowBlank="1" showInputMessage="1" showErrorMessage="1">
          <x14:formula1>
            <xm:f>IF(COUNTA($N$54)=1,Hoja4!$A$255:$A$258,"")</xm:f>
          </x14:formula1>
          <xm:sqref>O54</xm:sqref>
        </x14:dataValidation>
        <x14:dataValidation type="list" allowBlank="1" showInputMessage="1" showErrorMessage="1">
          <x14:formula1>
            <xm:f>IF(COUNTA($N$54:$O$54)=2,Hoja4!$A$255:$A$258,"")</xm:f>
          </x14:formula1>
          <xm:sqref>P54</xm:sqref>
        </x14:dataValidation>
        <x14:dataValidation type="list" allowBlank="1" showInputMessage="1" showErrorMessage="1">
          <x14:formula1>
            <xm:f>IF(COUNTA($N$54:$P$54)=3,Hoja4!$A$255:$A$258,"")</xm:f>
          </x14:formula1>
          <xm:sqref>Q54</xm:sqref>
        </x14:dataValidation>
        <x14:dataValidation type="list" allowBlank="1" showInputMessage="1" showErrorMessage="1">
          <x14:formula1>
            <xm:f>IF(COUNTA($N$54:$Q$54)=4,Hoja4!$A$255:$A$258,"")</xm:f>
          </x14:formula1>
          <xm:sqref>R54</xm:sqref>
        </x14:dataValidation>
        <x14:dataValidation type="list" allowBlank="1" showInputMessage="1" showErrorMessage="1">
          <x14:formula1>
            <xm:f>IF(COUNTA($N$56)=1,Hoja4!$A$255:$A$258,"")</xm:f>
          </x14:formula1>
          <xm:sqref>O56</xm:sqref>
        </x14:dataValidation>
        <x14:dataValidation type="list" allowBlank="1" showInputMessage="1" showErrorMessage="1">
          <x14:formula1>
            <xm:f>IF(COUNTA($N$56:$O$56)=2,Hoja4!$A$255:$A$258,"")</xm:f>
          </x14:formula1>
          <xm:sqref>P56</xm:sqref>
        </x14:dataValidation>
        <x14:dataValidation type="list" allowBlank="1" showInputMessage="1" showErrorMessage="1">
          <x14:formula1>
            <xm:f>IF(COUNTA($N$56:$P$56)=3,Hoja4!$A$255:$A$258,"")</xm:f>
          </x14:formula1>
          <xm:sqref>Q56</xm:sqref>
        </x14:dataValidation>
        <x14:dataValidation type="list" allowBlank="1" showInputMessage="1" showErrorMessage="1">
          <x14:formula1>
            <xm:f>IF(COUNTA($N$56:$Q$56)=4,Hoja4!$A$255:$A$258,"")</xm:f>
          </x14:formula1>
          <xm:sqref>R56</xm:sqref>
        </x14:dataValidation>
        <x14:dataValidation type="list" allowBlank="1" showInputMessage="1" showErrorMessage="1">
          <x14:formula1>
            <xm:f>IF(COUNTA($N$58)=1,Hoja4!$A$255:$A$258,"")</xm:f>
          </x14:formula1>
          <xm:sqref>O58</xm:sqref>
        </x14:dataValidation>
        <x14:dataValidation type="list" allowBlank="1" showInputMessage="1" showErrorMessage="1">
          <x14:formula1>
            <xm:f>IF(COUNTA($N$58:$O$58)=2,Hoja4!$A$255:$A$258,"")</xm:f>
          </x14:formula1>
          <xm:sqref>P58</xm:sqref>
        </x14:dataValidation>
        <x14:dataValidation type="list" allowBlank="1" showInputMessage="1" showErrorMessage="1">
          <x14:formula1>
            <xm:f>IF(COUNTA($N$58:$P$58)=3,Hoja4!$A$255:$A$258,"")</xm:f>
          </x14:formula1>
          <xm:sqref>Q58</xm:sqref>
        </x14:dataValidation>
        <x14:dataValidation type="list" allowBlank="1" showInputMessage="1" showErrorMessage="1">
          <x14:formula1>
            <xm:f>IF(COUNTA($N$58:$Q$58)=4,Hoja4!$A$255:$A$258,"")</xm:f>
          </x14:formula1>
          <xm:sqref>R58</xm:sqref>
        </x14:dataValidation>
        <x14:dataValidation type="list" allowBlank="1" showInputMessage="1" showErrorMessage="1">
          <x14:formula1>
            <xm:f>IF(COUNTA(N35)=1,Hoja4!$N$1:$N$101,"")</xm:f>
          </x14:formula1>
          <xm:sqref>O35:O44</xm:sqref>
        </x14:dataValidation>
        <x14:dataValidation type="list" allowBlank="1" showInputMessage="1" showErrorMessage="1">
          <x14:formula1>
            <xm:f>IF(COUNTA(N35:O35)=2,Hoja4!$N$1:$N$101,"")</xm:f>
          </x14:formula1>
          <xm:sqref>P35:P44</xm:sqref>
        </x14:dataValidation>
        <x14:dataValidation type="list" allowBlank="1" showInputMessage="1" showErrorMessage="1">
          <x14:formula1>
            <xm:f>IF(COUNTA(N35:P35)=3,Hoja4!$N$1:$N$101,"")</xm:f>
          </x14:formula1>
          <xm:sqref>Q35:Q44</xm:sqref>
        </x14:dataValidation>
        <x14:dataValidation type="list" allowBlank="1" showInputMessage="1" showErrorMessage="1">
          <x14:formula1>
            <xm:f>IF(COUNTA(N35:Q35)=4,Hoja4!$N$1:$N$101,"")</xm:f>
          </x14:formula1>
          <xm:sqref>R35:R44</xm:sqref>
        </x14:dataValidation>
        <x14:dataValidation type="list" allowBlank="1" showInputMessage="1" showErrorMessage="1">
          <x14:formula1>
            <xm:f>Hoja4!$W$40:$W$378</xm:f>
          </x14:formula1>
          <xm:sqref>N90:O92</xm:sqref>
        </x14:dataValidation>
        <x14:dataValidation type="list" allowBlank="1" showInputMessage="1" showErrorMessage="1">
          <x14:formula1>
            <xm:f>Hoja4!$A$512:$A$517</xm:f>
          </x14:formula1>
          <xm:sqref>N32:R32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FFFFCC"/>
    <pageSetUpPr fitToPage="1"/>
  </sheetPr>
  <dimension ref="A1:V101"/>
  <sheetViews>
    <sheetView showGridLines="0" zoomScaleNormal="100" workbookViewId="0">
      <selection activeCell="S44" sqref="S44:S46"/>
    </sheetView>
  </sheetViews>
  <sheetFormatPr baseColWidth="10" defaultColWidth="0" defaultRowHeight="15" zeroHeight="1" x14ac:dyDescent="0.25"/>
  <cols>
    <col min="1" max="1" width="11.42578125" style="118" customWidth="1"/>
    <col min="2" max="2" width="13" style="113" customWidth="1"/>
    <col min="3" max="7" width="11.42578125" style="113" customWidth="1"/>
    <col min="8" max="8" width="10.85546875" style="113" customWidth="1"/>
    <col min="9" max="9" width="11.140625" style="113" customWidth="1"/>
    <col min="10" max="10" width="12.5703125" style="113" customWidth="1"/>
    <col min="11" max="11" width="12.7109375" style="113" customWidth="1"/>
    <col min="12" max="12" width="12.42578125" style="113" customWidth="1"/>
    <col min="13" max="13" width="10.140625" style="113" customWidth="1"/>
    <col min="14" max="18" width="15.140625" style="113" customWidth="1"/>
    <col min="19" max="19" width="11.42578125" style="218" customWidth="1"/>
    <col min="20" max="20" width="0.140625" style="79" customWidth="1"/>
    <col min="21" max="22" width="0" style="79" hidden="1" customWidth="1"/>
    <col min="23" max="16384" width="11.42578125" style="79" hidden="1"/>
  </cols>
  <sheetData>
    <row r="1" spans="1:19" x14ac:dyDescent="0.25">
      <c r="A1" s="1184"/>
      <c r="B1" s="1185"/>
      <c r="C1" s="1185"/>
      <c r="D1" s="1424"/>
      <c r="E1" s="765" t="s">
        <v>579</v>
      </c>
      <c r="F1" s="936"/>
      <c r="G1" s="936"/>
      <c r="H1" s="936"/>
      <c r="I1" s="936"/>
      <c r="J1" s="936"/>
      <c r="K1" s="936"/>
      <c r="L1" s="936"/>
      <c r="M1" s="936"/>
      <c r="N1" s="936"/>
      <c r="O1" s="936"/>
      <c r="P1" s="948" t="s">
        <v>421</v>
      </c>
      <c r="Q1" s="1425"/>
      <c r="R1" s="1425"/>
      <c r="S1" s="1426"/>
    </row>
    <row r="2" spans="1:19" x14ac:dyDescent="0.25">
      <c r="A2" s="1187"/>
      <c r="B2" s="1188"/>
      <c r="C2" s="1188"/>
      <c r="D2" s="1331"/>
      <c r="E2" s="937"/>
      <c r="F2" s="938"/>
      <c r="G2" s="938"/>
      <c r="H2" s="938"/>
      <c r="I2" s="938"/>
      <c r="J2" s="938"/>
      <c r="K2" s="938"/>
      <c r="L2" s="938"/>
      <c r="M2" s="938"/>
      <c r="N2" s="938"/>
      <c r="O2" s="938"/>
      <c r="P2" s="1427"/>
      <c r="Q2" s="1428"/>
      <c r="R2" s="1428"/>
      <c r="S2" s="1429"/>
    </row>
    <row r="3" spans="1:19" x14ac:dyDescent="0.25">
      <c r="A3" s="1187"/>
      <c r="B3" s="1188"/>
      <c r="C3" s="1188"/>
      <c r="D3" s="1331"/>
      <c r="E3" s="931" t="s">
        <v>580</v>
      </c>
      <c r="F3" s="932"/>
      <c r="G3" s="932"/>
      <c r="H3" s="932"/>
      <c r="I3" s="932"/>
      <c r="J3" s="932"/>
      <c r="K3" s="932"/>
      <c r="L3" s="932"/>
      <c r="M3" s="932"/>
      <c r="N3" s="932"/>
      <c r="O3" s="932"/>
      <c r="P3" s="1427"/>
      <c r="Q3" s="1428"/>
      <c r="R3" s="1428"/>
      <c r="S3" s="1429"/>
    </row>
    <row r="4" spans="1:19" x14ac:dyDescent="0.25">
      <c r="A4" s="1187"/>
      <c r="B4" s="1188"/>
      <c r="C4" s="1188"/>
      <c r="D4" s="1331"/>
      <c r="E4" s="933"/>
      <c r="F4" s="934"/>
      <c r="G4" s="934"/>
      <c r="H4" s="934"/>
      <c r="I4" s="934"/>
      <c r="J4" s="934"/>
      <c r="K4" s="934"/>
      <c r="L4" s="934"/>
      <c r="M4" s="934"/>
      <c r="N4" s="934"/>
      <c r="O4" s="934"/>
      <c r="P4" s="1427"/>
      <c r="Q4" s="1428"/>
      <c r="R4" s="1428"/>
      <c r="S4" s="1429"/>
    </row>
    <row r="5" spans="1:19" x14ac:dyDescent="0.25">
      <c r="A5" s="1187"/>
      <c r="B5" s="1188"/>
      <c r="C5" s="1188"/>
      <c r="D5" s="1331"/>
      <c r="E5" s="594" t="s">
        <v>53</v>
      </c>
      <c r="F5" s="594"/>
      <c r="G5" s="594"/>
      <c r="H5" s="595" t="s">
        <v>54</v>
      </c>
      <c r="I5" s="595"/>
      <c r="J5" s="597" t="s">
        <v>581</v>
      </c>
      <c r="K5" s="597"/>
      <c r="L5" s="595" t="s">
        <v>56</v>
      </c>
      <c r="M5" s="595"/>
      <c r="N5" s="597" t="s">
        <v>57</v>
      </c>
      <c r="O5" s="792"/>
      <c r="P5" s="1427"/>
      <c r="Q5" s="1428"/>
      <c r="R5" s="1428"/>
      <c r="S5" s="1429"/>
    </row>
    <row r="6" spans="1:19" x14ac:dyDescent="0.25">
      <c r="A6" s="1332"/>
      <c r="B6" s="1333"/>
      <c r="C6" s="1333"/>
      <c r="D6" s="1334"/>
      <c r="E6" s="594"/>
      <c r="F6" s="594"/>
      <c r="G6" s="594"/>
      <c r="H6" s="595" t="s">
        <v>58</v>
      </c>
      <c r="I6" s="595"/>
      <c r="J6" s="596">
        <v>42731</v>
      </c>
      <c r="K6" s="597"/>
      <c r="L6" s="595" t="s">
        <v>59</v>
      </c>
      <c r="M6" s="595"/>
      <c r="N6" s="676" t="s">
        <v>60</v>
      </c>
      <c r="O6" s="787"/>
      <c r="P6" s="1427"/>
      <c r="Q6" s="1428"/>
      <c r="R6" s="1428"/>
      <c r="S6" s="1429"/>
    </row>
    <row r="7" spans="1:19" ht="15.75" thickBot="1" x14ac:dyDescent="0.3">
      <c r="A7" s="59"/>
      <c r="B7" s="60"/>
      <c r="C7" s="60"/>
      <c r="D7" s="60"/>
      <c r="E7" s="1342"/>
      <c r="F7" s="1342"/>
      <c r="G7" s="1342"/>
      <c r="H7" s="1342"/>
      <c r="I7" s="1342"/>
      <c r="J7" s="1342"/>
      <c r="K7" s="1342"/>
      <c r="L7" s="1342"/>
      <c r="M7" s="1342"/>
      <c r="N7" s="1342"/>
      <c r="O7" s="1342"/>
      <c r="P7" s="1430"/>
      <c r="Q7" s="1431"/>
      <c r="R7" s="1431"/>
      <c r="S7" s="1432"/>
    </row>
    <row r="8" spans="1:19" x14ac:dyDescent="0.25">
      <c r="A8" s="492" t="s">
        <v>61</v>
      </c>
      <c r="B8" s="603"/>
      <c r="C8" s="603"/>
      <c r="D8" s="603"/>
      <c r="E8" s="245" t="s">
        <v>62</v>
      </c>
      <c r="F8" s="245" t="s">
        <v>63</v>
      </c>
      <c r="G8" s="245" t="s">
        <v>64</v>
      </c>
      <c r="H8" s="496" t="s">
        <v>65</v>
      </c>
      <c r="I8" s="497"/>
      <c r="J8" s="245" t="s">
        <v>62</v>
      </c>
      <c r="K8" s="245" t="s">
        <v>63</v>
      </c>
      <c r="L8" s="245" t="s">
        <v>64</v>
      </c>
      <c r="M8" s="498" t="s">
        <v>582</v>
      </c>
      <c r="N8" s="606"/>
      <c r="O8" s="606"/>
      <c r="P8" s="610"/>
      <c r="Q8" s="256" t="s">
        <v>62</v>
      </c>
      <c r="R8" s="256" t="s">
        <v>63</v>
      </c>
      <c r="S8" s="257" t="s">
        <v>64</v>
      </c>
    </row>
    <row r="9" spans="1:19" ht="15.75" thickBot="1" x14ac:dyDescent="0.3">
      <c r="A9" s="1343"/>
      <c r="B9" s="603"/>
      <c r="C9" s="603"/>
      <c r="D9" s="603"/>
      <c r="E9" s="76"/>
      <c r="F9" s="76"/>
      <c r="G9" s="76"/>
      <c r="H9" s="1344"/>
      <c r="I9" s="1345"/>
      <c r="J9" s="76"/>
      <c r="K9" s="76"/>
      <c r="L9" s="76"/>
      <c r="M9" s="1346"/>
      <c r="N9" s="1347"/>
      <c r="O9" s="1347"/>
      <c r="P9" s="1348"/>
      <c r="Q9" s="76"/>
      <c r="R9" s="76"/>
      <c r="S9" s="217"/>
    </row>
    <row r="10" spans="1:19" ht="19.5" customHeight="1" thickBot="1" x14ac:dyDescent="0.3">
      <c r="A10" s="479" t="s">
        <v>67</v>
      </c>
      <c r="B10" s="480"/>
      <c r="C10" s="480"/>
      <c r="D10" s="480"/>
      <c r="E10" s="480"/>
      <c r="F10" s="480"/>
      <c r="G10" s="480"/>
      <c r="H10" s="480"/>
      <c r="I10" s="480"/>
      <c r="J10" s="480"/>
      <c r="K10" s="480"/>
      <c r="L10" s="480"/>
      <c r="M10" s="480"/>
      <c r="N10" s="480"/>
      <c r="O10" s="480"/>
      <c r="P10" s="480"/>
      <c r="Q10" s="480"/>
      <c r="R10" s="480"/>
      <c r="S10" s="481"/>
    </row>
    <row r="11" spans="1:19" ht="15" customHeight="1" x14ac:dyDescent="0.25">
      <c r="A11" s="455" t="s">
        <v>68</v>
      </c>
      <c r="B11" s="456"/>
      <c r="C11" s="455" t="s">
        <v>69</v>
      </c>
      <c r="D11" s="466"/>
      <c r="E11" s="456"/>
      <c r="F11" s="455" t="s">
        <v>70</v>
      </c>
      <c r="G11" s="466"/>
      <c r="H11" s="456"/>
      <c r="I11" s="455" t="s">
        <v>71</v>
      </c>
      <c r="J11" s="466"/>
      <c r="K11" s="456"/>
      <c r="L11" s="455" t="s">
        <v>72</v>
      </c>
      <c r="M11" s="466"/>
      <c r="N11" s="466"/>
      <c r="O11" s="456"/>
      <c r="P11" s="455" t="s">
        <v>73</v>
      </c>
      <c r="Q11" s="466"/>
      <c r="R11" s="466"/>
      <c r="S11" s="456"/>
    </row>
    <row r="12" spans="1:19" ht="19.5" customHeight="1" thickBot="1" x14ac:dyDescent="0.3">
      <c r="A12" s="986" t="str">
        <f>'F2. COMP. LAB Y COM COMPOR'!A13:B13</f>
        <v>CEDULA DE CIUDADANIA</v>
      </c>
      <c r="B12" s="987"/>
      <c r="C12" s="988">
        <f>'F2. COMP. LAB Y COM COMPOR'!C13:E13</f>
        <v>0</v>
      </c>
      <c r="D12" s="989"/>
      <c r="E12" s="990"/>
      <c r="F12" s="981">
        <f>'F2. COMP. LAB Y COM COMPOR'!F13:H13</f>
        <v>0</v>
      </c>
      <c r="G12" s="982"/>
      <c r="H12" s="983"/>
      <c r="I12" s="993">
        <f>'F2. COMP. LAB Y COM COMPOR'!I13:K13</f>
        <v>0</v>
      </c>
      <c r="J12" s="991"/>
      <c r="K12" s="992"/>
      <c r="L12" s="993">
        <f>'F2. COMP. LAB Y COM COMPOR'!L13:O13</f>
        <v>0</v>
      </c>
      <c r="M12" s="991"/>
      <c r="N12" s="991"/>
      <c r="O12" s="992"/>
      <c r="P12" s="993">
        <f>'F2. COMP. LAB Y COM COMPOR'!P13:S13</f>
        <v>0</v>
      </c>
      <c r="Q12" s="991"/>
      <c r="R12" s="991"/>
      <c r="S12" s="992"/>
    </row>
    <row r="13" spans="1:19" ht="15.75" customHeight="1" x14ac:dyDescent="0.25">
      <c r="A13" s="455" t="s">
        <v>74</v>
      </c>
      <c r="B13" s="466"/>
      <c r="C13" s="466"/>
      <c r="D13" s="466"/>
      <c r="E13" s="466"/>
      <c r="F13" s="466"/>
      <c r="G13" s="466"/>
      <c r="H13" s="466"/>
      <c r="I13" s="455" t="s">
        <v>75</v>
      </c>
      <c r="J13" s="466"/>
      <c r="K13" s="466"/>
      <c r="L13" s="466"/>
      <c r="M13" s="466"/>
      <c r="N13" s="466"/>
      <c r="O13" s="466"/>
      <c r="P13" s="466"/>
      <c r="Q13" s="466"/>
      <c r="R13" s="466"/>
      <c r="S13" s="456"/>
    </row>
    <row r="14" spans="1:19" ht="22.5" customHeight="1" thickBot="1" x14ac:dyDescent="0.3">
      <c r="A14" s="981">
        <f>'F2. COMP. LAB Y COM COMPOR'!A15:H15</f>
        <v>0</v>
      </c>
      <c r="B14" s="982"/>
      <c r="C14" s="982"/>
      <c r="D14" s="982"/>
      <c r="E14" s="982"/>
      <c r="F14" s="991"/>
      <c r="G14" s="991"/>
      <c r="H14" s="982"/>
      <c r="I14" s="1297" t="str">
        <f>'F2. COMP. LAB Y COM COMPOR'!I15:S15</f>
        <v>ddd</v>
      </c>
      <c r="J14" s="1298"/>
      <c r="K14" s="1298"/>
      <c r="L14" s="1298"/>
      <c r="M14" s="1298"/>
      <c r="N14" s="1298"/>
      <c r="O14" s="1298"/>
      <c r="P14" s="1298"/>
      <c r="Q14" s="1298"/>
      <c r="R14" s="1298"/>
      <c r="S14" s="1299"/>
    </row>
    <row r="15" spans="1:19" ht="15.75" customHeight="1" x14ac:dyDescent="0.25">
      <c r="A15" s="455" t="s">
        <v>76</v>
      </c>
      <c r="B15" s="466"/>
      <c r="C15" s="466"/>
      <c r="D15" s="466"/>
      <c r="E15" s="466"/>
      <c r="F15" s="455" t="s">
        <v>77</v>
      </c>
      <c r="G15" s="456"/>
      <c r="H15" s="241" t="s">
        <v>78</v>
      </c>
      <c r="I15" s="455" t="str">
        <f>'F2. COMP. LAB Y COM COMPOR'!I16</f>
        <v>Propósito del empleo:</v>
      </c>
      <c r="J15" s="466"/>
      <c r="K15" s="456"/>
      <c r="L15" s="1300">
        <f>'F2. COMP. LAB Y COM COMPOR'!J16</f>
        <v>0</v>
      </c>
      <c r="M15" s="1301"/>
      <c r="N15" s="1301"/>
      <c r="O15" s="1301"/>
      <c r="P15" s="1301"/>
      <c r="Q15" s="1301"/>
      <c r="R15" s="1301"/>
      <c r="S15" s="1302"/>
    </row>
    <row r="16" spans="1:19" ht="18.75" customHeight="1" thickBot="1" x14ac:dyDescent="0.3">
      <c r="A16" s="984" t="str">
        <f>'F2. COMP. LAB Y COM COMPOR'!A17:E17</f>
        <v>DIRECTIVO</v>
      </c>
      <c r="B16" s="1170"/>
      <c r="C16" s="1170"/>
      <c r="D16" s="1170"/>
      <c r="E16" s="1170"/>
      <c r="F16" s="984">
        <f>'F2. COMP. LAB Y COM COMPOR'!F17:G17</f>
        <v>0</v>
      </c>
      <c r="G16" s="985"/>
      <c r="H16" s="259">
        <f>'F2. COMP. LAB Y COM COMPOR'!H17</f>
        <v>0</v>
      </c>
      <c r="I16" s="467"/>
      <c r="J16" s="468"/>
      <c r="K16" s="469"/>
      <c r="L16" s="984"/>
      <c r="M16" s="1170"/>
      <c r="N16" s="1170"/>
      <c r="O16" s="1170"/>
      <c r="P16" s="1170"/>
      <c r="Q16" s="1170"/>
      <c r="R16" s="1170"/>
      <c r="S16" s="985"/>
    </row>
    <row r="17" spans="1:19" ht="18" customHeight="1" thickBot="1" x14ac:dyDescent="0.3">
      <c r="A17" s="479" t="s">
        <v>79</v>
      </c>
      <c r="B17" s="480"/>
      <c r="C17" s="480"/>
      <c r="D17" s="480"/>
      <c r="E17" s="480"/>
      <c r="F17" s="474"/>
      <c r="G17" s="474"/>
      <c r="H17" s="480"/>
      <c r="I17" s="480"/>
      <c r="J17" s="480"/>
      <c r="K17" s="480"/>
      <c r="L17" s="480"/>
      <c r="M17" s="480"/>
      <c r="N17" s="480"/>
      <c r="O17" s="480"/>
      <c r="P17" s="480"/>
      <c r="Q17" s="480"/>
      <c r="R17" s="480"/>
      <c r="S17" s="481"/>
    </row>
    <row r="18" spans="1:19" ht="17.25" customHeight="1" x14ac:dyDescent="0.25">
      <c r="A18" s="455" t="s">
        <v>80</v>
      </c>
      <c r="B18" s="456"/>
      <c r="C18" s="455" t="s">
        <v>69</v>
      </c>
      <c r="D18" s="466"/>
      <c r="E18" s="456"/>
      <c r="F18" s="455" t="s">
        <v>70</v>
      </c>
      <c r="G18" s="466"/>
      <c r="H18" s="456"/>
      <c r="I18" s="455" t="s">
        <v>71</v>
      </c>
      <c r="J18" s="466"/>
      <c r="K18" s="456"/>
      <c r="L18" s="455" t="s">
        <v>72</v>
      </c>
      <c r="M18" s="466"/>
      <c r="N18" s="466"/>
      <c r="O18" s="456"/>
      <c r="P18" s="455" t="s">
        <v>73</v>
      </c>
      <c r="Q18" s="466"/>
      <c r="R18" s="466"/>
      <c r="S18" s="456"/>
    </row>
    <row r="19" spans="1:19" ht="19.5" customHeight="1" thickBot="1" x14ac:dyDescent="0.3">
      <c r="A19" s="1167" t="str">
        <f>'F2. COMP. LAB Y COM COMPOR'!A20:B20</f>
        <v>CEDULA DE CIUDADANIA</v>
      </c>
      <c r="B19" s="1169"/>
      <c r="C19" s="1421">
        <f>'F2. COMP. LAB Y COM COMPOR'!C20:E20</f>
        <v>0</v>
      </c>
      <c r="D19" s="1422"/>
      <c r="E19" s="1423"/>
      <c r="F19" s="993">
        <f>'F2. COMP. LAB Y COM COMPOR'!F20:H20</f>
        <v>0</v>
      </c>
      <c r="G19" s="991"/>
      <c r="H19" s="992"/>
      <c r="I19" s="993" t="str">
        <f>'F2. COMP. LAB Y COM COMPOR'!I20:K20</f>
        <v xml:space="preserve">  </v>
      </c>
      <c r="J19" s="991"/>
      <c r="K19" s="992"/>
      <c r="L19" s="993">
        <f>'F2. COMP. LAB Y COM COMPOR'!L20:O20</f>
        <v>0</v>
      </c>
      <c r="M19" s="991"/>
      <c r="N19" s="991"/>
      <c r="O19" s="992"/>
      <c r="P19" s="981" t="str">
        <f>'F2. COMP. LAB Y COM COMPOR'!P20:S20</f>
        <v xml:space="preserve">  </v>
      </c>
      <c r="Q19" s="982"/>
      <c r="R19" s="982"/>
      <c r="S19" s="983"/>
    </row>
    <row r="20" spans="1:19" ht="18.75" customHeight="1" x14ac:dyDescent="0.25">
      <c r="A20" s="455" t="s">
        <v>81</v>
      </c>
      <c r="B20" s="466"/>
      <c r="C20" s="466"/>
      <c r="D20" s="466"/>
      <c r="E20" s="466"/>
      <c r="F20" s="456"/>
      <c r="G20" s="455" t="s">
        <v>75</v>
      </c>
      <c r="H20" s="466"/>
      <c r="I20" s="466"/>
      <c r="J20" s="466"/>
      <c r="K20" s="466"/>
      <c r="L20" s="466"/>
      <c r="M20" s="456"/>
      <c r="N20" s="466" t="s">
        <v>77</v>
      </c>
      <c r="O20" s="456"/>
      <c r="P20" s="466" t="s">
        <v>78</v>
      </c>
      <c r="Q20" s="456"/>
      <c r="R20" s="455" t="s">
        <v>76</v>
      </c>
      <c r="S20" s="456"/>
    </row>
    <row r="21" spans="1:19" ht="18.75" customHeight="1" thickBot="1" x14ac:dyDescent="0.3">
      <c r="A21" s="981">
        <f>'F2. COMP. LAB Y COM COMPOR'!A22:F22</f>
        <v>0</v>
      </c>
      <c r="B21" s="982"/>
      <c r="C21" s="982"/>
      <c r="D21" s="982"/>
      <c r="E21" s="982"/>
      <c r="F21" s="983"/>
      <c r="G21" s="981">
        <f>'F2. COMP. LAB Y COM COMPOR'!G22:M22</f>
        <v>0</v>
      </c>
      <c r="H21" s="982"/>
      <c r="I21" s="982"/>
      <c r="J21" s="982"/>
      <c r="K21" s="982"/>
      <c r="L21" s="982"/>
      <c r="M21" s="983"/>
      <c r="N21" s="984">
        <f>'F2. COMP. LAB Y COM COMPOR'!N22:O22</f>
        <v>0</v>
      </c>
      <c r="O21" s="985"/>
      <c r="P21" s="1295">
        <f>'F2. COMP. LAB Y COM COMPOR'!P22:Q22</f>
        <v>0</v>
      </c>
      <c r="Q21" s="1296"/>
      <c r="R21" s="993">
        <f>'F2. COMP. LAB Y COM COMPOR'!R22:S22</f>
        <v>0</v>
      </c>
      <c r="S21" s="992"/>
    </row>
    <row r="22" spans="1:19" ht="21" customHeight="1" thickBot="1" x14ac:dyDescent="0.3">
      <c r="A22" s="819" t="s">
        <v>82</v>
      </c>
      <c r="B22" s="474"/>
      <c r="C22" s="474"/>
      <c r="D22" s="474"/>
      <c r="E22" s="474"/>
      <c r="F22" s="474"/>
      <c r="G22" s="474"/>
      <c r="H22" s="474"/>
      <c r="I22" s="474"/>
      <c r="J22" s="474"/>
      <c r="K22" s="474"/>
      <c r="L22" s="474"/>
      <c r="M22" s="474"/>
      <c r="N22" s="474"/>
      <c r="O22" s="474"/>
      <c r="P22" s="473"/>
      <c r="Q22" s="473"/>
      <c r="R22" s="473"/>
      <c r="S22" s="475"/>
    </row>
    <row r="23" spans="1:19" ht="21.75" customHeight="1" x14ac:dyDescent="0.25">
      <c r="A23" s="455" t="s">
        <v>80</v>
      </c>
      <c r="B23" s="456"/>
      <c r="C23" s="455" t="s">
        <v>69</v>
      </c>
      <c r="D23" s="466"/>
      <c r="E23" s="456"/>
      <c r="F23" s="455" t="s">
        <v>70</v>
      </c>
      <c r="G23" s="466"/>
      <c r="H23" s="456"/>
      <c r="I23" s="455" t="s">
        <v>71</v>
      </c>
      <c r="J23" s="466"/>
      <c r="K23" s="456"/>
      <c r="L23" s="455" t="s">
        <v>72</v>
      </c>
      <c r="M23" s="466"/>
      <c r="N23" s="466"/>
      <c r="O23" s="456"/>
      <c r="P23" s="455" t="s">
        <v>73</v>
      </c>
      <c r="Q23" s="466"/>
      <c r="R23" s="466"/>
      <c r="S23" s="456"/>
    </row>
    <row r="24" spans="1:19" ht="15.75" customHeight="1" thickBot="1" x14ac:dyDescent="0.3">
      <c r="A24" s="986" t="str">
        <f>'F2. COMP. LAB Y COM COMPOR'!A26:B26</f>
        <v>CEDULA DE CIUDADANIA</v>
      </c>
      <c r="B24" s="987"/>
      <c r="C24" s="988" t="str">
        <f>IF('F2. COMP. LAB Y COM COMPOR'!R24="NO","NO REQUERIDO",'F2. COMP. LAB Y COM COMPOR'!C26:E26)</f>
        <v>NO REQUERIDO</v>
      </c>
      <c r="D24" s="982"/>
      <c r="E24" s="983"/>
      <c r="F24" s="981" t="str">
        <f>IF('F2. COMP. LAB Y COM COMPOR'!R24="NO","NO REQUERIDO",'F2. COMP. LAB Y COM COMPOR'!F26:H26)</f>
        <v>NO REQUERIDO</v>
      </c>
      <c r="G24" s="991"/>
      <c r="H24" s="992"/>
      <c r="I24" s="993" t="str">
        <f>IF('F2. COMP. LAB Y COM COMPOR'!R24="NO","NO REQUERIDO",'F2. COMP. LAB Y COM COMPOR'!I26:K26)</f>
        <v>NO REQUERIDO</v>
      </c>
      <c r="J24" s="991"/>
      <c r="K24" s="992"/>
      <c r="L24" s="993" t="str">
        <f>IF('F2. COMP. LAB Y COM COMPOR'!R24="NO","NO REQUERIDO",'F2. COMP. LAB Y COM COMPOR'!L26:O26)</f>
        <v>NO REQUERIDO</v>
      </c>
      <c r="M24" s="991"/>
      <c r="N24" s="991"/>
      <c r="O24" s="992"/>
      <c r="P24" s="981" t="str">
        <f>IF('F2. COMP. LAB Y COM COMPOR'!R24="NO","NO REQUERIDO",'F2. COMP. LAB Y COM COMPOR'!P26:S26)</f>
        <v>NO REQUERIDO</v>
      </c>
      <c r="Q24" s="982"/>
      <c r="R24" s="982"/>
      <c r="S24" s="983"/>
    </row>
    <row r="25" spans="1:19" ht="21.75" customHeight="1" x14ac:dyDescent="0.25">
      <c r="A25" s="464" t="s">
        <v>83</v>
      </c>
      <c r="B25" s="465"/>
      <c r="C25" s="465"/>
      <c r="D25" s="465"/>
      <c r="E25" s="465"/>
      <c r="F25" s="465"/>
      <c r="G25" s="455" t="s">
        <v>75</v>
      </c>
      <c r="H25" s="466"/>
      <c r="I25" s="466"/>
      <c r="J25" s="466"/>
      <c r="K25" s="466"/>
      <c r="L25" s="466"/>
      <c r="M25" s="456"/>
      <c r="N25" s="466" t="s">
        <v>77</v>
      </c>
      <c r="O25" s="456"/>
      <c r="P25" s="466" t="s">
        <v>78</v>
      </c>
      <c r="Q25" s="456"/>
      <c r="R25" s="455" t="s">
        <v>76</v>
      </c>
      <c r="S25" s="456"/>
    </row>
    <row r="26" spans="1:19" ht="21.75" customHeight="1" thickBot="1" x14ac:dyDescent="0.3">
      <c r="A26" s="981" t="str">
        <f>IF('F2. COMP. LAB Y COM COMPOR'!R24="NO","NO REQUERIDO",'F2. COMP. LAB Y COM COMPOR'!A28:F28)</f>
        <v>NO REQUERIDO</v>
      </c>
      <c r="B26" s="982"/>
      <c r="C26" s="982"/>
      <c r="D26" s="982"/>
      <c r="E26" s="982"/>
      <c r="F26" s="982"/>
      <c r="G26" s="981" t="str">
        <f>IF('F2. COMP. LAB Y COM COMPOR'!R24="NO","NO REQUERIDO",'F2. COMP. LAB Y COM COMPOR'!G28:M28)</f>
        <v>NO REQUERIDO</v>
      </c>
      <c r="H26" s="982"/>
      <c r="I26" s="982"/>
      <c r="J26" s="982"/>
      <c r="K26" s="982"/>
      <c r="L26" s="982"/>
      <c r="M26" s="983"/>
      <c r="N26" s="984" t="str">
        <f>IF('F2. COMP. LAB Y COM COMPOR'!R24="NO","NO REQUERIDO",'F2. COMP. LAB Y COM COMPOR'!N28:O28)</f>
        <v>NO REQUERIDO</v>
      </c>
      <c r="O26" s="985"/>
      <c r="P26" s="984" t="str">
        <f>IF('F2. COMP. LAB Y COM COMPOR'!R24="NO","NO REQUERIDO",'F2. COMP. LAB Y COM COMPOR'!P28:Q28)</f>
        <v>NO REQUERIDO</v>
      </c>
      <c r="Q26" s="985"/>
      <c r="R26" s="981" t="str">
        <f>IF('F2. COMP. LAB Y COM COMPOR'!R24="NO","NO REQUERIDO",'F2. COMP. LAB Y COM COMPOR'!R28:S28)</f>
        <v>NO REQUERIDO</v>
      </c>
      <c r="S26" s="983"/>
    </row>
    <row r="27" spans="1:19" ht="22.5" customHeight="1" thickBot="1" x14ac:dyDescent="0.3">
      <c r="A27" s="479" t="s">
        <v>84</v>
      </c>
      <c r="B27" s="480"/>
      <c r="C27" s="480"/>
      <c r="D27" s="480"/>
      <c r="E27" s="480"/>
      <c r="F27" s="474"/>
      <c r="G27" s="474"/>
      <c r="H27" s="480"/>
      <c r="I27" s="480"/>
      <c r="J27" s="480"/>
      <c r="K27" s="480"/>
      <c r="L27" s="480"/>
      <c r="M27" s="480"/>
      <c r="N27" s="480"/>
      <c r="O27" s="480"/>
      <c r="P27" s="480"/>
      <c r="Q27" s="480"/>
      <c r="R27" s="480"/>
      <c r="S27" s="481"/>
    </row>
    <row r="28" spans="1:19" ht="15" customHeight="1" x14ac:dyDescent="0.25">
      <c r="A28" s="1349" t="s">
        <v>85</v>
      </c>
      <c r="B28" s="445"/>
      <c r="C28" s="445"/>
      <c r="D28" s="569"/>
      <c r="E28" s="444" t="s">
        <v>86</v>
      </c>
      <c r="F28" s="445"/>
      <c r="G28" s="445"/>
      <c r="H28" s="445"/>
      <c r="I28" s="445"/>
      <c r="J28" s="569"/>
      <c r="K28" s="444" t="s">
        <v>437</v>
      </c>
      <c r="L28" s="569"/>
      <c r="M28" s="546" t="s">
        <v>583</v>
      </c>
      <c r="N28" s="546"/>
      <c r="O28" s="546"/>
      <c r="P28" s="546"/>
      <c r="Q28" s="546"/>
      <c r="R28" s="546"/>
      <c r="S28" s="662"/>
    </row>
    <row r="29" spans="1:19" ht="15" customHeight="1" x14ac:dyDescent="0.25">
      <c r="A29" s="1231"/>
      <c r="B29" s="1227"/>
      <c r="C29" s="1227"/>
      <c r="D29" s="1350"/>
      <c r="E29" s="1226"/>
      <c r="F29" s="1227"/>
      <c r="G29" s="1227"/>
      <c r="H29" s="1227"/>
      <c r="I29" s="1227"/>
      <c r="J29" s="1350"/>
      <c r="K29" s="1226"/>
      <c r="L29" s="1350"/>
      <c r="M29" s="546"/>
      <c r="N29" s="546"/>
      <c r="O29" s="546"/>
      <c r="P29" s="546"/>
      <c r="Q29" s="546"/>
      <c r="R29" s="546"/>
      <c r="S29" s="662"/>
    </row>
    <row r="30" spans="1:19" ht="25.5" customHeight="1" x14ac:dyDescent="0.25">
      <c r="A30" s="1231"/>
      <c r="B30" s="1227"/>
      <c r="C30" s="1227"/>
      <c r="D30" s="1350"/>
      <c r="E30" s="1226"/>
      <c r="F30" s="1227"/>
      <c r="G30" s="1227"/>
      <c r="H30" s="1227"/>
      <c r="I30" s="1227"/>
      <c r="J30" s="1350"/>
      <c r="K30" s="1226"/>
      <c r="L30" s="1350"/>
      <c r="M30" s="183" t="s">
        <v>614</v>
      </c>
      <c r="N30" s="249" t="s">
        <v>585</v>
      </c>
      <c r="O30" s="249" t="s">
        <v>586</v>
      </c>
      <c r="P30" s="249" t="s">
        <v>587</v>
      </c>
      <c r="Q30" s="249" t="s">
        <v>588</v>
      </c>
      <c r="R30" s="249" t="s">
        <v>589</v>
      </c>
      <c r="S30" s="1420" t="s">
        <v>590</v>
      </c>
    </row>
    <row r="31" spans="1:19" ht="46.5" customHeight="1" x14ac:dyDescent="0.25">
      <c r="A31" s="1231"/>
      <c r="B31" s="1227"/>
      <c r="C31" s="1227"/>
      <c r="D31" s="1350"/>
      <c r="E31" s="1226"/>
      <c r="F31" s="1227"/>
      <c r="G31" s="1227"/>
      <c r="H31" s="1227"/>
      <c r="I31" s="1227"/>
      <c r="J31" s="1350"/>
      <c r="K31" s="1226"/>
      <c r="L31" s="1350"/>
      <c r="M31" s="261" t="s">
        <v>591</v>
      </c>
      <c r="N31" s="201"/>
      <c r="O31" s="201"/>
      <c r="P31" s="201"/>
      <c r="Q31" s="201"/>
      <c r="R31" s="201"/>
      <c r="S31" s="1420"/>
    </row>
    <row r="32" spans="1:19" ht="15" customHeight="1" x14ac:dyDescent="0.25">
      <c r="A32" s="1231"/>
      <c r="B32" s="1227"/>
      <c r="C32" s="1227"/>
      <c r="D32" s="1350"/>
      <c r="E32" s="1226"/>
      <c r="F32" s="1227"/>
      <c r="G32" s="1227"/>
      <c r="H32" s="1227"/>
      <c r="I32" s="1227"/>
      <c r="J32" s="1350"/>
      <c r="K32" s="1226"/>
      <c r="L32" s="1350"/>
      <c r="M32" s="188" t="s">
        <v>592</v>
      </c>
      <c r="N32" s="219"/>
      <c r="O32" s="219"/>
      <c r="P32" s="219"/>
      <c r="Q32" s="219"/>
      <c r="R32" s="219"/>
      <c r="S32" s="1420"/>
    </row>
    <row r="33" spans="1:19" ht="15" customHeight="1" x14ac:dyDescent="0.25">
      <c r="A33" s="1351"/>
      <c r="B33" s="448"/>
      <c r="C33" s="448"/>
      <c r="D33" s="570"/>
      <c r="E33" s="447"/>
      <c r="F33" s="448"/>
      <c r="G33" s="448"/>
      <c r="H33" s="448"/>
      <c r="I33" s="448"/>
      <c r="J33" s="570"/>
      <c r="K33" s="447"/>
      <c r="L33" s="570"/>
      <c r="M33" s="188" t="s">
        <v>593</v>
      </c>
      <c r="N33" s="219"/>
      <c r="O33" s="219"/>
      <c r="P33" s="219"/>
      <c r="Q33" s="219"/>
      <c r="R33" s="219"/>
      <c r="S33" s="1420"/>
    </row>
    <row r="34" spans="1:19" ht="22.5" customHeight="1" x14ac:dyDescent="0.25">
      <c r="A34" s="406">
        <f>'F2. COMP. LAB Y COM COMPOR'!A37</f>
        <v>0</v>
      </c>
      <c r="B34" s="407"/>
      <c r="C34" s="407"/>
      <c r="D34" s="408"/>
      <c r="E34" s="417">
        <f>'F2. COMP. LAB Y COM COMPOR'!H37</f>
        <v>0</v>
      </c>
      <c r="F34" s="417"/>
      <c r="G34" s="417"/>
      <c r="H34" s="417"/>
      <c r="I34" s="417"/>
      <c r="J34" s="417"/>
      <c r="K34" s="1358">
        <f>'F2. COMP. LAB Y COM COMPOR'!R37</f>
        <v>0</v>
      </c>
      <c r="L34" s="1358"/>
      <c r="M34" s="1361"/>
      <c r="N34" s="1359"/>
      <c r="O34" s="1359"/>
      <c r="P34" s="1359"/>
      <c r="Q34" s="1359"/>
      <c r="R34" s="1359"/>
      <c r="S34" s="1416">
        <f>IF(L45="No Aplica",0,SUM((K34*N34*N$46),(K34*O34*O$46),(K34*P34*P$46),(K34*Q34*Q$46),(K34*R34*R$46)))</f>
        <v>0</v>
      </c>
    </row>
    <row r="35" spans="1:19" ht="23.25" customHeight="1" x14ac:dyDescent="0.25">
      <c r="A35" s="409"/>
      <c r="B35" s="410"/>
      <c r="C35" s="410"/>
      <c r="D35" s="411"/>
      <c r="E35" s="417"/>
      <c r="F35" s="417"/>
      <c r="G35" s="417"/>
      <c r="H35" s="417"/>
      <c r="I35" s="417"/>
      <c r="J35" s="417"/>
      <c r="K35" s="1358"/>
      <c r="L35" s="1358"/>
      <c r="M35" s="1361"/>
      <c r="N35" s="1359"/>
      <c r="O35" s="1359"/>
      <c r="P35" s="1359"/>
      <c r="Q35" s="1359"/>
      <c r="R35" s="1359"/>
      <c r="S35" s="1416"/>
    </row>
    <row r="36" spans="1:19" ht="22.5" customHeight="1" x14ac:dyDescent="0.25">
      <c r="A36" s="416">
        <f>'F2. COMP. LAB Y COM COMPOR'!A39</f>
        <v>0</v>
      </c>
      <c r="B36" s="417"/>
      <c r="C36" s="417"/>
      <c r="D36" s="417"/>
      <c r="E36" s="417">
        <f>'F2. COMP. LAB Y COM COMPOR'!H39</f>
        <v>0</v>
      </c>
      <c r="F36" s="417"/>
      <c r="G36" s="417"/>
      <c r="H36" s="417"/>
      <c r="I36" s="417"/>
      <c r="J36" s="417"/>
      <c r="K36" s="1358">
        <f>'F2. COMP. LAB Y COM COMPOR'!R39</f>
        <v>0</v>
      </c>
      <c r="L36" s="1358"/>
      <c r="M36" s="1361"/>
      <c r="N36" s="1359"/>
      <c r="O36" s="1359"/>
      <c r="P36" s="1362"/>
      <c r="Q36" s="1359"/>
      <c r="R36" s="1359"/>
      <c r="S36" s="1416">
        <f>IF(L46="No Aplica",0,SUM((K36*N36*N$46),(K36*O36*O$46),(K36*P36*P$46),(K36*Q36*Q$46),(K36*R36*R$46)))</f>
        <v>0</v>
      </c>
    </row>
    <row r="37" spans="1:19" ht="29.25" customHeight="1" x14ac:dyDescent="0.25">
      <c r="A37" s="416"/>
      <c r="B37" s="417"/>
      <c r="C37" s="417"/>
      <c r="D37" s="417"/>
      <c r="E37" s="417"/>
      <c r="F37" s="417"/>
      <c r="G37" s="417"/>
      <c r="H37" s="417"/>
      <c r="I37" s="417"/>
      <c r="J37" s="417"/>
      <c r="K37" s="1358"/>
      <c r="L37" s="1358"/>
      <c r="M37" s="1361"/>
      <c r="N37" s="1359"/>
      <c r="O37" s="1359"/>
      <c r="P37" s="1363"/>
      <c r="Q37" s="1359"/>
      <c r="R37" s="1359"/>
      <c r="S37" s="1416"/>
    </row>
    <row r="38" spans="1:19" ht="21" customHeight="1" x14ac:dyDescent="0.25">
      <c r="A38" s="416">
        <f>'F2. COMP. LAB Y COM COMPOR'!A41</f>
        <v>0</v>
      </c>
      <c r="B38" s="417"/>
      <c r="C38" s="417"/>
      <c r="D38" s="417"/>
      <c r="E38" s="417">
        <f>'F2. COMP. LAB Y COM COMPOR'!H41</f>
        <v>0</v>
      </c>
      <c r="F38" s="417"/>
      <c r="G38" s="417"/>
      <c r="H38" s="417"/>
      <c r="I38" s="417"/>
      <c r="J38" s="417"/>
      <c r="K38" s="1358">
        <f>'F2. COMP. LAB Y COM COMPOR'!R41</f>
        <v>0</v>
      </c>
      <c r="L38" s="1358"/>
      <c r="M38" s="1361"/>
      <c r="N38" s="1359"/>
      <c r="O38" s="1359"/>
      <c r="P38" s="1362"/>
      <c r="Q38" s="1359"/>
      <c r="R38" s="1359"/>
      <c r="S38" s="1416">
        <f>IF(L46="No Aplica",0,SUM((K38*N38*N$46),(K38*O38*O$46),(K38*P38*P$46),(K38*Q38*Q$46),(K38*R38*R$46)))</f>
        <v>0</v>
      </c>
    </row>
    <row r="39" spans="1:19" ht="19.5" customHeight="1" x14ac:dyDescent="0.25">
      <c r="A39" s="416"/>
      <c r="B39" s="417"/>
      <c r="C39" s="417"/>
      <c r="D39" s="417"/>
      <c r="E39" s="417"/>
      <c r="F39" s="417"/>
      <c r="G39" s="417"/>
      <c r="H39" s="417"/>
      <c r="I39" s="417"/>
      <c r="J39" s="417"/>
      <c r="K39" s="1358"/>
      <c r="L39" s="1358"/>
      <c r="M39" s="1361"/>
      <c r="N39" s="1359"/>
      <c r="O39" s="1359"/>
      <c r="P39" s="1363"/>
      <c r="Q39" s="1359"/>
      <c r="R39" s="1359"/>
      <c r="S39" s="1416"/>
    </row>
    <row r="40" spans="1:19" ht="21" customHeight="1" x14ac:dyDescent="0.25">
      <c r="A40" s="416">
        <f>'F2. COMP. LAB Y COM COMPOR'!A43</f>
        <v>0</v>
      </c>
      <c r="B40" s="417"/>
      <c r="C40" s="417"/>
      <c r="D40" s="417"/>
      <c r="E40" s="417">
        <f>'F2. COMP. LAB Y COM COMPOR'!H43</f>
        <v>0</v>
      </c>
      <c r="F40" s="417"/>
      <c r="G40" s="417"/>
      <c r="H40" s="417"/>
      <c r="I40" s="417"/>
      <c r="J40" s="417"/>
      <c r="K40" s="1358">
        <f>'F2. COMP. LAB Y COM COMPOR'!R43</f>
        <v>0</v>
      </c>
      <c r="L40" s="1358"/>
      <c r="M40" s="1361"/>
      <c r="N40" s="1359"/>
      <c r="O40" s="1359"/>
      <c r="P40" s="1362"/>
      <c r="Q40" s="1359"/>
      <c r="R40" s="1359"/>
      <c r="S40" s="1416">
        <f>IF(L46="No Aplica",0,SUM((K40*N40*N$46),(K40*O40*O$46),(K40*P40*P$46),(K40*Q40*Q$46),(K40*R40*R$46)))</f>
        <v>0</v>
      </c>
    </row>
    <row r="41" spans="1:19" ht="24.75" customHeight="1" x14ac:dyDescent="0.25">
      <c r="A41" s="416"/>
      <c r="B41" s="417"/>
      <c r="C41" s="417"/>
      <c r="D41" s="417"/>
      <c r="E41" s="417"/>
      <c r="F41" s="417"/>
      <c r="G41" s="417"/>
      <c r="H41" s="417"/>
      <c r="I41" s="417"/>
      <c r="J41" s="417"/>
      <c r="K41" s="1358"/>
      <c r="L41" s="1358"/>
      <c r="M41" s="1361"/>
      <c r="N41" s="1359"/>
      <c r="O41" s="1359"/>
      <c r="P41" s="1363"/>
      <c r="Q41" s="1359"/>
      <c r="R41" s="1359"/>
      <c r="S41" s="1416"/>
    </row>
    <row r="42" spans="1:19" ht="21" customHeight="1" x14ac:dyDescent="0.25">
      <c r="A42" s="406">
        <f>'F2. COMP. LAB Y COM COMPOR'!A45</f>
        <v>0</v>
      </c>
      <c r="B42" s="407"/>
      <c r="C42" s="407"/>
      <c r="D42" s="408"/>
      <c r="E42" s="417">
        <f>'F2. COMP. LAB Y COM COMPOR'!H45</f>
        <v>0</v>
      </c>
      <c r="F42" s="417"/>
      <c r="G42" s="417"/>
      <c r="H42" s="417"/>
      <c r="I42" s="417"/>
      <c r="J42" s="417"/>
      <c r="K42" s="1358">
        <f>'F2. COMP. LAB Y COM COMPOR'!R45</f>
        <v>0</v>
      </c>
      <c r="L42" s="1358"/>
      <c r="M42" s="1361"/>
      <c r="N42" s="1359"/>
      <c r="O42" s="1359"/>
      <c r="P42" s="1362"/>
      <c r="Q42" s="1359"/>
      <c r="R42" s="1359"/>
      <c r="S42" s="1416">
        <f>IF(L46="No Aplica",0,SUM((K42*N42*N$46),(K42*O42*O$46),(K42*P42*P$46),(K42*Q42*Q$46),(K42*R42*R$46)))</f>
        <v>0</v>
      </c>
    </row>
    <row r="43" spans="1:19" ht="15" customHeight="1" x14ac:dyDescent="0.25">
      <c r="A43" s="409"/>
      <c r="B43" s="410"/>
      <c r="C43" s="410"/>
      <c r="D43" s="411"/>
      <c r="E43" s="417"/>
      <c r="F43" s="417"/>
      <c r="G43" s="417"/>
      <c r="H43" s="417"/>
      <c r="I43" s="417"/>
      <c r="J43" s="417"/>
      <c r="K43" s="1358"/>
      <c r="L43" s="1358"/>
      <c r="M43" s="1361"/>
      <c r="N43" s="1359"/>
      <c r="O43" s="1359"/>
      <c r="P43" s="1363"/>
      <c r="Q43" s="1359"/>
      <c r="R43" s="1359"/>
      <c r="S43" s="1416"/>
    </row>
    <row r="44" spans="1:19" ht="35.25" customHeight="1" thickBot="1" x14ac:dyDescent="0.3">
      <c r="A44" s="1378" t="s">
        <v>594</v>
      </c>
      <c r="B44" s="1379"/>
      <c r="C44" s="1379"/>
      <c r="D44" s="1379"/>
      <c r="E44" s="1379"/>
      <c r="F44" s="1379"/>
      <c r="G44" s="1379"/>
      <c r="H44" s="1379"/>
      <c r="I44" s="1379"/>
      <c r="J44" s="1380"/>
      <c r="K44" s="1381" t="str">
        <f>IF(SUM(K34:L43)&lt;1,CONCATENATE("ERROR!!: Sumatoria menor a 100% (",TEXT(SUM(K34:L43),"0%)")),SUM(K34:L43))</f>
        <v>ERROR!!: Sumatoria menor a 100% (0%)</v>
      </c>
      <c r="L44" s="1382"/>
      <c r="M44" s="181"/>
      <c r="N44" s="202">
        <f>+N34*K$34+N36*K$36+N38*K$38+N40*K$40+N42*K$42</f>
        <v>0</v>
      </c>
      <c r="O44" s="202">
        <f>+O34*K$34+O36*K$36+O38*K$38+O40*K$40+O42*K$42</f>
        <v>0</v>
      </c>
      <c r="P44" s="202">
        <f>+P34*K$34+P36*K$36+P38*K$38+P40*K$40+P42*K$42</f>
        <v>0</v>
      </c>
      <c r="Q44" s="202">
        <f>+Q34*K$34+Q36*K$36+Q38*K$38+Q40*K$40+Q42*K$42</f>
        <v>0</v>
      </c>
      <c r="R44" s="202">
        <f>+R34*K$34+R36*K$36+R38*K$38+R40*K$40+R42*K$42</f>
        <v>0</v>
      </c>
      <c r="S44" s="1411"/>
    </row>
    <row r="45" spans="1:19" ht="21.6" customHeight="1" x14ac:dyDescent="0.25">
      <c r="A45" s="343" t="s">
        <v>595</v>
      </c>
      <c r="B45" s="344"/>
      <c r="C45" s="344"/>
      <c r="D45" s="344"/>
      <c r="E45" s="344"/>
      <c r="F45" s="344"/>
      <c r="G45" s="344" t="s">
        <v>596</v>
      </c>
      <c r="H45" s="344"/>
      <c r="I45" s="344"/>
      <c r="J45" s="344"/>
      <c r="K45" s="344"/>
      <c r="L45" s="239" t="str">
        <f>IF(OR(SUM(N45:R45)&lt;=30,SUM(N45:R45)&gt;(180)),"No Aplica",SUM(M45:R45))</f>
        <v>No Aplica</v>
      </c>
      <c r="M45" s="263"/>
      <c r="N45" s="262"/>
      <c r="O45" s="262"/>
      <c r="P45" s="262"/>
      <c r="Q45" s="262"/>
      <c r="R45" s="262"/>
      <c r="S45" s="1417"/>
    </row>
    <row r="46" spans="1:19" ht="28.5" customHeight="1" x14ac:dyDescent="0.25">
      <c r="A46" s="343"/>
      <c r="B46" s="344"/>
      <c r="C46" s="344"/>
      <c r="D46" s="344"/>
      <c r="E46" s="344"/>
      <c r="F46" s="344"/>
      <c r="G46" s="344" t="s">
        <v>597</v>
      </c>
      <c r="H46" s="344"/>
      <c r="I46" s="344"/>
      <c r="J46" s="344"/>
      <c r="K46" s="344"/>
      <c r="L46" s="203">
        <f t="shared" ref="L46:R46" si="0">IFERROR(+L45/$L$45,0)</f>
        <v>0</v>
      </c>
      <c r="M46" s="182"/>
      <c r="N46" s="203">
        <f t="shared" si="0"/>
        <v>0</v>
      </c>
      <c r="O46" s="203">
        <f t="shared" si="0"/>
        <v>0</v>
      </c>
      <c r="P46" s="203">
        <f t="shared" si="0"/>
        <v>0</v>
      </c>
      <c r="Q46" s="203">
        <f t="shared" si="0"/>
        <v>0</v>
      </c>
      <c r="R46" s="203">
        <f t="shared" si="0"/>
        <v>0</v>
      </c>
      <c r="S46" s="1412"/>
    </row>
    <row r="47" spans="1:19" ht="18" customHeight="1" x14ac:dyDescent="0.25">
      <c r="A47" s="1418" t="s">
        <v>615</v>
      </c>
      <c r="B47" s="1383"/>
      <c r="C47" s="1383"/>
      <c r="D47" s="1383"/>
      <c r="E47" s="1383"/>
      <c r="F47" s="1383"/>
      <c r="G47" s="1383"/>
      <c r="H47" s="1383"/>
      <c r="I47" s="1383"/>
      <c r="J47" s="1383"/>
      <c r="K47" s="1376">
        <f>(+M44*M46+N44*N46+O44*O46+P44*P46+Q44*Q46+R44*R46)</f>
        <v>0</v>
      </c>
      <c r="L47" s="1376"/>
      <c r="M47" s="1376"/>
      <c r="N47" s="1376"/>
      <c r="O47" s="1376"/>
      <c r="P47" s="1376"/>
      <c r="Q47" s="1376"/>
      <c r="R47" s="1376"/>
      <c r="S47" s="1419"/>
    </row>
    <row r="48" spans="1:19" ht="18.75" hidden="1" customHeight="1" x14ac:dyDescent="0.25">
      <c r="A48" s="347" t="s">
        <v>599</v>
      </c>
      <c r="B48" s="348"/>
      <c r="C48" s="348"/>
      <c r="D48" s="348"/>
      <c r="E48" s="348"/>
      <c r="F48" s="348"/>
      <c r="G48" s="348"/>
      <c r="H48" s="348"/>
      <c r="I48" s="348"/>
      <c r="J48" s="349"/>
      <c r="K48" s="1384">
        <f>K47*0.8</f>
        <v>0</v>
      </c>
      <c r="L48" s="1385"/>
      <c r="M48" s="1385"/>
      <c r="N48" s="1385"/>
      <c r="O48" s="1385"/>
      <c r="P48" s="1385"/>
      <c r="Q48" s="1385"/>
      <c r="R48" s="1385"/>
      <c r="S48" s="1386"/>
    </row>
    <row r="49" spans="1:19" ht="18" customHeight="1" x14ac:dyDescent="0.25">
      <c r="A49" s="1409" t="s">
        <v>109</v>
      </c>
      <c r="B49" s="1316"/>
      <c r="C49" s="1316"/>
      <c r="D49" s="1316"/>
      <c r="E49" s="1316"/>
      <c r="F49" s="1316"/>
      <c r="G49" s="1316"/>
      <c r="H49" s="1316"/>
      <c r="I49" s="1316"/>
      <c r="J49" s="1316"/>
      <c r="K49" s="1316"/>
      <c r="L49" s="1316"/>
      <c r="M49" s="1316"/>
      <c r="N49" s="1316"/>
      <c r="O49" s="1316"/>
      <c r="P49" s="1316"/>
      <c r="Q49" s="1316"/>
      <c r="R49" s="1316"/>
      <c r="S49" s="1415"/>
    </row>
    <row r="50" spans="1:19" ht="15" customHeight="1" x14ac:dyDescent="0.25">
      <c r="A50" s="862" t="s">
        <v>277</v>
      </c>
      <c r="B50" s="863"/>
      <c r="C50" s="863" t="s">
        <v>444</v>
      </c>
      <c r="D50" s="863"/>
      <c r="E50" s="863"/>
      <c r="F50" s="863" t="s">
        <v>285</v>
      </c>
      <c r="G50" s="863"/>
      <c r="H50" s="863"/>
      <c r="I50" s="863"/>
      <c r="J50" s="863"/>
      <c r="K50" s="863"/>
      <c r="L50" s="863"/>
      <c r="M50" s="249"/>
      <c r="N50" s="249" t="s">
        <v>600</v>
      </c>
      <c r="O50" s="249" t="s">
        <v>601</v>
      </c>
      <c r="P50" s="75" t="s">
        <v>602</v>
      </c>
      <c r="Q50" s="75" t="s">
        <v>603</v>
      </c>
      <c r="R50" s="75" t="s">
        <v>604</v>
      </c>
      <c r="S50" s="260" t="s">
        <v>605</v>
      </c>
    </row>
    <row r="51" spans="1:19" ht="63.75" customHeight="1" x14ac:dyDescent="0.25">
      <c r="A51" s="1413">
        <f>'F2. COMP. LAB Y COM COMPOR'!B51</f>
        <v>0</v>
      </c>
      <c r="B51" s="846"/>
      <c r="C51" s="1388" t="e">
        <f>+'F2. COMP. LAB Y COM COMPOR'!E51</f>
        <v>#N/A</v>
      </c>
      <c r="D51" s="1388"/>
      <c r="E51" s="1388"/>
      <c r="F51" s="1326" t="e">
        <f>+'F2. COMP. LAB Y COM COMPOR'!L51</f>
        <v>#N/A</v>
      </c>
      <c r="G51" s="1326"/>
      <c r="H51" s="1326"/>
      <c r="I51" s="1326"/>
      <c r="J51" s="1326"/>
      <c r="K51" s="1326"/>
      <c r="L51" s="1326"/>
      <c r="M51" s="185"/>
      <c r="N51" s="125"/>
      <c r="O51" s="125"/>
      <c r="P51" s="125"/>
      <c r="Q51" s="125"/>
      <c r="R51" s="125"/>
      <c r="S51" s="1414">
        <f>+M52*M$60+N52*N$60+O52*O$60+P52*P$60+Q52*Q$60+R52*R$60</f>
        <v>0</v>
      </c>
    </row>
    <row r="52" spans="1:19" ht="63.75" customHeight="1" x14ac:dyDescent="0.25">
      <c r="A52" s="1413"/>
      <c r="B52" s="846"/>
      <c r="C52" s="1388"/>
      <c r="D52" s="1388"/>
      <c r="E52" s="1388"/>
      <c r="F52" s="1326"/>
      <c r="G52" s="1326"/>
      <c r="H52" s="1326"/>
      <c r="I52" s="1326"/>
      <c r="J52" s="1326"/>
      <c r="K52" s="1326"/>
      <c r="L52" s="1326"/>
      <c r="M52" s="186"/>
      <c r="N52" s="124">
        <f>IFERROR(VLOOKUP(N51,Hoja4!$A$254:$B$258,2,FALSE),0)</f>
        <v>0</v>
      </c>
      <c r="O52" s="124">
        <f>IFERROR(VLOOKUP(O51,Hoja4!$A$254:$B$258,2,FALSE),0)</f>
        <v>0</v>
      </c>
      <c r="P52" s="124">
        <f>IFERROR(VLOOKUP(P51,Hoja4!$A$254:$B$258,2,FALSE),0)</f>
        <v>0</v>
      </c>
      <c r="Q52" s="124">
        <f>IFERROR(VLOOKUP(Q51,Hoja4!$A$254:$B$258,2,FALSE),0)</f>
        <v>0</v>
      </c>
      <c r="R52" s="124">
        <f>IFERROR(VLOOKUP(R51,Hoja4!$A$254:$B$258,2,FALSE),0)</f>
        <v>0</v>
      </c>
      <c r="S52" s="1414"/>
    </row>
    <row r="53" spans="1:19" ht="63.75" customHeight="1" x14ac:dyDescent="0.25">
      <c r="A53" s="1413">
        <f>'F2. COMP. LAB Y COM COMPOR'!B53</f>
        <v>0</v>
      </c>
      <c r="B53" s="846"/>
      <c r="C53" s="1388" t="e">
        <f>+'F2. COMP. LAB Y COM COMPOR'!E53</f>
        <v>#N/A</v>
      </c>
      <c r="D53" s="1388"/>
      <c r="E53" s="1388"/>
      <c r="F53" s="1326" t="e">
        <f>+'F2. COMP. LAB Y COM COMPOR'!L51</f>
        <v>#N/A</v>
      </c>
      <c r="G53" s="1326"/>
      <c r="H53" s="1326"/>
      <c r="I53" s="1326"/>
      <c r="J53" s="1326"/>
      <c r="K53" s="1326"/>
      <c r="L53" s="1326"/>
      <c r="M53" s="185"/>
      <c r="N53" s="125"/>
      <c r="O53" s="125"/>
      <c r="P53" s="125"/>
      <c r="Q53" s="125"/>
      <c r="R53" s="125"/>
      <c r="S53" s="1414">
        <f>+M54*M$60+N54*N$60+O54*O$60+P54*P$60+Q54*Q$60+R54*R$60</f>
        <v>0</v>
      </c>
    </row>
    <row r="54" spans="1:19" ht="63.75" customHeight="1" x14ac:dyDescent="0.25">
      <c r="A54" s="1413"/>
      <c r="B54" s="846"/>
      <c r="C54" s="1388"/>
      <c r="D54" s="1388"/>
      <c r="E54" s="1388"/>
      <c r="F54" s="1326"/>
      <c r="G54" s="1326"/>
      <c r="H54" s="1326"/>
      <c r="I54" s="1326"/>
      <c r="J54" s="1326"/>
      <c r="K54" s="1326"/>
      <c r="L54" s="1326"/>
      <c r="M54" s="186"/>
      <c r="N54" s="124">
        <f>IFERROR(VLOOKUP(N53,Hoja4!$A$254:$B$258,2,FALSE),0)</f>
        <v>0</v>
      </c>
      <c r="O54" s="124">
        <f>IFERROR(VLOOKUP(O53,Hoja4!$A$254:$B$258,2,FALSE),0)</f>
        <v>0</v>
      </c>
      <c r="P54" s="124">
        <f>IFERROR(VLOOKUP(P53,Hoja4!$A$254:$B$258,2,FALSE),0)</f>
        <v>0</v>
      </c>
      <c r="Q54" s="124">
        <f>IFERROR(VLOOKUP(Q53,Hoja4!$A$254:$B$258,2,FALSE),0)</f>
        <v>0</v>
      </c>
      <c r="R54" s="124">
        <f>IFERROR(VLOOKUP(R53,Hoja4!$A$254:$B$258,2,FALSE),0)</f>
        <v>0</v>
      </c>
      <c r="S54" s="1414"/>
    </row>
    <row r="55" spans="1:19" ht="63.75" customHeight="1" x14ac:dyDescent="0.25">
      <c r="A55" s="1413">
        <f>'F2. COMP. LAB Y COM COMPOR'!B55</f>
        <v>0</v>
      </c>
      <c r="B55" s="846"/>
      <c r="C55" s="1388" t="e">
        <f>+'F2. COMP. LAB Y COM COMPOR'!E55</f>
        <v>#N/A</v>
      </c>
      <c r="D55" s="1388"/>
      <c r="E55" s="1388"/>
      <c r="F55" s="1326" t="e">
        <f>+'F2. COMP. LAB Y COM COMPOR'!L55</f>
        <v>#N/A</v>
      </c>
      <c r="G55" s="1326"/>
      <c r="H55" s="1326"/>
      <c r="I55" s="1326"/>
      <c r="J55" s="1326"/>
      <c r="K55" s="1326"/>
      <c r="L55" s="1326"/>
      <c r="M55" s="185"/>
      <c r="N55" s="125"/>
      <c r="O55" s="125"/>
      <c r="P55" s="125"/>
      <c r="Q55" s="125"/>
      <c r="R55" s="125"/>
      <c r="S55" s="1414">
        <f>+M56*M$60+N56*N$60+O56*O$60+P56*P$60+Q56*Q$60+R56*R$60</f>
        <v>0</v>
      </c>
    </row>
    <row r="56" spans="1:19" ht="63.75" customHeight="1" x14ac:dyDescent="0.25">
      <c r="A56" s="1413"/>
      <c r="B56" s="846"/>
      <c r="C56" s="1388"/>
      <c r="D56" s="1388"/>
      <c r="E56" s="1388"/>
      <c r="F56" s="1326"/>
      <c r="G56" s="1326"/>
      <c r="H56" s="1326"/>
      <c r="I56" s="1326"/>
      <c r="J56" s="1326"/>
      <c r="K56" s="1326"/>
      <c r="L56" s="1326"/>
      <c r="M56" s="186"/>
      <c r="N56" s="124">
        <f>IFERROR(VLOOKUP(N55,Hoja4!$A$254:$B$258,2,FALSE),0)</f>
        <v>0</v>
      </c>
      <c r="O56" s="124">
        <f>IFERROR(VLOOKUP(O55,Hoja4!$A$254:$B$258,2,FALSE),0)</f>
        <v>0</v>
      </c>
      <c r="P56" s="124">
        <f>IFERROR(VLOOKUP(P55,Hoja4!$A$254:$B$258,2,FALSE),0)</f>
        <v>0</v>
      </c>
      <c r="Q56" s="124">
        <f>IFERROR(VLOOKUP(Q55,Hoja4!$A$254:$B$258,2,FALSE),0)</f>
        <v>0</v>
      </c>
      <c r="R56" s="124">
        <f>IFERROR(VLOOKUP(R55,Hoja4!$A$254:$B$258,2,FALSE),0)</f>
        <v>0</v>
      </c>
      <c r="S56" s="1414"/>
    </row>
    <row r="57" spans="1:19" ht="63.75" customHeight="1" x14ac:dyDescent="0.25">
      <c r="A57" s="1413">
        <f>'F2. COMP. LAB Y COM COMPOR'!B57</f>
        <v>0</v>
      </c>
      <c r="B57" s="846"/>
      <c r="C57" s="1388" t="e">
        <f>+'F2. COMP. LAB Y COM COMPOR'!E57</f>
        <v>#N/A</v>
      </c>
      <c r="D57" s="1388"/>
      <c r="E57" s="1388"/>
      <c r="F57" s="1326" t="e">
        <f>+'F2. COMP. LAB Y COM COMPOR'!L55</f>
        <v>#N/A</v>
      </c>
      <c r="G57" s="1326"/>
      <c r="H57" s="1326"/>
      <c r="I57" s="1326"/>
      <c r="J57" s="1326"/>
      <c r="K57" s="1326"/>
      <c r="L57" s="1326"/>
      <c r="M57" s="185"/>
      <c r="N57" s="125"/>
      <c r="O57" s="125"/>
      <c r="P57" s="125"/>
      <c r="Q57" s="125"/>
      <c r="R57" s="125"/>
      <c r="S57" s="1414">
        <f>+M58*M$60+N58*N$60+O58*O$60+P58*P$60+Q58*Q$60+R58*R$60</f>
        <v>0</v>
      </c>
    </row>
    <row r="58" spans="1:19" ht="63.75" customHeight="1" x14ac:dyDescent="0.25">
      <c r="A58" s="1413"/>
      <c r="B58" s="846"/>
      <c r="C58" s="1388"/>
      <c r="D58" s="1388"/>
      <c r="E58" s="1388"/>
      <c r="F58" s="1326"/>
      <c r="G58" s="1326"/>
      <c r="H58" s="1326"/>
      <c r="I58" s="1326"/>
      <c r="J58" s="1326"/>
      <c r="K58" s="1326"/>
      <c r="L58" s="1326"/>
      <c r="M58" s="186"/>
      <c r="N58" s="124">
        <f>IFERROR(VLOOKUP(N57,Hoja4!$A$254:$B$258,2,FALSE),0)</f>
        <v>0</v>
      </c>
      <c r="O58" s="124">
        <f>IFERROR(VLOOKUP(O57,Hoja4!$A$254:$B$258,2,FALSE),0)</f>
        <v>0</v>
      </c>
      <c r="P58" s="124">
        <f>IFERROR(VLOOKUP(P57,Hoja4!$A$254:$B$258,2,FALSE),0)</f>
        <v>0</v>
      </c>
      <c r="Q58" s="124">
        <f>IFERROR(VLOOKUP(Q57,Hoja4!$A$254:$B$258,2,FALSE),0)</f>
        <v>0</v>
      </c>
      <c r="R58" s="124">
        <f>IFERROR(VLOOKUP(R57,Hoja4!$A$254:$B$258,2,FALSE),0)</f>
        <v>0</v>
      </c>
      <c r="S58" s="1414"/>
    </row>
    <row r="59" spans="1:19" ht="19.149999999999999" customHeight="1" x14ac:dyDescent="0.25">
      <c r="A59" s="1404" t="s">
        <v>606</v>
      </c>
      <c r="B59" s="1321"/>
      <c r="C59" s="1321"/>
      <c r="D59" s="1321"/>
      <c r="E59" s="1321"/>
      <c r="F59" s="1321"/>
      <c r="G59" s="1321"/>
      <c r="H59" s="1321"/>
      <c r="I59" s="1321"/>
      <c r="J59" s="1321"/>
      <c r="K59" s="1321"/>
      <c r="L59" s="1322"/>
      <c r="M59" s="181"/>
      <c r="N59" s="202">
        <f t="shared" ref="N59:R59" si="1">IFERROR((N52+N54+N56+N58)/4,0)</f>
        <v>0</v>
      </c>
      <c r="O59" s="202">
        <f t="shared" si="1"/>
        <v>0</v>
      </c>
      <c r="P59" s="202">
        <f t="shared" si="1"/>
        <v>0</v>
      </c>
      <c r="Q59" s="202">
        <f t="shared" si="1"/>
        <v>0</v>
      </c>
      <c r="R59" s="202">
        <f t="shared" si="1"/>
        <v>0</v>
      </c>
      <c r="S59" s="1411"/>
    </row>
    <row r="60" spans="1:19" ht="19.149999999999999" customHeight="1" x14ac:dyDescent="0.25">
      <c r="A60" s="343" t="s">
        <v>607</v>
      </c>
      <c r="B60" s="344"/>
      <c r="C60" s="344"/>
      <c r="D60" s="344"/>
      <c r="E60" s="344"/>
      <c r="F60" s="344"/>
      <c r="G60" s="344"/>
      <c r="H60" s="344"/>
      <c r="I60" s="344"/>
      <c r="J60" s="344"/>
      <c r="K60" s="344"/>
      <c r="L60" s="344"/>
      <c r="M60" s="187"/>
      <c r="N60" s="216">
        <f t="shared" ref="N60:R60" si="2">+N46</f>
        <v>0</v>
      </c>
      <c r="O60" s="216">
        <f t="shared" si="2"/>
        <v>0</v>
      </c>
      <c r="P60" s="216">
        <f t="shared" si="2"/>
        <v>0</v>
      </c>
      <c r="Q60" s="216">
        <f t="shared" si="2"/>
        <v>0</v>
      </c>
      <c r="R60" s="216">
        <f t="shared" si="2"/>
        <v>0</v>
      </c>
      <c r="S60" s="1412"/>
    </row>
    <row r="61" spans="1:19" ht="19.149999999999999" customHeight="1" x14ac:dyDescent="0.25">
      <c r="A61" s="1405" t="s">
        <v>608</v>
      </c>
      <c r="B61" s="1406"/>
      <c r="C61" s="1406"/>
      <c r="D61" s="1406"/>
      <c r="E61" s="1406"/>
      <c r="F61" s="1406"/>
      <c r="G61" s="1406"/>
      <c r="H61" s="1406"/>
      <c r="I61" s="1406"/>
      <c r="J61" s="1406"/>
      <c r="K61" s="1406"/>
      <c r="L61" s="1406"/>
      <c r="M61" s="1318">
        <f>+SUMPRODUCT(M59:R59,M60:R60)</f>
        <v>0</v>
      </c>
      <c r="N61" s="1318"/>
      <c r="O61" s="1318"/>
      <c r="P61" s="1318"/>
      <c r="Q61" s="1318"/>
      <c r="R61" s="1318"/>
      <c r="S61" s="1407"/>
    </row>
    <row r="62" spans="1:19" ht="19.149999999999999" customHeight="1" x14ac:dyDescent="0.25">
      <c r="A62" s="1405"/>
      <c r="B62" s="1406"/>
      <c r="C62" s="1406"/>
      <c r="D62" s="1406"/>
      <c r="E62" s="1406"/>
      <c r="F62" s="1406"/>
      <c r="G62" s="1406"/>
      <c r="H62" s="1406"/>
      <c r="I62" s="1406"/>
      <c r="J62" s="1406"/>
      <c r="K62" s="1406"/>
      <c r="L62" s="1406"/>
      <c r="M62" s="1319"/>
      <c r="N62" s="1319"/>
      <c r="O62" s="1319"/>
      <c r="P62" s="1319"/>
      <c r="Q62" s="1319"/>
      <c r="R62" s="1319"/>
      <c r="S62" s="1408"/>
    </row>
    <row r="63" spans="1:19" ht="19.149999999999999" customHeight="1" x14ac:dyDescent="0.25">
      <c r="A63" s="1409" t="s">
        <v>609</v>
      </c>
      <c r="B63" s="1316"/>
      <c r="C63" s="1316"/>
      <c r="D63" s="1316"/>
      <c r="E63" s="1316"/>
      <c r="F63" s="1316"/>
      <c r="G63" s="1316"/>
      <c r="H63" s="1316"/>
      <c r="I63" s="1316"/>
      <c r="J63" s="1316"/>
      <c r="K63" s="1316"/>
      <c r="L63" s="1316"/>
      <c r="M63" s="1390" t="s">
        <v>610</v>
      </c>
      <c r="N63" s="1391"/>
      <c r="O63" s="1391"/>
      <c r="P63" s="1391"/>
      <c r="Q63" s="1392" t="s">
        <v>128</v>
      </c>
      <c r="R63" s="1393"/>
      <c r="S63" s="1410"/>
    </row>
    <row r="64" spans="1:19" ht="19.149999999999999" customHeight="1" x14ac:dyDescent="0.25">
      <c r="A64" s="1403" t="s">
        <v>542</v>
      </c>
      <c r="B64" s="1387"/>
      <c r="C64" s="1387"/>
      <c r="D64" s="1387"/>
      <c r="E64" s="1370" t="str">
        <f>UPPER(CONCATENATE(L12," ",P12," ",F12," ",I12))</f>
        <v>0 0 0 0</v>
      </c>
      <c r="F64" s="1371"/>
      <c r="G64" s="1371"/>
      <c r="H64" s="1371"/>
      <c r="I64" s="1371"/>
      <c r="J64" s="1372"/>
      <c r="K64" s="1394" t="s">
        <v>452</v>
      </c>
      <c r="L64" s="1394"/>
      <c r="M64" s="1391"/>
      <c r="N64" s="1391"/>
      <c r="O64" s="1391"/>
      <c r="P64" s="1391"/>
      <c r="Q64" s="1393"/>
      <c r="R64" s="1393"/>
      <c r="S64" s="1410"/>
    </row>
    <row r="65" spans="1:22" ht="15.75" customHeight="1" x14ac:dyDescent="0.25">
      <c r="A65" s="1403"/>
      <c r="B65" s="1387"/>
      <c r="C65" s="1387"/>
      <c r="D65" s="1387"/>
      <c r="E65" s="1373"/>
      <c r="F65" s="1374"/>
      <c r="G65" s="1374"/>
      <c r="H65" s="1374"/>
      <c r="I65" s="1374"/>
      <c r="J65" s="1375"/>
      <c r="K65" s="1395"/>
      <c r="L65" s="1396"/>
      <c r="M65" s="1391"/>
      <c r="N65" s="1391"/>
      <c r="O65" s="1391"/>
      <c r="P65" s="1391"/>
      <c r="Q65" s="1393"/>
      <c r="R65" s="1393"/>
      <c r="S65" s="1410"/>
      <c r="V65" s="264"/>
    </row>
    <row r="66" spans="1:22" ht="15" customHeight="1" x14ac:dyDescent="0.25">
      <c r="A66" s="1403" t="s">
        <v>543</v>
      </c>
      <c r="B66" s="1387"/>
      <c r="C66" s="1387"/>
      <c r="D66" s="1387"/>
      <c r="E66" s="1364"/>
      <c r="F66" s="1365"/>
      <c r="G66" s="1365"/>
      <c r="H66" s="1365"/>
      <c r="I66" s="1365"/>
      <c r="J66" s="1366"/>
      <c r="K66" s="1397"/>
      <c r="L66" s="1398"/>
      <c r="M66" s="1391"/>
      <c r="N66" s="1391"/>
      <c r="O66" s="1391"/>
      <c r="P66" s="1391"/>
      <c r="Q66" s="1393"/>
      <c r="R66" s="1393"/>
      <c r="S66" s="1410"/>
      <c r="V66" s="264"/>
    </row>
    <row r="67" spans="1:22" ht="15" customHeight="1" x14ac:dyDescent="0.25">
      <c r="A67" s="1403"/>
      <c r="B67" s="1387"/>
      <c r="C67" s="1387"/>
      <c r="D67" s="1387"/>
      <c r="E67" s="1364"/>
      <c r="F67" s="1365"/>
      <c r="G67" s="1365"/>
      <c r="H67" s="1365"/>
      <c r="I67" s="1365"/>
      <c r="J67" s="1366"/>
      <c r="K67" s="1397"/>
      <c r="L67" s="1398"/>
      <c r="M67" s="1391"/>
      <c r="N67" s="1391"/>
      <c r="O67" s="1391"/>
      <c r="P67" s="1391"/>
      <c r="Q67" s="1393"/>
      <c r="R67" s="1393"/>
      <c r="S67" s="1410"/>
      <c r="V67" s="264"/>
    </row>
    <row r="68" spans="1:22" ht="15" customHeight="1" x14ac:dyDescent="0.25">
      <c r="A68" s="1403"/>
      <c r="B68" s="1387"/>
      <c r="C68" s="1387"/>
      <c r="D68" s="1387"/>
      <c r="E68" s="1367"/>
      <c r="F68" s="1368"/>
      <c r="G68" s="1368"/>
      <c r="H68" s="1368"/>
      <c r="I68" s="1368"/>
      <c r="J68" s="1369"/>
      <c r="K68" s="1397"/>
      <c r="L68" s="1398"/>
      <c r="M68" s="1391"/>
      <c r="N68" s="1391"/>
      <c r="O68" s="1391"/>
      <c r="P68" s="1391"/>
      <c r="Q68" s="1393"/>
      <c r="R68" s="1393"/>
      <c r="S68" s="1410"/>
      <c r="V68" s="264"/>
    </row>
    <row r="69" spans="1:22" ht="15" customHeight="1" x14ac:dyDescent="0.25">
      <c r="A69" s="1403" t="s">
        <v>611</v>
      </c>
      <c r="B69" s="1387"/>
      <c r="C69" s="1387"/>
      <c r="D69" s="1387"/>
      <c r="E69" s="1370" t="str">
        <f>UPPER(CONCATENATE(L19," ",P19," ",F19," ",I19))</f>
        <v xml:space="preserve">0    0   </v>
      </c>
      <c r="F69" s="1371"/>
      <c r="G69" s="1371"/>
      <c r="H69" s="1371"/>
      <c r="I69" s="1371"/>
      <c r="J69" s="1372"/>
      <c r="K69" s="1397"/>
      <c r="L69" s="1398"/>
      <c r="M69" s="1391"/>
      <c r="N69" s="1391"/>
      <c r="O69" s="1391"/>
      <c r="P69" s="1391"/>
      <c r="Q69" s="1393"/>
      <c r="R69" s="1393"/>
      <c r="S69" s="1410"/>
      <c r="V69" s="264"/>
    </row>
    <row r="70" spans="1:22" ht="15" customHeight="1" x14ac:dyDescent="0.25">
      <c r="A70" s="1403"/>
      <c r="B70" s="1387"/>
      <c r="C70" s="1387"/>
      <c r="D70" s="1387"/>
      <c r="E70" s="1373"/>
      <c r="F70" s="1374"/>
      <c r="G70" s="1374"/>
      <c r="H70" s="1374"/>
      <c r="I70" s="1374"/>
      <c r="J70" s="1375"/>
      <c r="K70" s="1397"/>
      <c r="L70" s="1398"/>
      <c r="M70" s="1391"/>
      <c r="N70" s="1391"/>
      <c r="O70" s="1391"/>
      <c r="P70" s="1391"/>
      <c r="Q70" s="1393"/>
      <c r="R70" s="1393"/>
      <c r="S70" s="1410"/>
      <c r="V70" s="264"/>
    </row>
    <row r="71" spans="1:22" ht="21" customHeight="1" x14ac:dyDescent="0.25">
      <c r="A71" s="1403" t="s">
        <v>543</v>
      </c>
      <c r="B71" s="1387"/>
      <c r="C71" s="1387"/>
      <c r="D71" s="1387"/>
      <c r="E71" s="1364"/>
      <c r="F71" s="1365"/>
      <c r="G71" s="1365"/>
      <c r="H71" s="1365"/>
      <c r="I71" s="1365"/>
      <c r="J71" s="1366"/>
      <c r="K71" s="1397"/>
      <c r="L71" s="1398"/>
      <c r="M71" s="1390" t="s">
        <v>612</v>
      </c>
      <c r="N71" s="1391"/>
      <c r="O71" s="1391"/>
      <c r="P71" s="1391"/>
      <c r="Q71" s="1390" t="s">
        <v>129</v>
      </c>
      <c r="R71" s="1391"/>
      <c r="S71" s="1402"/>
      <c r="V71" s="264"/>
    </row>
    <row r="72" spans="1:22" ht="21.75" customHeight="1" x14ac:dyDescent="0.25">
      <c r="A72" s="1403"/>
      <c r="B72" s="1387"/>
      <c r="C72" s="1387"/>
      <c r="D72" s="1387"/>
      <c r="E72" s="1367"/>
      <c r="F72" s="1368"/>
      <c r="G72" s="1368"/>
      <c r="H72" s="1368"/>
      <c r="I72" s="1368"/>
      <c r="J72" s="1369"/>
      <c r="K72" s="1397"/>
      <c r="L72" s="1398"/>
      <c r="M72" s="1391"/>
      <c r="N72" s="1391"/>
      <c r="O72" s="1391"/>
      <c r="P72" s="1391"/>
      <c r="Q72" s="1391"/>
      <c r="R72" s="1391"/>
      <c r="S72" s="1402"/>
      <c r="V72" s="264"/>
    </row>
    <row r="73" spans="1:22" ht="15" customHeight="1" x14ac:dyDescent="0.25">
      <c r="A73" s="1403" t="s">
        <v>613</v>
      </c>
      <c r="B73" s="1387"/>
      <c r="C73" s="1387"/>
      <c r="D73" s="1387"/>
      <c r="E73" s="1370" t="str">
        <f>IF(C24="NO REQUERIDO","NO REQUERIDO",UPPER(CONCATENATE(L24," ",P24," ",F24," ",I24)))</f>
        <v>NO REQUERIDO</v>
      </c>
      <c r="F73" s="1371"/>
      <c r="G73" s="1371"/>
      <c r="H73" s="1371"/>
      <c r="I73" s="1371"/>
      <c r="J73" s="1372"/>
      <c r="K73" s="1397"/>
      <c r="L73" s="1398"/>
      <c r="M73" s="1391"/>
      <c r="N73" s="1391"/>
      <c r="O73" s="1391"/>
      <c r="P73" s="1391"/>
      <c r="Q73" s="1391"/>
      <c r="R73" s="1391"/>
      <c r="S73" s="1402"/>
      <c r="V73" s="264"/>
    </row>
    <row r="74" spans="1:22" ht="15" customHeight="1" x14ac:dyDescent="0.25">
      <c r="A74" s="1403"/>
      <c r="B74" s="1387"/>
      <c r="C74" s="1387"/>
      <c r="D74" s="1387"/>
      <c r="E74" s="1373"/>
      <c r="F74" s="1374"/>
      <c r="G74" s="1374"/>
      <c r="H74" s="1374"/>
      <c r="I74" s="1374"/>
      <c r="J74" s="1375"/>
      <c r="K74" s="1397"/>
      <c r="L74" s="1398"/>
      <c r="M74" s="1391"/>
      <c r="N74" s="1391"/>
      <c r="O74" s="1391"/>
      <c r="P74" s="1391"/>
      <c r="Q74" s="1391"/>
      <c r="R74" s="1391"/>
      <c r="S74" s="1402"/>
      <c r="V74" s="264"/>
    </row>
    <row r="75" spans="1:22" ht="15" customHeight="1" x14ac:dyDescent="0.25">
      <c r="A75" s="1403" t="s">
        <v>543</v>
      </c>
      <c r="B75" s="1387"/>
      <c r="C75" s="1387"/>
      <c r="D75" s="1387"/>
      <c r="E75" s="1364" t="str">
        <f>IF(E73="NO REQUERIDO","NO REQUERIDO","")</f>
        <v>NO REQUERIDO</v>
      </c>
      <c r="F75" s="1365"/>
      <c r="G75" s="1365"/>
      <c r="H75" s="1365"/>
      <c r="I75" s="1365"/>
      <c r="J75" s="1366"/>
      <c r="K75" s="1397"/>
      <c r="L75" s="1398"/>
      <c r="M75" s="1391"/>
      <c r="N75" s="1391"/>
      <c r="O75" s="1391"/>
      <c r="P75" s="1391"/>
      <c r="Q75" s="1391"/>
      <c r="R75" s="1391"/>
      <c r="S75" s="1402"/>
      <c r="V75" s="264"/>
    </row>
    <row r="76" spans="1:22" ht="15" customHeight="1" x14ac:dyDescent="0.25">
      <c r="A76" s="1403"/>
      <c r="B76" s="1387"/>
      <c r="C76" s="1387"/>
      <c r="D76" s="1387"/>
      <c r="E76" s="1364"/>
      <c r="F76" s="1365"/>
      <c r="G76" s="1365"/>
      <c r="H76" s="1365"/>
      <c r="I76" s="1365"/>
      <c r="J76" s="1366"/>
      <c r="K76" s="1397"/>
      <c r="L76" s="1398"/>
      <c r="M76" s="1391"/>
      <c r="N76" s="1391"/>
      <c r="O76" s="1391"/>
      <c r="P76" s="1391"/>
      <c r="Q76" s="1391"/>
      <c r="R76" s="1391"/>
      <c r="S76" s="1402"/>
      <c r="V76" s="264"/>
    </row>
    <row r="77" spans="1:22" ht="15" customHeight="1" x14ac:dyDescent="0.25">
      <c r="A77" s="1403"/>
      <c r="B77" s="1387"/>
      <c r="C77" s="1387"/>
      <c r="D77" s="1387"/>
      <c r="E77" s="1367"/>
      <c r="F77" s="1368"/>
      <c r="G77" s="1368"/>
      <c r="H77" s="1368"/>
      <c r="I77" s="1368"/>
      <c r="J77" s="1369"/>
      <c r="K77" s="1399"/>
      <c r="L77" s="1400"/>
      <c r="M77" s="1391"/>
      <c r="N77" s="1391"/>
      <c r="O77" s="1391"/>
      <c r="P77" s="1391"/>
      <c r="Q77" s="1391"/>
      <c r="R77" s="1391"/>
      <c r="S77" s="1402"/>
      <c r="V77" s="264"/>
    </row>
    <row r="78" spans="1:22" hidden="1" x14ac:dyDescent="0.25">
      <c r="U78" s="264"/>
      <c r="V78" s="264"/>
    </row>
    <row r="79" spans="1:22" ht="15" hidden="1" customHeight="1" x14ac:dyDescent="0.25">
      <c r="T79" s="1401"/>
      <c r="U79" s="1389"/>
      <c r="V79" s="1389"/>
    </row>
    <row r="80" spans="1:22" ht="28.5" hidden="1" customHeight="1" x14ac:dyDescent="0.25">
      <c r="T80" s="1401"/>
      <c r="U80" s="1389"/>
      <c r="V80" s="1389"/>
    </row>
    <row r="81" spans="21:22" ht="15" hidden="1" customHeight="1" x14ac:dyDescent="0.25">
      <c r="U81" s="1389"/>
      <c r="V81" s="1389"/>
    </row>
    <row r="82" spans="21:22" ht="15" hidden="1" customHeight="1" x14ac:dyDescent="0.25">
      <c r="U82" s="1389"/>
      <c r="V82" s="1389"/>
    </row>
    <row r="83" spans="21:22" ht="15.75" hidden="1" customHeight="1" x14ac:dyDescent="0.25">
      <c r="U83" s="1389"/>
      <c r="V83" s="1389"/>
    </row>
    <row r="84" spans="21:22" ht="15" hidden="1" customHeight="1" x14ac:dyDescent="0.25">
      <c r="U84" s="1389"/>
      <c r="V84" s="1389"/>
    </row>
    <row r="85" spans="21:22" ht="15" hidden="1" customHeight="1" x14ac:dyDescent="0.25">
      <c r="U85" s="1389"/>
      <c r="V85" s="1389"/>
    </row>
    <row r="86" spans="21:22" ht="15" hidden="1" customHeight="1" x14ac:dyDescent="0.25"/>
    <row r="87" spans="21:22" hidden="1" x14ac:dyDescent="0.25"/>
    <row r="88" spans="21:22" hidden="1" x14ac:dyDescent="0.25"/>
    <row r="89" spans="21:22" hidden="1" x14ac:dyDescent="0.25"/>
    <row r="90" spans="21:22" hidden="1" x14ac:dyDescent="0.25"/>
    <row r="91" spans="21:22" hidden="1" x14ac:dyDescent="0.25"/>
    <row r="92" spans="21:22" hidden="1" x14ac:dyDescent="0.25"/>
    <row r="93" spans="21:22" ht="15" hidden="1" customHeight="1" x14ac:dyDescent="0.25"/>
    <row r="94" spans="21:22" hidden="1" x14ac:dyDescent="0.25"/>
    <row r="95" spans="21:22" hidden="1" x14ac:dyDescent="0.25"/>
    <row r="96" spans="21:22" hidden="1" x14ac:dyDescent="0.25"/>
    <row r="97" hidden="1" x14ac:dyDescent="0.25"/>
    <row r="98" ht="14.45" hidden="1" customHeight="1" x14ac:dyDescent="0.25"/>
    <row r="99" ht="14.45" hidden="1" customHeight="1" x14ac:dyDescent="0.25"/>
    <row r="100" ht="14.45" hidden="1" customHeight="1" x14ac:dyDescent="0.25"/>
    <row r="101" ht="14.45" hidden="1" customHeight="1" x14ac:dyDescent="0.25"/>
  </sheetData>
  <sheetProtection sheet="1" scenarios="1"/>
  <mergeCells count="201">
    <mergeCell ref="J6:K6"/>
    <mergeCell ref="L6:M6"/>
    <mergeCell ref="N6:O6"/>
    <mergeCell ref="E7:O7"/>
    <mergeCell ref="A8:D9"/>
    <mergeCell ref="H8:I9"/>
    <mergeCell ref="M8:P9"/>
    <mergeCell ref="A1:D6"/>
    <mergeCell ref="E1:O2"/>
    <mergeCell ref="P1:S7"/>
    <mergeCell ref="E3:O4"/>
    <mergeCell ref="E5:G6"/>
    <mergeCell ref="H5:I5"/>
    <mergeCell ref="J5:K5"/>
    <mergeCell ref="L5:M5"/>
    <mergeCell ref="N5:O5"/>
    <mergeCell ref="H6:I6"/>
    <mergeCell ref="A12:B12"/>
    <mergeCell ref="C12:E12"/>
    <mergeCell ref="F12:H12"/>
    <mergeCell ref="I12:K12"/>
    <mergeCell ref="L12:O12"/>
    <mergeCell ref="P12:S12"/>
    <mergeCell ref="A10:S10"/>
    <mergeCell ref="A11:B11"/>
    <mergeCell ref="C11:E11"/>
    <mergeCell ref="F11:H11"/>
    <mergeCell ref="I11:K11"/>
    <mergeCell ref="L11:O11"/>
    <mergeCell ref="P11:S11"/>
    <mergeCell ref="A13:H13"/>
    <mergeCell ref="I13:S13"/>
    <mergeCell ref="A14:H14"/>
    <mergeCell ref="I14:S14"/>
    <mergeCell ref="A15:E15"/>
    <mergeCell ref="F15:G15"/>
    <mergeCell ref="A16:E16"/>
    <mergeCell ref="F16:G16"/>
    <mergeCell ref="I15:K16"/>
    <mergeCell ref="L15:S16"/>
    <mergeCell ref="A19:B19"/>
    <mergeCell ref="C19:E19"/>
    <mergeCell ref="F19:H19"/>
    <mergeCell ref="I19:K19"/>
    <mergeCell ref="L19:O19"/>
    <mergeCell ref="P19:S19"/>
    <mergeCell ref="A17:S17"/>
    <mergeCell ref="A18:B18"/>
    <mergeCell ref="C18:E18"/>
    <mergeCell ref="F18:H18"/>
    <mergeCell ref="I18:K18"/>
    <mergeCell ref="L18:O18"/>
    <mergeCell ref="P18:S18"/>
    <mergeCell ref="A20:F20"/>
    <mergeCell ref="G20:M20"/>
    <mergeCell ref="N20:O20"/>
    <mergeCell ref="P20:Q20"/>
    <mergeCell ref="R20:S20"/>
    <mergeCell ref="A21:F21"/>
    <mergeCell ref="G21:M21"/>
    <mergeCell ref="N21:O21"/>
    <mergeCell ref="P21:Q21"/>
    <mergeCell ref="R21:S21"/>
    <mergeCell ref="A24:B24"/>
    <mergeCell ref="C24:E24"/>
    <mergeCell ref="F24:H24"/>
    <mergeCell ref="I24:K24"/>
    <mergeCell ref="L24:O24"/>
    <mergeCell ref="P24:S24"/>
    <mergeCell ref="A22:S22"/>
    <mergeCell ref="A23:B23"/>
    <mergeCell ref="C23:E23"/>
    <mergeCell ref="F23:H23"/>
    <mergeCell ref="I23:K23"/>
    <mergeCell ref="L23:O23"/>
    <mergeCell ref="P23:S23"/>
    <mergeCell ref="A27:S27"/>
    <mergeCell ref="A28:D33"/>
    <mergeCell ref="E28:J33"/>
    <mergeCell ref="K28:L33"/>
    <mergeCell ref="M28:S29"/>
    <mergeCell ref="S30:S33"/>
    <mergeCell ref="A25:F25"/>
    <mergeCell ref="G25:M25"/>
    <mergeCell ref="N25:O25"/>
    <mergeCell ref="P25:Q25"/>
    <mergeCell ref="R25:S25"/>
    <mergeCell ref="A26:F26"/>
    <mergeCell ref="G26:M26"/>
    <mergeCell ref="N26:O26"/>
    <mergeCell ref="P26:Q26"/>
    <mergeCell ref="R26:S26"/>
    <mergeCell ref="S34:S35"/>
    <mergeCell ref="A36:D37"/>
    <mergeCell ref="E36:J37"/>
    <mergeCell ref="K36:L37"/>
    <mergeCell ref="M36:M37"/>
    <mergeCell ref="N36:N37"/>
    <mergeCell ref="O36:O37"/>
    <mergeCell ref="P36:P37"/>
    <mergeCell ref="Q36:Q37"/>
    <mergeCell ref="R36:R37"/>
    <mergeCell ref="S36:S37"/>
    <mergeCell ref="A34:D35"/>
    <mergeCell ref="E34:J35"/>
    <mergeCell ref="K34:L35"/>
    <mergeCell ref="M34:M35"/>
    <mergeCell ref="N34:N35"/>
    <mergeCell ref="O34:O35"/>
    <mergeCell ref="P34:P35"/>
    <mergeCell ref="Q34:Q35"/>
    <mergeCell ref="R34:R35"/>
    <mergeCell ref="S38:S39"/>
    <mergeCell ref="A40:D41"/>
    <mergeCell ref="E40:J41"/>
    <mergeCell ref="K40:L41"/>
    <mergeCell ref="M40:M41"/>
    <mergeCell ref="N40:N41"/>
    <mergeCell ref="O40:O41"/>
    <mergeCell ref="P40:P41"/>
    <mergeCell ref="Q40:Q41"/>
    <mergeCell ref="R40:R41"/>
    <mergeCell ref="S40:S41"/>
    <mergeCell ref="A38:D39"/>
    <mergeCell ref="E38:J39"/>
    <mergeCell ref="K38:L39"/>
    <mergeCell ref="M38:M39"/>
    <mergeCell ref="N38:N39"/>
    <mergeCell ref="O38:O39"/>
    <mergeCell ref="P38:P39"/>
    <mergeCell ref="Q38:Q39"/>
    <mergeCell ref="R38:R39"/>
    <mergeCell ref="A48:J48"/>
    <mergeCell ref="K48:S48"/>
    <mergeCell ref="A49:S49"/>
    <mergeCell ref="A50:B50"/>
    <mergeCell ref="C50:E50"/>
    <mergeCell ref="F50:L50"/>
    <mergeCell ref="R42:R43"/>
    <mergeCell ref="S42:S43"/>
    <mergeCell ref="A44:J44"/>
    <mergeCell ref="K44:L44"/>
    <mergeCell ref="A45:F46"/>
    <mergeCell ref="G45:K45"/>
    <mergeCell ref="G46:K46"/>
    <mergeCell ref="S44:S46"/>
    <mergeCell ref="A42:D43"/>
    <mergeCell ref="E42:J43"/>
    <mergeCell ref="K42:L43"/>
    <mergeCell ref="M42:M43"/>
    <mergeCell ref="N42:N43"/>
    <mergeCell ref="O42:O43"/>
    <mergeCell ref="P42:P43"/>
    <mergeCell ref="Q42:Q43"/>
    <mergeCell ref="A47:J47"/>
    <mergeCell ref="K47:S47"/>
    <mergeCell ref="A55:B56"/>
    <mergeCell ref="C55:E56"/>
    <mergeCell ref="F55:L56"/>
    <mergeCell ref="S55:S56"/>
    <mergeCell ref="A57:B58"/>
    <mergeCell ref="C57:E58"/>
    <mergeCell ref="F57:L58"/>
    <mergeCell ref="S57:S58"/>
    <mergeCell ref="A51:B52"/>
    <mergeCell ref="C51:E52"/>
    <mergeCell ref="F51:L52"/>
    <mergeCell ref="S51:S52"/>
    <mergeCell ref="A53:B54"/>
    <mergeCell ref="C53:E54"/>
    <mergeCell ref="F53:L54"/>
    <mergeCell ref="S53:S54"/>
    <mergeCell ref="A59:L59"/>
    <mergeCell ref="A60:L60"/>
    <mergeCell ref="A61:L62"/>
    <mergeCell ref="M61:S62"/>
    <mergeCell ref="A63:L63"/>
    <mergeCell ref="M63:P70"/>
    <mergeCell ref="Q63:S70"/>
    <mergeCell ref="A64:D65"/>
    <mergeCell ref="K64:L64"/>
    <mergeCell ref="S59:S60"/>
    <mergeCell ref="U81:V82"/>
    <mergeCell ref="U83:V84"/>
    <mergeCell ref="U85:V85"/>
    <mergeCell ref="Q71:S77"/>
    <mergeCell ref="A73:D74"/>
    <mergeCell ref="A75:D77"/>
    <mergeCell ref="T79:T80"/>
    <mergeCell ref="U79:V80"/>
    <mergeCell ref="K65:L77"/>
    <mergeCell ref="A66:D68"/>
    <mergeCell ref="A69:D70"/>
    <mergeCell ref="A71:D72"/>
    <mergeCell ref="M71:P77"/>
    <mergeCell ref="E64:J65"/>
    <mergeCell ref="E66:J68"/>
    <mergeCell ref="E69:J70"/>
    <mergeCell ref="E71:J72"/>
    <mergeCell ref="E73:J74"/>
    <mergeCell ref="E75:J77"/>
  </mergeCells>
  <conditionalFormatting sqref="L45">
    <cfRule type="containsText" dxfId="36" priority="4" operator="containsText" text="No Aplica">
      <formula>NOT(ISERROR(SEARCH("No Aplica",L45)))</formula>
    </cfRule>
  </conditionalFormatting>
  <conditionalFormatting sqref="K44:L44">
    <cfRule type="containsText" dxfId="35" priority="1" operator="containsText" text="MÍNIMO TRES (03) COMPROMISOS">
      <formula>NOT(ISERROR(SEARCH("MÍNIMO TRES (03) COMPROMISOS",K44)))</formula>
    </cfRule>
    <cfRule type="containsText" dxfId="34" priority="2" operator="containsText" text="MENOR">
      <formula>NOT(ISERROR(SEARCH("MENOR",K44)))</formula>
    </cfRule>
    <cfRule type="containsText" dxfId="33" priority="3" operator="containsText" text="MAYOR">
      <formula>NOT(ISERROR(SEARCH("MAYOR",K44)))</formula>
    </cfRule>
  </conditionalFormatting>
  <dataValidations count="8">
    <dataValidation type="list" allowBlank="1" showInputMessage="1" showErrorMessage="1" sqref="A53 A55 A57">
      <formula1>$A$221:$A$242</formula1>
    </dataValidation>
    <dataValidation type="custom" allowBlank="1" showInputMessage="1" showErrorMessage="1" sqref="M34:M46 M51:M60">
      <formula1>""""""</formula1>
    </dataValidation>
    <dataValidation type="custom" allowBlank="1" showInputMessage="1" showErrorMessage="1" sqref="R32">
      <formula1>AND(COUNTA(N33:Q33)=4,R32&gt;Q33)=TRUE</formula1>
    </dataValidation>
    <dataValidation type="custom" allowBlank="1" showInputMessage="1" showErrorMessage="1" sqref="Q32">
      <formula1>AND(COUNTA(N33:P33)=3,Q32&gt;P33)=TRUE</formula1>
    </dataValidation>
    <dataValidation type="custom" allowBlank="1" showInputMessage="1" showErrorMessage="1" sqref="P32">
      <formula1>AND(COUNTA(N33:O33)=2,P32&gt;O33)=TRUE</formula1>
    </dataValidation>
    <dataValidation type="custom" allowBlank="1" showInputMessage="1" showErrorMessage="1" sqref="O32">
      <formula1>AND(COUNTA(N33)=1,O32&gt;N33)=TRUE</formula1>
    </dataValidation>
    <dataValidation type="date" operator="greaterThan" allowBlank="1" showInputMessage="1" showErrorMessage="1" sqref="N33:R33">
      <formula1>N32+30</formula1>
    </dataValidation>
    <dataValidation type="whole" operator="greaterThan" allowBlank="1" showInputMessage="1" showErrorMessage="1" sqref="N45:R45">
      <formula1>30</formula1>
    </dataValidation>
  </dataValidations>
  <hyperlinks>
    <hyperlink ref="M63:P70" location="'F1. INF. GENERAL'!A1" display="F1. INF. GENERAL"/>
    <hyperlink ref="Q63:S70" location="'F3. EVIDENCIAS'!A1" display="F3. EVIDENCIAS"/>
    <hyperlink ref="Q71:S77" location="'F7. PLAN DE MEJORAMIENTO'!A1" display="F7. PLAN DE MEJORAMIENTO"/>
    <hyperlink ref="M71:P77" location="'F4. CALF. COM. COMPORT.'!A1" display="F4. CALF. COM. COMPORT."/>
  </hyperlinks>
  <printOptions horizontalCentered="1"/>
  <pageMargins left="0.39370078740157483" right="0.39370078740157483" top="0.39370078740157483" bottom="0.39370078740157483" header="0.31496062992125984" footer="0.31496062992125984"/>
  <pageSetup scale="41" orientation="portrait" horizontalDpi="4294967293" r:id="rId1"/>
  <drawing r:id="rId2"/>
  <extLst>
    <ext xmlns:x14="http://schemas.microsoft.com/office/spreadsheetml/2009/9/main" uri="{CCE6A557-97BC-4b89-ADB6-D9C93CAAB3DF}">
      <x14:dataValidations xmlns:xm="http://schemas.microsoft.com/office/excel/2006/main" count="18">
        <x14:dataValidation type="list" allowBlank="1" showInputMessage="1" showErrorMessage="1">
          <x14:formula1>
            <xm:f>Hoja4!$B$220:$B$250</xm:f>
          </x14:formula1>
          <xm:sqref>A51</xm:sqref>
        </x14:dataValidation>
        <x14:dataValidation type="list" allowBlank="1" showInputMessage="1" showErrorMessage="1">
          <x14:formula1>
            <xm:f>Hoja4!$W$10:$W$19</xm:f>
          </x14:formula1>
          <xm:sqref>R81:S91</xm:sqref>
        </x14:dataValidation>
        <x14:dataValidation type="list" allowBlank="1" showInputMessage="1" showErrorMessage="1">
          <x14:formula1>
            <xm:f>Hoja4!$W$10:$W$109</xm:f>
          </x14:formula1>
          <xm:sqref>P89:Q91</xm:sqref>
        </x14:dataValidation>
        <x14:dataValidation type="list" allowBlank="1" showInputMessage="1" showErrorMessage="1">
          <x14:formula1>
            <xm:f>Hoja4!$J$3:$J$36</xm:f>
          </x14:formula1>
          <xm:sqref>G9 L9 S9</xm:sqref>
        </x14:dataValidation>
        <x14:dataValidation type="list" allowBlank="1" showInputMessage="1" showErrorMessage="1" promptTitle="Dias">
          <x14:formula1>
            <xm:f>Hoja4!$H$3:$H$33</xm:f>
          </x14:formula1>
          <xm:sqref>J9 Q9 E9</xm:sqref>
        </x14:dataValidation>
        <x14:dataValidation type="list" allowBlank="1" showInputMessage="1" showErrorMessage="1">
          <x14:formula1>
            <xm:f>Hoja4!$E$3:$E$14</xm:f>
          </x14:formula1>
          <xm:sqref>F9 R9 K9</xm:sqref>
        </x14:dataValidation>
        <x14:dataValidation type="list" allowBlank="1" showInputMessage="1" showErrorMessage="1">
          <x14:formula1>
            <xm:f>IF(COUNTA(N34:Q34)=4,Hoja4!$N$1:$N$101,"")</xm:f>
          </x14:formula1>
          <xm:sqref>R34:R43</xm:sqref>
        </x14:dataValidation>
        <x14:dataValidation type="list" allowBlank="1" showInputMessage="1" showErrorMessage="1">
          <x14:formula1>
            <xm:f>IF(COUNTA(N34:P34)=3,Hoja4!$N$1:$N$101,"")</xm:f>
          </x14:formula1>
          <xm:sqref>Q34:Q43</xm:sqref>
        </x14:dataValidation>
        <x14:dataValidation type="list" allowBlank="1" showInputMessage="1" showErrorMessage="1">
          <x14:formula1>
            <xm:f>IF(COUNTA(N34:O34)=2,Hoja4!$N$1:$N$101,"")</xm:f>
          </x14:formula1>
          <xm:sqref>P34:P43</xm:sqref>
        </x14:dataValidation>
        <x14:dataValidation type="list" allowBlank="1" showInputMessage="1" showErrorMessage="1">
          <x14:formula1>
            <xm:f>IF(COUNTA(N34)=1,Hoja4!$N$1:$N$101,"")</xm:f>
          </x14:formula1>
          <xm:sqref>O34:O43</xm:sqref>
        </x14:dataValidation>
        <x14:dataValidation type="list" allowBlank="1" showInputMessage="1" showErrorMessage="1">
          <x14:formula1>
            <xm:f>Hoja4!$N$1:$N$101</xm:f>
          </x14:formula1>
          <xm:sqref>N34:N43</xm:sqref>
        </x14:dataValidation>
        <x14:dataValidation type="list" allowBlank="1" showInputMessage="1" showErrorMessage="1">
          <x14:formula1>
            <xm:f>IF(COUNTA(N51)=1,Hoja4!$A$255:$A$258,"")</xm:f>
          </x14:formula1>
          <xm:sqref>O51 O53 O55 O57</xm:sqref>
        </x14:dataValidation>
        <x14:dataValidation type="list" allowBlank="1" showInputMessage="1" showErrorMessage="1">
          <x14:formula1>
            <xm:f>Hoja4!$A$255:$A$258</xm:f>
          </x14:formula1>
          <xm:sqref>N51 N53 N55 N57</xm:sqref>
        </x14:dataValidation>
        <x14:dataValidation type="list" allowBlank="1" showInputMessage="1" showErrorMessage="1">
          <x14:formula1>
            <xm:f>IF(COUNTA(N51:Q51)=4,Hoja4!$A$255:$A$258,"")</xm:f>
          </x14:formula1>
          <xm:sqref>R51 R53 R55 R57</xm:sqref>
        </x14:dataValidation>
        <x14:dataValidation type="list" allowBlank="1" showInputMessage="1" showErrorMessage="1">
          <x14:formula1>
            <xm:f>IF(COUNTA(N51:O51)=2,Hoja4!$A$255:$A$258,"")</xm:f>
          </x14:formula1>
          <xm:sqref>P51 P53 P55 P57</xm:sqref>
        </x14:dataValidation>
        <x14:dataValidation type="list" allowBlank="1" showInputMessage="1" showErrorMessage="1">
          <x14:formula1>
            <xm:f>IF(COUNTA(N51:P51)=3,Hoja4!$A$255:$A$258,"")</xm:f>
          </x14:formula1>
          <xm:sqref>Q51 Q53 Q55 Q57</xm:sqref>
        </x14:dataValidation>
        <x14:dataValidation type="list" allowBlank="1" showInputMessage="1" showErrorMessage="1">
          <x14:formula1>
            <xm:f>Hoja4!$W$40:$W$378</xm:f>
          </x14:formula1>
          <xm:sqref>N89:O91</xm:sqref>
        </x14:dataValidation>
        <x14:dataValidation type="list" allowBlank="1" showInputMessage="1" showErrorMessage="1">
          <x14:formula1>
            <xm:f>Hoja4!$A$512:$A$517</xm:f>
          </x14:formula1>
          <xm:sqref>N31:R31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XAV1602"/>
  <sheetViews>
    <sheetView showGridLines="0" zoomScale="85" zoomScaleNormal="85" workbookViewId="0">
      <selection activeCell="Q9" sqref="Q9:S9"/>
    </sheetView>
  </sheetViews>
  <sheetFormatPr baseColWidth="10" defaultColWidth="0" defaultRowHeight="15" zeroHeight="1" x14ac:dyDescent="0.25"/>
  <cols>
    <col min="1" max="1" width="11.42578125" style="79" customWidth="1"/>
    <col min="2" max="2" width="14" style="79" customWidth="1"/>
    <col min="3" max="4" width="11.42578125" style="79" customWidth="1"/>
    <col min="5" max="5" width="12.5703125" style="79" customWidth="1"/>
    <col min="6" max="7" width="11.42578125" style="79" customWidth="1"/>
    <col min="8" max="8" width="18" style="79" customWidth="1"/>
    <col min="9" max="9" width="21.28515625" style="79" customWidth="1"/>
    <col min="10" max="10" width="11.5703125" style="79" customWidth="1"/>
    <col min="11" max="11" width="15.85546875" style="79" customWidth="1"/>
    <col min="12" max="12" width="19.140625" style="79" customWidth="1"/>
    <col min="13" max="13" width="16.7109375" style="79" customWidth="1"/>
    <col min="14" max="14" width="12" style="79" customWidth="1"/>
    <col min="15" max="15" width="11.85546875" style="79" customWidth="1"/>
    <col min="16" max="16" width="19.140625" style="79" customWidth="1"/>
    <col min="17" max="17" width="16.7109375" style="79" customWidth="1"/>
    <col min="18" max="18" width="10.28515625" style="79" customWidth="1"/>
    <col min="19" max="19" width="12" style="79" customWidth="1"/>
    <col min="20" max="20" width="0.85546875" style="79" customWidth="1"/>
    <col min="21" max="16272" width="0" style="79" hidden="1"/>
    <col min="16273" max="16384" width="11.42578125" style="79" hidden="1"/>
  </cols>
  <sheetData>
    <row r="1" spans="1:16272" x14ac:dyDescent="0.25">
      <c r="A1" s="113"/>
      <c r="B1" s="113"/>
      <c r="C1" s="113"/>
      <c r="D1" s="113"/>
      <c r="E1" s="113"/>
      <c r="F1" s="113"/>
      <c r="G1" s="113"/>
      <c r="H1" s="113"/>
      <c r="I1" s="113"/>
      <c r="J1" s="113"/>
      <c r="K1" s="113"/>
      <c r="L1" s="113"/>
      <c r="M1" s="113"/>
      <c r="N1" s="113"/>
      <c r="O1" s="113"/>
      <c r="P1" s="113"/>
      <c r="Q1" s="113"/>
      <c r="R1" s="113"/>
      <c r="S1" s="113"/>
    </row>
    <row r="2" spans="1:16272" ht="25.5" customHeight="1" x14ac:dyDescent="0.25">
      <c r="A2" s="392"/>
      <c r="B2" s="392"/>
      <c r="C2" s="392"/>
      <c r="D2" s="392"/>
      <c r="E2" s="613" t="s">
        <v>616</v>
      </c>
      <c r="F2" s="613"/>
      <c r="G2" s="613"/>
      <c r="H2" s="613"/>
      <c r="I2" s="613"/>
      <c r="J2" s="613"/>
      <c r="K2" s="613"/>
      <c r="L2" s="613"/>
      <c r="M2" s="613"/>
      <c r="N2" s="613"/>
      <c r="O2" s="613"/>
      <c r="P2" s="614" t="s">
        <v>421</v>
      </c>
      <c r="Q2" s="514"/>
      <c r="R2" s="514"/>
      <c r="S2" s="514"/>
    </row>
    <row r="3" spans="1:16272" ht="15" customHeight="1" x14ac:dyDescent="0.25">
      <c r="A3" s="392"/>
      <c r="B3" s="392"/>
      <c r="C3" s="392"/>
      <c r="D3" s="392"/>
      <c r="E3" s="613"/>
      <c r="F3" s="613"/>
      <c r="G3" s="613"/>
      <c r="H3" s="613"/>
      <c r="I3" s="613"/>
      <c r="J3" s="613"/>
      <c r="K3" s="613"/>
      <c r="L3" s="613"/>
      <c r="M3" s="613"/>
      <c r="N3" s="613"/>
      <c r="O3" s="613"/>
      <c r="P3" s="514"/>
      <c r="Q3" s="514"/>
      <c r="R3" s="514"/>
      <c r="S3" s="514"/>
    </row>
    <row r="4" spans="1:16272" ht="10.5" customHeight="1" x14ac:dyDescent="0.25">
      <c r="A4" s="392"/>
      <c r="B4" s="392"/>
      <c r="C4" s="392"/>
      <c r="D4" s="392"/>
      <c r="E4" s="593" t="s">
        <v>617</v>
      </c>
      <c r="F4" s="593"/>
      <c r="G4" s="593"/>
      <c r="H4" s="593"/>
      <c r="I4" s="593"/>
      <c r="J4" s="593"/>
      <c r="K4" s="593"/>
      <c r="L4" s="593"/>
      <c r="M4" s="593"/>
      <c r="N4" s="593"/>
      <c r="O4" s="593"/>
      <c r="P4" s="514"/>
      <c r="Q4" s="514"/>
      <c r="R4" s="514"/>
      <c r="S4" s="514"/>
    </row>
    <row r="5" spans="1:16272" ht="11.25" customHeight="1" x14ac:dyDescent="0.25">
      <c r="A5" s="392"/>
      <c r="B5" s="392"/>
      <c r="C5" s="392"/>
      <c r="D5" s="392"/>
      <c r="E5" s="593"/>
      <c r="F5" s="593"/>
      <c r="G5" s="593"/>
      <c r="H5" s="593"/>
      <c r="I5" s="593"/>
      <c r="J5" s="593"/>
      <c r="K5" s="593"/>
      <c r="L5" s="593"/>
      <c r="M5" s="593"/>
      <c r="N5" s="593"/>
      <c r="O5" s="593"/>
      <c r="P5" s="514"/>
      <c r="Q5" s="514"/>
      <c r="R5" s="514"/>
      <c r="S5" s="514"/>
    </row>
    <row r="6" spans="1:16272" ht="15" customHeight="1" x14ac:dyDescent="0.25">
      <c r="A6" s="392"/>
      <c r="B6" s="392"/>
      <c r="C6" s="392"/>
      <c r="D6" s="392"/>
      <c r="E6" s="594" t="s">
        <v>53</v>
      </c>
      <c r="F6" s="594"/>
      <c r="G6" s="594"/>
      <c r="H6" s="595" t="s">
        <v>54</v>
      </c>
      <c r="I6" s="595"/>
      <c r="J6" s="597" t="s">
        <v>618</v>
      </c>
      <c r="K6" s="597"/>
      <c r="L6" s="595" t="s">
        <v>56</v>
      </c>
      <c r="M6" s="595"/>
      <c r="N6" s="597" t="s">
        <v>57</v>
      </c>
      <c r="O6" s="597"/>
      <c r="P6" s="514"/>
      <c r="Q6" s="514"/>
      <c r="R6" s="514"/>
      <c r="S6" s="514"/>
    </row>
    <row r="7" spans="1:16272" ht="15" customHeight="1" thickBot="1" x14ac:dyDescent="0.3">
      <c r="A7" s="392"/>
      <c r="B7" s="392"/>
      <c r="C7" s="392"/>
      <c r="D7" s="392"/>
      <c r="E7" s="594"/>
      <c r="F7" s="594"/>
      <c r="G7" s="594"/>
      <c r="H7" s="595" t="s">
        <v>58</v>
      </c>
      <c r="I7" s="595"/>
      <c r="J7" s="596">
        <v>42731</v>
      </c>
      <c r="K7" s="597"/>
      <c r="L7" s="595" t="s">
        <v>59</v>
      </c>
      <c r="M7" s="595"/>
      <c r="N7" s="676" t="s">
        <v>60</v>
      </c>
      <c r="O7" s="676"/>
      <c r="P7" s="514"/>
      <c r="Q7" s="514"/>
      <c r="R7" s="514"/>
      <c r="S7" s="514"/>
    </row>
    <row r="8" spans="1:16272" s="28" customFormat="1" ht="16.5" customHeight="1" thickBot="1" x14ac:dyDescent="0.3">
      <c r="A8" s="1571" t="s">
        <v>61</v>
      </c>
      <c r="B8" s="603"/>
      <c r="C8" s="603"/>
      <c r="D8" s="603"/>
      <c r="E8" s="245" t="s">
        <v>62</v>
      </c>
      <c r="F8" s="245" t="s">
        <v>63</v>
      </c>
      <c r="G8" s="245" t="s">
        <v>64</v>
      </c>
      <c r="H8" s="496" t="s">
        <v>65</v>
      </c>
      <c r="I8" s="497"/>
      <c r="J8" s="245" t="s">
        <v>62</v>
      </c>
      <c r="K8" s="245" t="s">
        <v>63</v>
      </c>
      <c r="L8" s="245" t="s">
        <v>64</v>
      </c>
      <c r="M8" s="498" t="s">
        <v>619</v>
      </c>
      <c r="N8" s="606"/>
      <c r="O8" s="606"/>
      <c r="P8" s="607"/>
      <c r="Q8" s="245" t="s">
        <v>62</v>
      </c>
      <c r="R8" s="245" t="s">
        <v>63</v>
      </c>
      <c r="S8" s="245" t="s">
        <v>64</v>
      </c>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row>
    <row r="9" spans="1:16272" s="28" customFormat="1" ht="16.5" thickBot="1" x14ac:dyDescent="0.3">
      <c r="A9" s="605"/>
      <c r="B9" s="605"/>
      <c r="C9" s="605"/>
      <c r="D9" s="605"/>
      <c r="E9" s="73"/>
      <c r="F9" s="73"/>
      <c r="G9" s="73"/>
      <c r="H9" s="496"/>
      <c r="I9" s="497"/>
      <c r="J9" s="73"/>
      <c r="K9" s="73"/>
      <c r="L9" s="73"/>
      <c r="M9" s="608"/>
      <c r="N9" s="609"/>
      <c r="O9" s="609"/>
      <c r="P9" s="610"/>
      <c r="Q9" s="73"/>
      <c r="R9" s="73"/>
      <c r="S9" s="73"/>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row>
    <row r="10" spans="1:16272" s="2" customFormat="1" ht="27" customHeight="1" thickBot="1" x14ac:dyDescent="0.3">
      <c r="A10" s="479" t="s">
        <v>67</v>
      </c>
      <c r="B10" s="480"/>
      <c r="C10" s="480"/>
      <c r="D10" s="480"/>
      <c r="E10" s="480"/>
      <c r="F10" s="480"/>
      <c r="G10" s="480"/>
      <c r="H10" s="480"/>
      <c r="I10" s="480"/>
      <c r="J10" s="480"/>
      <c r="K10" s="480"/>
      <c r="L10" s="480"/>
      <c r="M10" s="480"/>
      <c r="N10" s="480"/>
      <c r="O10" s="480"/>
      <c r="P10" s="480"/>
      <c r="Q10" s="480"/>
      <c r="R10" s="480"/>
      <c r="S10" s="481"/>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244"/>
      <c r="CA10" s="244"/>
      <c r="CB10" s="244"/>
      <c r="CC10" s="244"/>
      <c r="CD10" s="244"/>
      <c r="CE10" s="244"/>
      <c r="CF10" s="244"/>
      <c r="CG10" s="244"/>
      <c r="CH10" s="244"/>
      <c r="CI10" s="244"/>
      <c r="CJ10" s="244"/>
      <c r="CK10" s="244"/>
      <c r="CL10" s="244"/>
      <c r="CM10" s="244"/>
      <c r="CN10" s="244"/>
      <c r="CO10" s="244"/>
      <c r="CP10" s="244"/>
      <c r="CQ10" s="244"/>
      <c r="CR10" s="244"/>
    </row>
    <row r="11" spans="1:16272" s="2" customFormat="1" ht="15.75" thickBot="1" x14ac:dyDescent="0.3">
      <c r="A11" s="455" t="s">
        <v>68</v>
      </c>
      <c r="B11" s="456"/>
      <c r="C11" s="455" t="s">
        <v>69</v>
      </c>
      <c r="D11" s="466"/>
      <c r="E11" s="456"/>
      <c r="F11" s="455" t="s">
        <v>70</v>
      </c>
      <c r="G11" s="466"/>
      <c r="H11" s="456"/>
      <c r="I11" s="455" t="s">
        <v>71</v>
      </c>
      <c r="J11" s="466"/>
      <c r="K11" s="456"/>
      <c r="L11" s="455" t="s">
        <v>72</v>
      </c>
      <c r="M11" s="466"/>
      <c r="N11" s="466"/>
      <c r="O11" s="456"/>
      <c r="P11" s="455" t="s">
        <v>73</v>
      </c>
      <c r="Q11" s="466"/>
      <c r="R11" s="466"/>
      <c r="S11" s="456"/>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4"/>
      <c r="BS11" s="244"/>
      <c r="BT11" s="244"/>
      <c r="BU11" s="244"/>
      <c r="BV11" s="244"/>
      <c r="BW11" s="244"/>
      <c r="BX11" s="244"/>
      <c r="BY11" s="244"/>
      <c r="BZ11" s="244"/>
      <c r="CA11" s="244"/>
      <c r="CB11" s="244"/>
      <c r="CC11" s="244"/>
      <c r="CD11" s="244"/>
      <c r="CE11" s="244"/>
      <c r="CF11" s="244"/>
      <c r="CG11" s="244"/>
      <c r="CH11" s="244"/>
      <c r="CI11" s="244"/>
      <c r="CJ11" s="244"/>
      <c r="CK11" s="244"/>
      <c r="CL11" s="244"/>
      <c r="CM11" s="244"/>
      <c r="CN11" s="244"/>
      <c r="CO11" s="244"/>
      <c r="CP11" s="244"/>
      <c r="CQ11" s="244"/>
      <c r="CR11" s="244"/>
    </row>
    <row r="12" spans="1:16272" s="8" customFormat="1" ht="15.75" thickBot="1" x14ac:dyDescent="0.3">
      <c r="A12" s="986" t="str">
        <f>'F2. COMP. LAB Y COM COMPOR'!A13:B13</f>
        <v>CEDULA DE CIUDADANIA</v>
      </c>
      <c r="B12" s="987"/>
      <c r="C12" s="988">
        <f>'F2. COMP. LAB Y COM COMPOR'!C13:E13</f>
        <v>0</v>
      </c>
      <c r="D12" s="989"/>
      <c r="E12" s="990"/>
      <c r="F12" s="981">
        <f>'F2. COMP. LAB Y COM COMPOR'!F13:H13</f>
        <v>0</v>
      </c>
      <c r="G12" s="982"/>
      <c r="H12" s="983"/>
      <c r="I12" s="993">
        <f>'F2. COMP. LAB Y COM COMPOR'!I13:K13</f>
        <v>0</v>
      </c>
      <c r="J12" s="991"/>
      <c r="K12" s="992"/>
      <c r="L12" s="993">
        <f>'F2. COMP. LAB Y COM COMPOR'!L13:O13</f>
        <v>0</v>
      </c>
      <c r="M12" s="991"/>
      <c r="N12" s="991"/>
      <c r="O12" s="992"/>
      <c r="P12" s="993">
        <f>'F2. COMP. LAB Y COM COMPOR'!P13:S13</f>
        <v>0</v>
      </c>
      <c r="Q12" s="991"/>
      <c r="R12" s="991"/>
      <c r="S12" s="992"/>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row>
    <row r="13" spans="1:16272" s="4" customFormat="1" ht="15.75" thickBot="1" x14ac:dyDescent="0.3">
      <c r="A13" s="455" t="s">
        <v>74</v>
      </c>
      <c r="B13" s="466"/>
      <c r="C13" s="466"/>
      <c r="D13" s="466"/>
      <c r="E13" s="466"/>
      <c r="F13" s="466"/>
      <c r="G13" s="466"/>
      <c r="H13" s="466"/>
      <c r="I13" s="455" t="s">
        <v>75</v>
      </c>
      <c r="J13" s="466"/>
      <c r="K13" s="466"/>
      <c r="L13" s="466"/>
      <c r="M13" s="466"/>
      <c r="N13" s="466"/>
      <c r="O13" s="466"/>
      <c r="P13" s="466"/>
      <c r="Q13" s="466"/>
      <c r="R13" s="466"/>
      <c r="S13" s="456"/>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2"/>
      <c r="CH13" s="2"/>
      <c r="CI13" s="2"/>
      <c r="CJ13" s="2"/>
      <c r="CK13" s="2"/>
      <c r="CL13" s="2"/>
      <c r="CM13" s="2"/>
      <c r="CN13" s="2"/>
      <c r="CO13" s="2"/>
      <c r="CP13" s="2"/>
      <c r="CQ13" s="2"/>
      <c r="CR13" s="2"/>
      <c r="CS13" s="2"/>
      <c r="CT13" s="2"/>
      <c r="CU13" s="2"/>
      <c r="CV13" s="2"/>
    </row>
    <row r="14" spans="1:16272" s="31" customFormat="1" ht="15.75" thickBot="1" x14ac:dyDescent="0.3">
      <c r="A14" s="467">
        <f>'F2. COMP. LAB Y COM COMPOR'!A15:H15</f>
        <v>0</v>
      </c>
      <c r="B14" s="468"/>
      <c r="C14" s="468"/>
      <c r="D14" s="468"/>
      <c r="E14" s="468"/>
      <c r="F14" s="471"/>
      <c r="G14" s="471"/>
      <c r="H14" s="468"/>
      <c r="I14" s="482" t="str">
        <f>'F2. COMP. LAB Y COM COMPOR'!I15:S15</f>
        <v>ddd</v>
      </c>
      <c r="J14" s="483"/>
      <c r="K14" s="483"/>
      <c r="L14" s="483"/>
      <c r="M14" s="483"/>
      <c r="N14" s="483"/>
      <c r="O14" s="483"/>
      <c r="P14" s="483"/>
      <c r="Q14" s="483"/>
      <c r="R14" s="483"/>
      <c r="S14" s="484"/>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c r="AMC14" s="5"/>
      <c r="AMD14" s="5"/>
      <c r="AME14" s="5"/>
      <c r="AMF14" s="5"/>
      <c r="AMG14" s="5"/>
      <c r="AMH14" s="5"/>
      <c r="AMI14" s="5"/>
      <c r="AMJ14" s="5"/>
      <c r="AMK14" s="5"/>
      <c r="AML14" s="5"/>
      <c r="AMM14" s="5"/>
      <c r="AMN14" s="5"/>
      <c r="AMO14" s="5"/>
      <c r="AMP14" s="5"/>
      <c r="AMQ14" s="5"/>
      <c r="AMR14" s="5"/>
      <c r="AMS14" s="5"/>
      <c r="AMT14" s="5"/>
      <c r="AMU14" s="5"/>
      <c r="AMV14" s="5"/>
      <c r="AMW14" s="5"/>
      <c r="AMX14" s="5"/>
      <c r="AMY14" s="5"/>
      <c r="AMZ14" s="5"/>
      <c r="ANA14" s="5"/>
      <c r="ANB14" s="5"/>
      <c r="ANC14" s="5"/>
      <c r="AND14" s="5"/>
      <c r="ANE14" s="5"/>
      <c r="ANF14" s="5"/>
      <c r="ANG14" s="5"/>
      <c r="ANH14" s="5"/>
      <c r="ANI14" s="5"/>
      <c r="ANJ14" s="5"/>
      <c r="ANK14" s="5"/>
      <c r="ANL14" s="5"/>
      <c r="ANM14" s="5"/>
      <c r="ANN14" s="5"/>
      <c r="ANO14" s="5"/>
      <c r="ANP14" s="5"/>
      <c r="ANQ14" s="5"/>
      <c r="ANR14" s="5"/>
      <c r="ANS14" s="5"/>
      <c r="ANT14" s="5"/>
      <c r="ANU14" s="5"/>
      <c r="ANV14" s="5"/>
      <c r="ANW14" s="5"/>
      <c r="ANX14" s="5"/>
      <c r="ANY14" s="5"/>
      <c r="ANZ14" s="5"/>
      <c r="AOA14" s="5"/>
      <c r="AOB14" s="5"/>
      <c r="AOC14" s="5"/>
      <c r="AOD14" s="5"/>
      <c r="AOE14" s="5"/>
      <c r="AOF14" s="5"/>
      <c r="AOG14" s="5"/>
      <c r="AOH14" s="5"/>
      <c r="AOI14" s="5"/>
      <c r="AOJ14" s="5"/>
      <c r="AOK14" s="5"/>
      <c r="AOL14" s="5"/>
      <c r="AOM14" s="5"/>
      <c r="AON14" s="5"/>
      <c r="AOO14" s="5"/>
      <c r="AOP14" s="5"/>
      <c r="AOQ14" s="5"/>
      <c r="AOR14" s="5"/>
      <c r="AOS14" s="5"/>
      <c r="AOT14" s="5"/>
      <c r="AOU14" s="5"/>
      <c r="AOV14" s="5"/>
      <c r="AOW14" s="5"/>
      <c r="AOX14" s="5"/>
      <c r="AOY14" s="5"/>
      <c r="AOZ14" s="5"/>
      <c r="APA14" s="5"/>
      <c r="APB14" s="5"/>
      <c r="APC14" s="5"/>
      <c r="APD14" s="5"/>
      <c r="APE14" s="5"/>
      <c r="APF14" s="5"/>
      <c r="APG14" s="5"/>
      <c r="APH14" s="5"/>
      <c r="API14" s="5"/>
      <c r="APJ14" s="5"/>
      <c r="APK14" s="5"/>
      <c r="APL14" s="5"/>
      <c r="APM14" s="5"/>
      <c r="APN14" s="5"/>
      <c r="APO14" s="5"/>
      <c r="APP14" s="5"/>
      <c r="APQ14" s="5"/>
      <c r="APR14" s="5"/>
      <c r="APS14" s="5"/>
      <c r="APT14" s="5"/>
      <c r="APU14" s="5"/>
      <c r="APV14" s="5"/>
      <c r="APW14" s="5"/>
      <c r="APX14" s="5"/>
      <c r="APY14" s="5"/>
      <c r="APZ14" s="5"/>
      <c r="AQA14" s="5"/>
      <c r="AQB14" s="5"/>
      <c r="AQC14" s="5"/>
      <c r="AQD14" s="5"/>
      <c r="AQE14" s="5"/>
      <c r="AQF14" s="5"/>
      <c r="AQG14" s="5"/>
      <c r="AQH14" s="5"/>
      <c r="AQI14" s="5"/>
      <c r="AQJ14" s="5"/>
      <c r="AQK14" s="5"/>
      <c r="AQL14" s="5"/>
      <c r="AQM14" s="5"/>
      <c r="AQN14" s="5"/>
      <c r="AQO14" s="5"/>
      <c r="AQP14" s="5"/>
      <c r="AQQ14" s="5"/>
      <c r="AQR14" s="5"/>
      <c r="AQS14" s="5"/>
      <c r="AQT14" s="5"/>
      <c r="AQU14" s="5"/>
      <c r="AQV14" s="5"/>
      <c r="AQW14" s="5"/>
      <c r="AQX14" s="5"/>
      <c r="AQY14" s="5"/>
      <c r="AQZ14" s="5"/>
      <c r="ARA14" s="5"/>
      <c r="ARB14" s="5"/>
      <c r="ARC14" s="5"/>
      <c r="ARD14" s="5"/>
      <c r="ARE14" s="5"/>
      <c r="ARF14" s="5"/>
      <c r="ARG14" s="5"/>
      <c r="ARH14" s="5"/>
      <c r="ARI14" s="5"/>
      <c r="ARJ14" s="5"/>
      <c r="ARK14" s="5"/>
      <c r="ARL14" s="5"/>
      <c r="ARM14" s="5"/>
      <c r="ARN14" s="5"/>
      <c r="ARO14" s="5"/>
      <c r="ARP14" s="5"/>
      <c r="ARQ14" s="5"/>
      <c r="ARR14" s="5"/>
      <c r="ARS14" s="5"/>
      <c r="ART14" s="5"/>
      <c r="ARU14" s="5"/>
      <c r="ARV14" s="5"/>
      <c r="ARW14" s="5"/>
      <c r="ARX14" s="5"/>
      <c r="ARY14" s="5"/>
      <c r="ARZ14" s="5"/>
      <c r="ASA14" s="5"/>
      <c r="ASB14" s="5"/>
      <c r="ASC14" s="5"/>
      <c r="ASD14" s="5"/>
      <c r="ASE14" s="5"/>
      <c r="ASF14" s="5"/>
      <c r="ASG14" s="5"/>
      <c r="ASH14" s="5"/>
      <c r="ASI14" s="5"/>
      <c r="ASJ14" s="5"/>
      <c r="ASK14" s="5"/>
      <c r="ASL14" s="5"/>
      <c r="ASM14" s="5"/>
      <c r="ASN14" s="5"/>
      <c r="ASO14" s="5"/>
      <c r="ASP14" s="5"/>
      <c r="ASQ14" s="5"/>
      <c r="ASR14" s="5"/>
      <c r="ASS14" s="5"/>
      <c r="AST14" s="5"/>
      <c r="ASU14" s="5"/>
      <c r="ASV14" s="5"/>
      <c r="ASW14" s="5"/>
      <c r="ASX14" s="5"/>
      <c r="ASY14" s="5"/>
      <c r="ASZ14" s="5"/>
      <c r="ATA14" s="5"/>
      <c r="ATB14" s="5"/>
      <c r="ATC14" s="5"/>
      <c r="ATD14" s="5"/>
      <c r="ATE14" s="5"/>
      <c r="ATF14" s="5"/>
      <c r="ATG14" s="5"/>
      <c r="ATH14" s="5"/>
      <c r="ATI14" s="5"/>
      <c r="ATJ14" s="5"/>
      <c r="ATK14" s="5"/>
      <c r="ATL14" s="5"/>
      <c r="ATM14" s="5"/>
      <c r="ATN14" s="5"/>
      <c r="ATO14" s="5"/>
      <c r="ATP14" s="5"/>
      <c r="ATQ14" s="5"/>
      <c r="ATR14" s="5"/>
      <c r="ATS14" s="5"/>
      <c r="ATT14" s="5"/>
      <c r="ATU14" s="5"/>
      <c r="ATV14" s="5"/>
      <c r="ATW14" s="5"/>
      <c r="ATX14" s="5"/>
      <c r="ATY14" s="5"/>
      <c r="ATZ14" s="5"/>
      <c r="AUA14" s="5"/>
      <c r="AUB14" s="5"/>
      <c r="AUC14" s="5"/>
      <c r="AUD14" s="5"/>
      <c r="AUE14" s="5"/>
      <c r="AUF14" s="5"/>
      <c r="AUG14" s="5"/>
      <c r="AUH14" s="5"/>
      <c r="AUI14" s="5"/>
      <c r="AUJ14" s="5"/>
      <c r="AUK14" s="5"/>
      <c r="AUL14" s="5"/>
      <c r="AUM14" s="5"/>
      <c r="AUN14" s="5"/>
      <c r="AUO14" s="5"/>
      <c r="AUP14" s="5"/>
      <c r="AUQ14" s="5"/>
      <c r="AUR14" s="5"/>
      <c r="AUS14" s="5"/>
      <c r="AUT14" s="5"/>
      <c r="AUU14" s="5"/>
      <c r="AUV14" s="5"/>
      <c r="AUW14" s="5"/>
      <c r="AUX14" s="5"/>
      <c r="AUY14" s="5"/>
      <c r="AUZ14" s="5"/>
      <c r="AVA14" s="5"/>
      <c r="AVB14" s="5"/>
      <c r="AVC14" s="5"/>
      <c r="AVD14" s="5"/>
      <c r="AVE14" s="5"/>
      <c r="AVF14" s="5"/>
      <c r="AVG14" s="5"/>
      <c r="AVH14" s="5"/>
      <c r="AVI14" s="5"/>
      <c r="AVJ14" s="5"/>
      <c r="AVK14" s="5"/>
      <c r="AVL14" s="5"/>
      <c r="AVM14" s="5"/>
      <c r="AVN14" s="5"/>
      <c r="AVO14" s="5"/>
      <c r="AVP14" s="5"/>
      <c r="AVQ14" s="5"/>
      <c r="AVR14" s="5"/>
      <c r="AVS14" s="5"/>
      <c r="AVT14" s="5"/>
      <c r="AVU14" s="5"/>
      <c r="AVV14" s="5"/>
      <c r="AVW14" s="5"/>
      <c r="AVX14" s="5"/>
      <c r="AVY14" s="5"/>
      <c r="AVZ14" s="5"/>
      <c r="AWA14" s="5"/>
      <c r="AWB14" s="5"/>
      <c r="AWC14" s="5"/>
      <c r="AWD14" s="5"/>
      <c r="AWE14" s="5"/>
      <c r="AWF14" s="5"/>
      <c r="AWG14" s="5"/>
      <c r="AWH14" s="5"/>
      <c r="AWI14" s="5"/>
      <c r="AWJ14" s="5"/>
      <c r="AWK14" s="5"/>
      <c r="AWL14" s="5"/>
      <c r="AWM14" s="5"/>
      <c r="AWN14" s="5"/>
      <c r="AWO14" s="5"/>
      <c r="AWP14" s="5"/>
      <c r="AWQ14" s="5"/>
      <c r="AWR14" s="5"/>
      <c r="AWS14" s="5"/>
      <c r="AWT14" s="5"/>
      <c r="AWU14" s="5"/>
      <c r="AWV14" s="5"/>
      <c r="AWW14" s="5"/>
      <c r="AWX14" s="5"/>
      <c r="AWY14" s="5"/>
      <c r="AWZ14" s="5"/>
      <c r="AXA14" s="5"/>
      <c r="AXB14" s="5"/>
      <c r="AXC14" s="5"/>
      <c r="AXD14" s="5"/>
      <c r="AXE14" s="5"/>
      <c r="AXF14" s="5"/>
      <c r="AXG14" s="5"/>
      <c r="AXH14" s="5"/>
      <c r="AXI14" s="5"/>
      <c r="AXJ14" s="5"/>
      <c r="AXK14" s="5"/>
      <c r="AXL14" s="5"/>
      <c r="AXM14" s="5"/>
      <c r="AXN14" s="5"/>
      <c r="AXO14" s="5"/>
      <c r="AXP14" s="5"/>
      <c r="AXQ14" s="5"/>
      <c r="AXR14" s="5"/>
      <c r="AXS14" s="5"/>
      <c r="AXT14" s="5"/>
      <c r="AXU14" s="5"/>
      <c r="AXV14" s="5"/>
      <c r="AXW14" s="5"/>
      <c r="AXX14" s="5"/>
      <c r="AXY14" s="5"/>
      <c r="AXZ14" s="5"/>
      <c r="AYA14" s="5"/>
      <c r="AYB14" s="5"/>
      <c r="AYC14" s="5"/>
      <c r="AYD14" s="5"/>
      <c r="AYE14" s="5"/>
      <c r="AYF14" s="5"/>
      <c r="AYG14" s="5"/>
      <c r="AYH14" s="5"/>
      <c r="AYI14" s="5"/>
      <c r="AYJ14" s="5"/>
      <c r="AYK14" s="5"/>
      <c r="AYL14" s="5"/>
      <c r="AYM14" s="5"/>
      <c r="AYN14" s="5"/>
      <c r="AYO14" s="5"/>
      <c r="AYP14" s="5"/>
      <c r="AYQ14" s="5"/>
      <c r="AYR14" s="5"/>
      <c r="AYS14" s="5"/>
      <c r="AYT14" s="5"/>
      <c r="AYU14" s="5"/>
      <c r="AYV14" s="5"/>
      <c r="AYW14" s="5"/>
      <c r="AYX14" s="5"/>
      <c r="AYY14" s="5"/>
      <c r="AYZ14" s="5"/>
      <c r="AZA14" s="5"/>
      <c r="AZB14" s="5"/>
      <c r="AZC14" s="5"/>
      <c r="AZD14" s="5"/>
      <c r="AZE14" s="5"/>
      <c r="AZF14" s="5"/>
      <c r="AZG14" s="5"/>
      <c r="AZH14" s="5"/>
      <c r="AZI14" s="5"/>
      <c r="AZJ14" s="5"/>
      <c r="AZK14" s="5"/>
      <c r="AZL14" s="5"/>
      <c r="AZM14" s="5"/>
      <c r="AZN14" s="5"/>
      <c r="AZO14" s="5"/>
      <c r="AZP14" s="5"/>
      <c r="AZQ14" s="5"/>
      <c r="AZR14" s="5"/>
      <c r="AZS14" s="5"/>
      <c r="AZT14" s="5"/>
      <c r="AZU14" s="5"/>
      <c r="AZV14" s="5"/>
      <c r="AZW14" s="5"/>
      <c r="AZX14" s="5"/>
      <c r="AZY14" s="5"/>
      <c r="AZZ14" s="5"/>
      <c r="BAA14" s="5"/>
      <c r="BAB14" s="5"/>
      <c r="BAC14" s="5"/>
      <c r="BAD14" s="5"/>
      <c r="BAE14" s="5"/>
      <c r="BAF14" s="5"/>
      <c r="BAG14" s="5"/>
      <c r="BAH14" s="5"/>
      <c r="BAI14" s="5"/>
      <c r="BAJ14" s="5"/>
      <c r="BAK14" s="5"/>
      <c r="BAL14" s="5"/>
      <c r="BAM14" s="5"/>
      <c r="BAN14" s="5"/>
      <c r="BAO14" s="5"/>
      <c r="BAP14" s="5"/>
      <c r="BAQ14" s="5"/>
      <c r="BAR14" s="5"/>
      <c r="BAS14" s="5"/>
      <c r="BAT14" s="5"/>
      <c r="BAU14" s="5"/>
      <c r="BAV14" s="5"/>
      <c r="BAW14" s="5"/>
      <c r="BAX14" s="5"/>
      <c r="BAY14" s="5"/>
      <c r="BAZ14" s="5"/>
      <c r="BBA14" s="5"/>
      <c r="BBB14" s="5"/>
      <c r="BBC14" s="5"/>
      <c r="BBD14" s="5"/>
      <c r="BBE14" s="5"/>
      <c r="BBF14" s="5"/>
      <c r="BBG14" s="5"/>
      <c r="BBH14" s="5"/>
      <c r="BBI14" s="5"/>
      <c r="BBJ14" s="5"/>
      <c r="BBK14" s="5"/>
      <c r="BBL14" s="5"/>
      <c r="BBM14" s="5"/>
      <c r="BBN14" s="5"/>
      <c r="BBO14" s="5"/>
      <c r="BBP14" s="5"/>
      <c r="BBQ14" s="5"/>
      <c r="BBR14" s="5"/>
      <c r="BBS14" s="5"/>
      <c r="BBT14" s="5"/>
      <c r="BBU14" s="5"/>
      <c r="BBV14" s="5"/>
      <c r="BBW14" s="5"/>
      <c r="BBX14" s="5"/>
      <c r="BBY14" s="5"/>
      <c r="BBZ14" s="5"/>
      <c r="BCA14" s="5"/>
      <c r="BCB14" s="5"/>
      <c r="BCC14" s="5"/>
      <c r="BCD14" s="5"/>
      <c r="BCE14" s="5"/>
      <c r="BCF14" s="5"/>
      <c r="BCG14" s="5"/>
      <c r="BCH14" s="5"/>
      <c r="BCI14" s="5"/>
      <c r="BCJ14" s="5"/>
      <c r="BCK14" s="5"/>
      <c r="BCL14" s="5"/>
      <c r="BCM14" s="5"/>
      <c r="BCN14" s="5"/>
      <c r="BCO14" s="5"/>
      <c r="BCP14" s="5"/>
      <c r="BCQ14" s="5"/>
      <c r="BCR14" s="5"/>
      <c r="BCS14" s="5"/>
      <c r="BCT14" s="5"/>
      <c r="BCU14" s="5"/>
      <c r="BCV14" s="5"/>
      <c r="BCW14" s="5"/>
      <c r="BCX14" s="5"/>
      <c r="BCY14" s="5"/>
      <c r="BCZ14" s="5"/>
      <c r="BDA14" s="5"/>
      <c r="BDB14" s="5"/>
      <c r="BDC14" s="5"/>
      <c r="BDD14" s="5"/>
      <c r="BDE14" s="5"/>
      <c r="BDF14" s="5"/>
      <c r="BDG14" s="5"/>
      <c r="BDH14" s="5"/>
      <c r="BDI14" s="5"/>
      <c r="BDJ14" s="5"/>
      <c r="BDK14" s="5"/>
      <c r="BDL14" s="5"/>
      <c r="BDM14" s="5"/>
      <c r="BDN14" s="5"/>
      <c r="BDO14" s="5"/>
      <c r="BDP14" s="5"/>
      <c r="BDQ14" s="5"/>
      <c r="BDR14" s="5"/>
      <c r="BDS14" s="5"/>
      <c r="BDT14" s="5"/>
      <c r="BDU14" s="5"/>
      <c r="BDV14" s="5"/>
      <c r="BDW14" s="5"/>
      <c r="BDX14" s="5"/>
      <c r="BDY14" s="5"/>
      <c r="BDZ14" s="5"/>
      <c r="BEA14" s="5"/>
      <c r="BEB14" s="5"/>
      <c r="BEC14" s="5"/>
      <c r="BED14" s="5"/>
      <c r="BEE14" s="5"/>
      <c r="BEF14" s="5"/>
      <c r="BEG14" s="5"/>
      <c r="BEH14" s="5"/>
      <c r="BEI14" s="5"/>
      <c r="BEJ14" s="5"/>
      <c r="BEK14" s="5"/>
      <c r="BEL14" s="5"/>
      <c r="BEM14" s="5"/>
      <c r="BEN14" s="5"/>
      <c r="BEO14" s="5"/>
      <c r="BEP14" s="5"/>
      <c r="BEQ14" s="5"/>
      <c r="BER14" s="5"/>
      <c r="BES14" s="5"/>
      <c r="BET14" s="5"/>
      <c r="BEU14" s="5"/>
      <c r="BEV14" s="5"/>
      <c r="BEW14" s="5"/>
      <c r="BEX14" s="5"/>
      <c r="BEY14" s="5"/>
      <c r="BEZ14" s="5"/>
      <c r="BFA14" s="5"/>
      <c r="BFB14" s="5"/>
      <c r="BFC14" s="5"/>
      <c r="BFD14" s="5"/>
      <c r="BFE14" s="5"/>
      <c r="BFF14" s="5"/>
      <c r="BFG14" s="5"/>
      <c r="BFH14" s="5"/>
      <c r="BFI14" s="5"/>
      <c r="BFJ14" s="5"/>
      <c r="BFK14" s="5"/>
      <c r="BFL14" s="5"/>
      <c r="BFM14" s="5"/>
      <c r="BFN14" s="5"/>
      <c r="BFO14" s="5"/>
      <c r="BFP14" s="5"/>
      <c r="BFQ14" s="5"/>
      <c r="BFR14" s="5"/>
      <c r="BFS14" s="5"/>
      <c r="BFT14" s="5"/>
      <c r="BFU14" s="5"/>
      <c r="BFV14" s="5"/>
      <c r="BFW14" s="5"/>
      <c r="BFX14" s="5"/>
      <c r="BFY14" s="5"/>
      <c r="BFZ14" s="5"/>
      <c r="BGA14" s="5"/>
      <c r="BGB14" s="5"/>
      <c r="BGC14" s="5"/>
      <c r="BGD14" s="5"/>
      <c r="BGE14" s="5"/>
      <c r="BGF14" s="5"/>
      <c r="BGG14" s="5"/>
      <c r="BGH14" s="5"/>
      <c r="BGI14" s="5"/>
      <c r="BGJ14" s="5"/>
      <c r="BGK14" s="5"/>
      <c r="BGL14" s="5"/>
      <c r="BGM14" s="5"/>
      <c r="BGN14" s="5"/>
      <c r="BGO14" s="5"/>
      <c r="BGP14" s="5"/>
      <c r="BGQ14" s="5"/>
      <c r="BGR14" s="5"/>
      <c r="BGS14" s="5"/>
      <c r="BGT14" s="5"/>
      <c r="BGU14" s="5"/>
      <c r="BGV14" s="5"/>
      <c r="BGW14" s="5"/>
      <c r="BGX14" s="5"/>
      <c r="BGY14" s="5"/>
      <c r="BGZ14" s="5"/>
      <c r="BHA14" s="5"/>
      <c r="BHB14" s="5"/>
      <c r="BHC14" s="5"/>
      <c r="BHD14" s="5"/>
      <c r="BHE14" s="5"/>
      <c r="BHF14" s="5"/>
      <c r="BHG14" s="5"/>
      <c r="BHH14" s="5"/>
      <c r="BHI14" s="5"/>
      <c r="BHJ14" s="5"/>
      <c r="BHK14" s="5"/>
      <c r="BHL14" s="5"/>
      <c r="BHM14" s="5"/>
      <c r="BHN14" s="5"/>
      <c r="BHO14" s="5"/>
      <c r="BHP14" s="5"/>
      <c r="BHQ14" s="5"/>
      <c r="BHR14" s="5"/>
      <c r="BHS14" s="5"/>
      <c r="BHT14" s="5"/>
      <c r="BHU14" s="5"/>
      <c r="BHV14" s="5"/>
      <c r="BHW14" s="5"/>
      <c r="BHX14" s="5"/>
      <c r="BHY14" s="5"/>
      <c r="BHZ14" s="5"/>
      <c r="BIA14" s="5"/>
      <c r="BIB14" s="5"/>
      <c r="BIC14" s="5"/>
      <c r="BID14" s="5"/>
      <c r="BIE14" s="5"/>
      <c r="BIF14" s="5"/>
      <c r="BIG14" s="5"/>
      <c r="BIH14" s="5"/>
      <c r="BII14" s="5"/>
      <c r="BIJ14" s="5"/>
      <c r="BIK14" s="5"/>
      <c r="BIL14" s="5"/>
      <c r="BIM14" s="5"/>
      <c r="BIN14" s="5"/>
      <c r="BIO14" s="5"/>
      <c r="BIP14" s="5"/>
      <c r="BIQ14" s="5"/>
      <c r="BIR14" s="5"/>
      <c r="BIS14" s="5"/>
      <c r="BIT14" s="5"/>
      <c r="BIU14" s="5"/>
      <c r="BIV14" s="5"/>
      <c r="BIW14" s="5"/>
      <c r="BIX14" s="5"/>
      <c r="BIY14" s="5"/>
      <c r="BIZ14" s="5"/>
      <c r="BJA14" s="5"/>
      <c r="BJB14" s="5"/>
      <c r="BJC14" s="5"/>
      <c r="BJD14" s="5"/>
      <c r="BJE14" s="5"/>
      <c r="BJF14" s="5"/>
      <c r="BJG14" s="5"/>
      <c r="BJH14" s="5"/>
      <c r="BJI14" s="5"/>
      <c r="BJJ14" s="5"/>
      <c r="BJK14" s="5"/>
      <c r="BJL14" s="5"/>
      <c r="BJM14" s="5"/>
      <c r="BJN14" s="5"/>
      <c r="BJO14" s="5"/>
      <c r="BJP14" s="5"/>
      <c r="BJQ14" s="5"/>
      <c r="BJR14" s="5"/>
      <c r="BJS14" s="5"/>
      <c r="BJT14" s="5"/>
      <c r="BJU14" s="5"/>
      <c r="BJV14" s="5"/>
      <c r="BJW14" s="5"/>
      <c r="BJX14" s="5"/>
      <c r="BJY14" s="5"/>
      <c r="BJZ14" s="5"/>
      <c r="BKA14" s="5"/>
      <c r="BKB14" s="5"/>
      <c r="BKC14" s="5"/>
      <c r="BKD14" s="5"/>
      <c r="BKE14" s="5"/>
      <c r="BKF14" s="5"/>
      <c r="BKG14" s="5"/>
      <c r="BKH14" s="5"/>
      <c r="BKI14" s="5"/>
      <c r="BKJ14" s="5"/>
      <c r="BKK14" s="5"/>
      <c r="BKL14" s="5"/>
      <c r="BKM14" s="5"/>
      <c r="BKN14" s="5"/>
      <c r="BKO14" s="5"/>
      <c r="BKP14" s="5"/>
      <c r="BKQ14" s="5"/>
      <c r="BKR14" s="5"/>
      <c r="BKS14" s="5"/>
      <c r="BKT14" s="5"/>
      <c r="BKU14" s="5"/>
      <c r="BKV14" s="5"/>
      <c r="BKW14" s="5"/>
      <c r="BKX14" s="5"/>
      <c r="BKY14" s="5"/>
      <c r="BKZ14" s="5"/>
      <c r="BLA14" s="5"/>
      <c r="BLB14" s="5"/>
      <c r="BLC14" s="5"/>
      <c r="BLD14" s="5"/>
      <c r="BLE14" s="5"/>
      <c r="BLF14" s="5"/>
      <c r="BLG14" s="5"/>
      <c r="BLH14" s="5"/>
      <c r="BLI14" s="5"/>
      <c r="BLJ14" s="5"/>
      <c r="BLK14" s="5"/>
      <c r="BLL14" s="5"/>
      <c r="BLM14" s="5"/>
      <c r="BLN14" s="5"/>
      <c r="BLO14" s="5"/>
      <c r="BLP14" s="5"/>
      <c r="BLQ14" s="5"/>
      <c r="BLR14" s="5"/>
      <c r="BLS14" s="5"/>
      <c r="BLT14" s="5"/>
      <c r="BLU14" s="5"/>
      <c r="BLV14" s="5"/>
      <c r="BLW14" s="5"/>
      <c r="BLX14" s="5"/>
      <c r="BLY14" s="5"/>
      <c r="BLZ14" s="5"/>
      <c r="BMA14" s="5"/>
      <c r="BMB14" s="5"/>
      <c r="BMC14" s="5"/>
      <c r="BMD14" s="5"/>
      <c r="BME14" s="5"/>
      <c r="BMF14" s="5"/>
      <c r="BMG14" s="5"/>
      <c r="BMH14" s="5"/>
      <c r="BMI14" s="5"/>
      <c r="BMJ14" s="5"/>
      <c r="BMK14" s="5"/>
      <c r="BML14" s="5"/>
      <c r="BMM14" s="5"/>
      <c r="BMN14" s="5"/>
      <c r="BMO14" s="5"/>
      <c r="BMP14" s="5"/>
      <c r="BMQ14" s="5"/>
      <c r="BMR14" s="5"/>
      <c r="BMS14" s="5"/>
      <c r="BMT14" s="5"/>
      <c r="BMU14" s="5"/>
      <c r="BMV14" s="5"/>
      <c r="BMW14" s="5"/>
      <c r="BMX14" s="5"/>
      <c r="BMY14" s="5"/>
      <c r="BMZ14" s="5"/>
      <c r="BNA14" s="5"/>
      <c r="BNB14" s="5"/>
      <c r="BNC14" s="5"/>
      <c r="BND14" s="5"/>
      <c r="BNE14" s="5"/>
      <c r="BNF14" s="5"/>
      <c r="BNG14" s="5"/>
      <c r="BNH14" s="5"/>
      <c r="BNI14" s="5"/>
      <c r="BNJ14" s="5"/>
      <c r="BNK14" s="5"/>
      <c r="BNL14" s="5"/>
      <c r="BNM14" s="5"/>
      <c r="BNN14" s="5"/>
      <c r="BNO14" s="5"/>
      <c r="BNP14" s="5"/>
      <c r="BNQ14" s="5"/>
      <c r="BNR14" s="5"/>
      <c r="BNS14" s="5"/>
      <c r="BNT14" s="5"/>
      <c r="BNU14" s="5"/>
      <c r="BNV14" s="5"/>
      <c r="BNW14" s="5"/>
      <c r="BNX14" s="5"/>
      <c r="BNY14" s="5"/>
      <c r="BNZ14" s="5"/>
      <c r="BOA14" s="5"/>
      <c r="BOB14" s="5"/>
      <c r="BOC14" s="5"/>
      <c r="BOD14" s="5"/>
      <c r="BOE14" s="5"/>
      <c r="BOF14" s="5"/>
      <c r="BOG14" s="5"/>
      <c r="BOH14" s="5"/>
      <c r="BOI14" s="5"/>
      <c r="BOJ14" s="5"/>
      <c r="BOK14" s="5"/>
      <c r="BOL14" s="5"/>
      <c r="BOM14" s="5"/>
      <c r="BON14" s="5"/>
      <c r="BOO14" s="5"/>
      <c r="BOP14" s="5"/>
      <c r="BOQ14" s="5"/>
      <c r="BOR14" s="5"/>
      <c r="BOS14" s="5"/>
      <c r="BOT14" s="5"/>
      <c r="BOU14" s="5"/>
      <c r="BOV14" s="5"/>
      <c r="BOW14" s="5"/>
      <c r="BOX14" s="5"/>
      <c r="BOY14" s="5"/>
      <c r="BOZ14" s="5"/>
      <c r="BPA14" s="5"/>
      <c r="BPB14" s="5"/>
      <c r="BPC14" s="5"/>
      <c r="BPD14" s="5"/>
      <c r="BPE14" s="5"/>
      <c r="BPF14" s="5"/>
      <c r="BPG14" s="5"/>
      <c r="BPH14" s="5"/>
      <c r="BPI14" s="5"/>
      <c r="BPJ14" s="5"/>
      <c r="BPK14" s="5"/>
      <c r="BPL14" s="5"/>
      <c r="BPM14" s="5"/>
      <c r="BPN14" s="5"/>
      <c r="BPO14" s="5"/>
      <c r="BPP14" s="5"/>
      <c r="BPQ14" s="5"/>
      <c r="BPR14" s="5"/>
      <c r="BPS14" s="5"/>
      <c r="BPT14" s="5"/>
      <c r="BPU14" s="5"/>
      <c r="BPV14" s="5"/>
      <c r="BPW14" s="5"/>
      <c r="BPX14" s="5"/>
      <c r="BPY14" s="5"/>
      <c r="BPZ14" s="5"/>
      <c r="BQA14" s="5"/>
      <c r="BQB14" s="5"/>
      <c r="BQC14" s="5"/>
      <c r="BQD14" s="5"/>
      <c r="BQE14" s="5"/>
      <c r="BQF14" s="5"/>
      <c r="BQG14" s="5"/>
      <c r="BQH14" s="5"/>
      <c r="BQI14" s="5"/>
      <c r="BQJ14" s="5"/>
      <c r="BQK14" s="5"/>
      <c r="BQL14" s="5"/>
      <c r="BQM14" s="5"/>
      <c r="BQN14" s="5"/>
      <c r="BQO14" s="5"/>
      <c r="BQP14" s="5"/>
      <c r="BQQ14" s="5"/>
      <c r="BQR14" s="5"/>
      <c r="BQS14" s="5"/>
      <c r="BQT14" s="5"/>
      <c r="BQU14" s="5"/>
      <c r="BQV14" s="5"/>
      <c r="BQW14" s="5"/>
      <c r="BQX14" s="5"/>
      <c r="BQY14" s="5"/>
      <c r="BQZ14" s="5"/>
      <c r="BRA14" s="5"/>
      <c r="BRB14" s="5"/>
      <c r="BRC14" s="5"/>
      <c r="BRD14" s="5"/>
      <c r="BRE14" s="5"/>
      <c r="BRF14" s="5"/>
      <c r="BRG14" s="5"/>
      <c r="BRH14" s="5"/>
      <c r="BRI14" s="5"/>
      <c r="BRJ14" s="5"/>
      <c r="BRK14" s="5"/>
      <c r="BRL14" s="5"/>
      <c r="BRM14" s="5"/>
      <c r="BRN14" s="5"/>
      <c r="BRO14" s="5"/>
      <c r="BRP14" s="5"/>
      <c r="BRQ14" s="5"/>
      <c r="BRR14" s="5"/>
      <c r="BRS14" s="5"/>
      <c r="BRT14" s="5"/>
      <c r="BRU14" s="5"/>
      <c r="BRV14" s="5"/>
      <c r="BRW14" s="5"/>
      <c r="BRX14" s="5"/>
      <c r="BRY14" s="5"/>
      <c r="BRZ14" s="5"/>
      <c r="BSA14" s="5"/>
      <c r="BSB14" s="5"/>
      <c r="BSC14" s="5"/>
      <c r="BSD14" s="5"/>
      <c r="BSE14" s="5"/>
      <c r="BSF14" s="5"/>
      <c r="BSG14" s="5"/>
      <c r="BSH14" s="5"/>
      <c r="BSI14" s="5"/>
      <c r="BSJ14" s="5"/>
      <c r="BSK14" s="5"/>
      <c r="BSL14" s="5"/>
      <c r="BSM14" s="5"/>
      <c r="BSN14" s="5"/>
      <c r="BSO14" s="5"/>
      <c r="BSP14" s="5"/>
      <c r="BSQ14" s="5"/>
      <c r="BSR14" s="5"/>
      <c r="BSS14" s="5"/>
      <c r="BST14" s="5"/>
      <c r="BSU14" s="5"/>
      <c r="BSV14" s="5"/>
      <c r="BSW14" s="5"/>
      <c r="BSX14" s="5"/>
      <c r="BSY14" s="5"/>
      <c r="BSZ14" s="5"/>
      <c r="BTA14" s="5"/>
      <c r="BTB14" s="5"/>
      <c r="BTC14" s="5"/>
      <c r="BTD14" s="5"/>
      <c r="BTE14" s="5"/>
      <c r="BTF14" s="5"/>
      <c r="BTG14" s="5"/>
      <c r="BTH14" s="5"/>
      <c r="BTI14" s="5"/>
      <c r="BTJ14" s="5"/>
      <c r="BTK14" s="5"/>
      <c r="BTL14" s="5"/>
      <c r="BTM14" s="5"/>
      <c r="BTN14" s="5"/>
      <c r="BTO14" s="5"/>
      <c r="BTP14" s="5"/>
      <c r="BTQ14" s="5"/>
      <c r="BTR14" s="5"/>
      <c r="BTS14" s="5"/>
      <c r="BTT14" s="5"/>
      <c r="BTU14" s="5"/>
      <c r="BTV14" s="5"/>
      <c r="BTW14" s="5"/>
      <c r="BTX14" s="5"/>
      <c r="BTY14" s="5"/>
      <c r="BTZ14" s="5"/>
      <c r="BUA14" s="5"/>
      <c r="BUB14" s="5"/>
      <c r="BUC14" s="5"/>
      <c r="BUD14" s="5"/>
      <c r="BUE14" s="5"/>
      <c r="BUF14" s="5"/>
      <c r="BUG14" s="5"/>
      <c r="BUH14" s="5"/>
      <c r="BUI14" s="5"/>
      <c r="BUJ14" s="5"/>
      <c r="BUK14" s="5"/>
      <c r="BUL14" s="5"/>
      <c r="BUM14" s="5"/>
      <c r="BUN14" s="5"/>
      <c r="BUO14" s="5"/>
      <c r="BUP14" s="5"/>
      <c r="BUQ14" s="5"/>
      <c r="BUR14" s="5"/>
      <c r="BUS14" s="5"/>
      <c r="BUT14" s="5"/>
      <c r="BUU14" s="5"/>
      <c r="BUV14" s="5"/>
      <c r="BUW14" s="5"/>
      <c r="BUX14" s="5"/>
      <c r="BUY14" s="5"/>
      <c r="BUZ14" s="5"/>
      <c r="BVA14" s="5"/>
      <c r="BVB14" s="5"/>
      <c r="BVC14" s="5"/>
      <c r="BVD14" s="5"/>
      <c r="BVE14" s="5"/>
      <c r="BVF14" s="5"/>
      <c r="BVG14" s="5"/>
      <c r="BVH14" s="5"/>
      <c r="BVI14" s="5"/>
      <c r="BVJ14" s="5"/>
      <c r="BVK14" s="5"/>
      <c r="BVL14" s="5"/>
      <c r="BVM14" s="5"/>
      <c r="BVN14" s="5"/>
      <c r="BVO14" s="5"/>
      <c r="BVP14" s="5"/>
      <c r="BVQ14" s="5"/>
      <c r="BVR14" s="5"/>
      <c r="BVS14" s="5"/>
      <c r="BVT14" s="5"/>
      <c r="BVU14" s="5"/>
      <c r="BVV14" s="5"/>
      <c r="BVW14" s="5"/>
      <c r="BVX14" s="5"/>
      <c r="BVY14" s="5"/>
      <c r="BVZ14" s="5"/>
      <c r="BWA14" s="5"/>
      <c r="BWB14" s="5"/>
      <c r="BWC14" s="5"/>
      <c r="BWD14" s="5"/>
      <c r="BWE14" s="5"/>
      <c r="BWF14" s="5"/>
      <c r="BWG14" s="5"/>
      <c r="BWH14" s="5"/>
      <c r="BWI14" s="5"/>
      <c r="BWJ14" s="5"/>
      <c r="BWK14" s="5"/>
      <c r="BWL14" s="5"/>
      <c r="BWM14" s="5"/>
      <c r="BWN14" s="5"/>
      <c r="BWO14" s="5"/>
      <c r="BWP14" s="5"/>
      <c r="BWQ14" s="5"/>
      <c r="BWR14" s="5"/>
      <c r="BWS14" s="5"/>
      <c r="BWT14" s="5"/>
      <c r="BWU14" s="5"/>
      <c r="BWV14" s="5"/>
      <c r="BWW14" s="5"/>
      <c r="BWX14" s="5"/>
      <c r="BWY14" s="5"/>
      <c r="BWZ14" s="5"/>
      <c r="BXA14" s="5"/>
      <c r="BXB14" s="5"/>
      <c r="BXC14" s="5"/>
      <c r="BXD14" s="5"/>
      <c r="BXE14" s="5"/>
      <c r="BXF14" s="5"/>
      <c r="BXG14" s="5"/>
      <c r="BXH14" s="5"/>
      <c r="BXI14" s="5"/>
      <c r="BXJ14" s="5"/>
      <c r="BXK14" s="5"/>
      <c r="BXL14" s="5"/>
      <c r="BXM14" s="5"/>
      <c r="BXN14" s="5"/>
      <c r="BXO14" s="5"/>
      <c r="BXP14" s="5"/>
      <c r="BXQ14" s="5"/>
      <c r="BXR14" s="5"/>
      <c r="BXS14" s="5"/>
      <c r="BXT14" s="5"/>
      <c r="BXU14" s="5"/>
      <c r="BXV14" s="5"/>
      <c r="BXW14" s="5"/>
      <c r="BXX14" s="5"/>
      <c r="BXY14" s="5"/>
      <c r="BXZ14" s="5"/>
      <c r="BYA14" s="5"/>
      <c r="BYB14" s="5"/>
      <c r="BYC14" s="5"/>
      <c r="BYD14" s="5"/>
      <c r="BYE14" s="5"/>
      <c r="BYF14" s="5"/>
      <c r="BYG14" s="5"/>
      <c r="BYH14" s="5"/>
      <c r="BYI14" s="5"/>
      <c r="BYJ14" s="5"/>
      <c r="BYK14" s="5"/>
      <c r="BYL14" s="5"/>
      <c r="BYM14" s="5"/>
      <c r="BYN14" s="5"/>
      <c r="BYO14" s="5"/>
      <c r="BYP14" s="5"/>
      <c r="BYQ14" s="5"/>
      <c r="BYR14" s="5"/>
      <c r="BYS14" s="5"/>
      <c r="BYT14" s="5"/>
      <c r="BYU14" s="5"/>
      <c r="BYV14" s="5"/>
      <c r="BYW14" s="5"/>
      <c r="BYX14" s="5"/>
      <c r="BYY14" s="5"/>
      <c r="BYZ14" s="5"/>
      <c r="BZA14" s="5"/>
      <c r="BZB14" s="5"/>
      <c r="BZC14" s="5"/>
      <c r="BZD14" s="5"/>
      <c r="BZE14" s="5"/>
      <c r="BZF14" s="5"/>
      <c r="BZG14" s="5"/>
      <c r="BZH14" s="5"/>
      <c r="BZI14" s="5"/>
      <c r="BZJ14" s="5"/>
      <c r="BZK14" s="5"/>
      <c r="BZL14" s="5"/>
      <c r="BZM14" s="5"/>
      <c r="BZN14" s="5"/>
      <c r="BZO14" s="5"/>
      <c r="BZP14" s="5"/>
      <c r="BZQ14" s="5"/>
      <c r="BZR14" s="5"/>
      <c r="BZS14" s="5"/>
      <c r="BZT14" s="5"/>
      <c r="BZU14" s="5"/>
      <c r="BZV14" s="5"/>
      <c r="BZW14" s="5"/>
      <c r="BZX14" s="5"/>
      <c r="BZY14" s="5"/>
      <c r="BZZ14" s="5"/>
      <c r="CAA14" s="5"/>
      <c r="CAB14" s="5"/>
      <c r="CAC14" s="5"/>
      <c r="CAD14" s="5"/>
      <c r="CAE14" s="5"/>
      <c r="CAF14" s="5"/>
      <c r="CAG14" s="5"/>
      <c r="CAH14" s="5"/>
      <c r="CAI14" s="5"/>
      <c r="CAJ14" s="5"/>
      <c r="CAK14" s="5"/>
      <c r="CAL14" s="5"/>
      <c r="CAM14" s="5"/>
      <c r="CAN14" s="5"/>
      <c r="CAO14" s="5"/>
      <c r="CAP14" s="5"/>
      <c r="CAQ14" s="5"/>
      <c r="CAR14" s="5"/>
      <c r="CAS14" s="5"/>
      <c r="CAT14" s="5"/>
      <c r="CAU14" s="5"/>
      <c r="CAV14" s="5"/>
      <c r="CAW14" s="5"/>
      <c r="CAX14" s="5"/>
      <c r="CAY14" s="5"/>
      <c r="CAZ14" s="5"/>
      <c r="CBA14" s="5"/>
      <c r="CBB14" s="5"/>
      <c r="CBC14" s="5"/>
      <c r="CBD14" s="5"/>
      <c r="CBE14" s="5"/>
      <c r="CBF14" s="5"/>
      <c r="CBG14" s="5"/>
      <c r="CBH14" s="5"/>
      <c r="CBI14" s="5"/>
      <c r="CBJ14" s="5"/>
      <c r="CBK14" s="5"/>
      <c r="CBL14" s="5"/>
      <c r="CBM14" s="5"/>
      <c r="CBN14" s="5"/>
      <c r="CBO14" s="5"/>
      <c r="CBP14" s="5"/>
      <c r="CBQ14" s="5"/>
      <c r="CBR14" s="5"/>
      <c r="CBS14" s="5"/>
      <c r="CBT14" s="5"/>
      <c r="CBU14" s="5"/>
      <c r="CBV14" s="5"/>
      <c r="CBW14" s="5"/>
      <c r="CBX14" s="5"/>
      <c r="CBY14" s="5"/>
      <c r="CBZ14" s="5"/>
      <c r="CCA14" s="5"/>
      <c r="CCB14" s="5"/>
      <c r="CCC14" s="5"/>
      <c r="CCD14" s="5"/>
      <c r="CCE14" s="5"/>
      <c r="CCF14" s="5"/>
      <c r="CCG14" s="5"/>
      <c r="CCH14" s="5"/>
      <c r="CCI14" s="5"/>
      <c r="CCJ14" s="5"/>
      <c r="CCK14" s="5"/>
      <c r="CCL14" s="5"/>
      <c r="CCM14" s="5"/>
      <c r="CCN14" s="5"/>
      <c r="CCO14" s="5"/>
      <c r="CCP14" s="5"/>
      <c r="CCQ14" s="5"/>
      <c r="CCR14" s="5"/>
      <c r="CCS14" s="5"/>
      <c r="CCT14" s="5"/>
      <c r="CCU14" s="5"/>
      <c r="CCV14" s="5"/>
      <c r="CCW14" s="5"/>
      <c r="CCX14" s="5"/>
      <c r="CCY14" s="5"/>
      <c r="CCZ14" s="5"/>
      <c r="CDA14" s="5"/>
      <c r="CDB14" s="5"/>
      <c r="CDC14" s="5"/>
      <c r="CDD14" s="5"/>
      <c r="CDE14" s="5"/>
      <c r="CDF14" s="5"/>
      <c r="CDG14" s="5"/>
      <c r="CDH14" s="5"/>
      <c r="CDI14" s="5"/>
      <c r="CDJ14" s="5"/>
      <c r="CDK14" s="5"/>
      <c r="CDL14" s="5"/>
      <c r="CDM14" s="5"/>
      <c r="CDN14" s="5"/>
      <c r="CDO14" s="5"/>
      <c r="CDP14" s="5"/>
      <c r="CDQ14" s="5"/>
      <c r="CDR14" s="5"/>
      <c r="CDS14" s="5"/>
      <c r="CDT14" s="5"/>
      <c r="CDU14" s="5"/>
      <c r="CDV14" s="5"/>
      <c r="CDW14" s="5"/>
      <c r="CDX14" s="5"/>
      <c r="CDY14" s="5"/>
      <c r="CDZ14" s="5"/>
      <c r="CEA14" s="5"/>
      <c r="CEB14" s="5"/>
      <c r="CEC14" s="5"/>
      <c r="CED14" s="5"/>
      <c r="CEE14" s="5"/>
      <c r="CEF14" s="5"/>
      <c r="CEG14" s="5"/>
      <c r="CEH14" s="5"/>
      <c r="CEI14" s="5"/>
      <c r="CEJ14" s="5"/>
      <c r="CEK14" s="5"/>
      <c r="CEL14" s="5"/>
      <c r="CEM14" s="5"/>
      <c r="CEN14" s="5"/>
      <c r="CEO14" s="5"/>
      <c r="CEP14" s="5"/>
      <c r="CEQ14" s="5"/>
      <c r="CER14" s="5"/>
      <c r="CES14" s="5"/>
      <c r="CET14" s="5"/>
      <c r="CEU14" s="5"/>
      <c r="CEV14" s="5"/>
      <c r="CEW14" s="5"/>
      <c r="CEX14" s="5"/>
      <c r="CEY14" s="5"/>
      <c r="CEZ14" s="5"/>
      <c r="CFA14" s="5"/>
      <c r="CFB14" s="5"/>
      <c r="CFC14" s="5"/>
      <c r="CFD14" s="5"/>
      <c r="CFE14" s="5"/>
      <c r="CFF14" s="5"/>
      <c r="CFG14" s="5"/>
      <c r="CFH14" s="5"/>
      <c r="CFI14" s="5"/>
      <c r="CFJ14" s="5"/>
      <c r="CFK14" s="5"/>
      <c r="CFL14" s="5"/>
      <c r="CFM14" s="5"/>
      <c r="CFN14" s="5"/>
      <c r="CFO14" s="5"/>
      <c r="CFP14" s="5"/>
      <c r="CFQ14" s="5"/>
      <c r="CFR14" s="5"/>
      <c r="CFS14" s="5"/>
      <c r="CFT14" s="5"/>
      <c r="CFU14" s="5"/>
      <c r="CFV14" s="5"/>
      <c r="CFW14" s="5"/>
      <c r="CFX14" s="5"/>
      <c r="CFY14" s="5"/>
      <c r="CFZ14" s="5"/>
      <c r="CGA14" s="5"/>
      <c r="CGB14" s="5"/>
      <c r="CGC14" s="5"/>
      <c r="CGD14" s="5"/>
      <c r="CGE14" s="5"/>
      <c r="CGF14" s="5"/>
      <c r="CGG14" s="5"/>
      <c r="CGH14" s="5"/>
      <c r="CGI14" s="5"/>
      <c r="CGJ14" s="5"/>
      <c r="CGK14" s="5"/>
      <c r="CGL14" s="5"/>
      <c r="CGM14" s="5"/>
      <c r="CGN14" s="5"/>
      <c r="CGO14" s="5"/>
      <c r="CGP14" s="5"/>
      <c r="CGQ14" s="5"/>
      <c r="CGR14" s="5"/>
      <c r="CGS14" s="5"/>
      <c r="CGT14" s="5"/>
      <c r="CGU14" s="5"/>
      <c r="CGV14" s="5"/>
      <c r="CGW14" s="5"/>
      <c r="CGX14" s="5"/>
      <c r="CGY14" s="5"/>
      <c r="CGZ14" s="5"/>
      <c r="CHA14" s="5"/>
      <c r="CHB14" s="5"/>
      <c r="CHC14" s="5"/>
      <c r="CHD14" s="5"/>
      <c r="CHE14" s="5"/>
      <c r="CHF14" s="5"/>
      <c r="CHG14" s="5"/>
      <c r="CHH14" s="5"/>
      <c r="CHI14" s="5"/>
      <c r="CHJ14" s="5"/>
      <c r="CHK14" s="5"/>
      <c r="CHL14" s="5"/>
      <c r="CHM14" s="5"/>
      <c r="CHN14" s="5"/>
      <c r="CHO14" s="5"/>
      <c r="CHP14" s="5"/>
      <c r="CHQ14" s="5"/>
      <c r="CHR14" s="5"/>
      <c r="CHS14" s="5"/>
      <c r="CHT14" s="5"/>
      <c r="CHU14" s="5"/>
      <c r="CHV14" s="5"/>
      <c r="CHW14" s="5"/>
      <c r="CHX14" s="5"/>
      <c r="CHY14" s="5"/>
      <c r="CHZ14" s="5"/>
      <c r="CIA14" s="5"/>
      <c r="CIB14" s="5"/>
      <c r="CIC14" s="5"/>
      <c r="CID14" s="5"/>
      <c r="CIE14" s="5"/>
      <c r="CIF14" s="5"/>
      <c r="CIG14" s="5"/>
      <c r="CIH14" s="5"/>
      <c r="CII14" s="5"/>
      <c r="CIJ14" s="5"/>
      <c r="CIK14" s="5"/>
      <c r="CIL14" s="5"/>
      <c r="CIM14" s="5"/>
      <c r="CIN14" s="5"/>
      <c r="CIO14" s="5"/>
      <c r="CIP14" s="5"/>
      <c r="CIQ14" s="5"/>
      <c r="CIR14" s="5"/>
      <c r="CIS14" s="5"/>
      <c r="CIT14" s="5"/>
      <c r="CIU14" s="5"/>
      <c r="CIV14" s="5"/>
      <c r="CIW14" s="5"/>
      <c r="CIX14" s="5"/>
      <c r="CIY14" s="5"/>
      <c r="CIZ14" s="5"/>
      <c r="CJA14" s="5"/>
      <c r="CJB14" s="5"/>
      <c r="CJC14" s="5"/>
      <c r="CJD14" s="5"/>
      <c r="CJE14" s="5"/>
      <c r="CJF14" s="5"/>
      <c r="CJG14" s="5"/>
      <c r="CJH14" s="5"/>
      <c r="CJI14" s="5"/>
      <c r="CJJ14" s="5"/>
      <c r="CJK14" s="5"/>
      <c r="CJL14" s="5"/>
      <c r="CJM14" s="5"/>
      <c r="CJN14" s="5"/>
      <c r="CJO14" s="5"/>
      <c r="CJP14" s="5"/>
      <c r="CJQ14" s="5"/>
      <c r="CJR14" s="5"/>
      <c r="CJS14" s="5"/>
      <c r="CJT14" s="5"/>
      <c r="CJU14" s="5"/>
      <c r="CJV14" s="5"/>
      <c r="CJW14" s="5"/>
      <c r="CJX14" s="5"/>
      <c r="CJY14" s="5"/>
      <c r="CJZ14" s="5"/>
      <c r="CKA14" s="5"/>
      <c r="CKB14" s="5"/>
      <c r="CKC14" s="5"/>
      <c r="CKD14" s="5"/>
      <c r="CKE14" s="5"/>
      <c r="CKF14" s="5"/>
      <c r="CKG14" s="5"/>
      <c r="CKH14" s="5"/>
      <c r="CKI14" s="5"/>
      <c r="CKJ14" s="5"/>
      <c r="CKK14" s="5"/>
      <c r="CKL14" s="5"/>
      <c r="CKM14" s="5"/>
      <c r="CKN14" s="5"/>
      <c r="CKO14" s="5"/>
      <c r="CKP14" s="5"/>
      <c r="CKQ14" s="5"/>
      <c r="CKR14" s="5"/>
      <c r="CKS14" s="5"/>
      <c r="CKT14" s="5"/>
      <c r="CKU14" s="5"/>
      <c r="CKV14" s="5"/>
      <c r="CKW14" s="5"/>
      <c r="CKX14" s="5"/>
      <c r="CKY14" s="5"/>
      <c r="CKZ14" s="5"/>
      <c r="CLA14" s="5"/>
      <c r="CLB14" s="5"/>
      <c r="CLC14" s="5"/>
      <c r="CLD14" s="5"/>
      <c r="CLE14" s="5"/>
      <c r="CLF14" s="5"/>
      <c r="CLG14" s="5"/>
      <c r="CLH14" s="5"/>
      <c r="CLI14" s="5"/>
      <c r="CLJ14" s="5"/>
      <c r="CLK14" s="5"/>
      <c r="CLL14" s="5"/>
      <c r="CLM14" s="5"/>
      <c r="CLN14" s="5"/>
      <c r="CLO14" s="5"/>
      <c r="CLP14" s="5"/>
      <c r="CLQ14" s="5"/>
      <c r="CLR14" s="5"/>
      <c r="CLS14" s="5"/>
      <c r="CLT14" s="5"/>
      <c r="CLU14" s="5"/>
      <c r="CLV14" s="5"/>
      <c r="CLW14" s="5"/>
      <c r="CLX14" s="5"/>
      <c r="CLY14" s="5"/>
      <c r="CLZ14" s="5"/>
      <c r="CMA14" s="5"/>
      <c r="CMB14" s="5"/>
      <c r="CMC14" s="5"/>
      <c r="CMD14" s="5"/>
      <c r="CME14" s="5"/>
      <c r="CMF14" s="5"/>
      <c r="CMG14" s="5"/>
      <c r="CMH14" s="5"/>
      <c r="CMI14" s="5"/>
      <c r="CMJ14" s="5"/>
      <c r="CMK14" s="5"/>
      <c r="CML14" s="5"/>
      <c r="CMM14" s="5"/>
      <c r="CMN14" s="5"/>
      <c r="CMO14" s="5"/>
      <c r="CMP14" s="5"/>
      <c r="CMQ14" s="5"/>
      <c r="CMR14" s="5"/>
      <c r="CMS14" s="5"/>
      <c r="CMT14" s="5"/>
      <c r="CMU14" s="5"/>
      <c r="CMV14" s="5"/>
      <c r="CMW14" s="5"/>
      <c r="CMX14" s="5"/>
      <c r="CMY14" s="5"/>
      <c r="CMZ14" s="5"/>
      <c r="CNA14" s="5"/>
      <c r="CNB14" s="5"/>
      <c r="CNC14" s="5"/>
      <c r="CND14" s="5"/>
      <c r="CNE14" s="5"/>
      <c r="CNF14" s="5"/>
      <c r="CNG14" s="5"/>
      <c r="CNH14" s="5"/>
      <c r="CNI14" s="5"/>
      <c r="CNJ14" s="5"/>
      <c r="CNK14" s="5"/>
      <c r="CNL14" s="5"/>
      <c r="CNM14" s="5"/>
      <c r="CNN14" s="5"/>
      <c r="CNO14" s="5"/>
      <c r="CNP14" s="5"/>
      <c r="CNQ14" s="5"/>
      <c r="CNR14" s="5"/>
      <c r="CNS14" s="5"/>
      <c r="CNT14" s="5"/>
      <c r="CNU14" s="5"/>
      <c r="CNV14" s="5"/>
      <c r="CNW14" s="5"/>
      <c r="CNX14" s="5"/>
      <c r="CNY14" s="5"/>
      <c r="CNZ14" s="5"/>
      <c r="COA14" s="5"/>
      <c r="COB14" s="5"/>
      <c r="COC14" s="5"/>
      <c r="COD14" s="5"/>
      <c r="COE14" s="5"/>
      <c r="COF14" s="5"/>
      <c r="COG14" s="5"/>
      <c r="COH14" s="5"/>
      <c r="COI14" s="5"/>
      <c r="COJ14" s="5"/>
      <c r="COK14" s="5"/>
      <c r="COL14" s="5"/>
      <c r="COM14" s="5"/>
      <c r="CON14" s="5"/>
      <c r="COO14" s="5"/>
      <c r="COP14" s="5"/>
      <c r="COQ14" s="5"/>
      <c r="COR14" s="5"/>
      <c r="COS14" s="5"/>
      <c r="COT14" s="5"/>
      <c r="COU14" s="5"/>
      <c r="COV14" s="5"/>
      <c r="COW14" s="5"/>
      <c r="COX14" s="5"/>
      <c r="COY14" s="5"/>
      <c r="COZ14" s="5"/>
      <c r="CPA14" s="5"/>
      <c r="CPB14" s="5"/>
      <c r="CPC14" s="5"/>
      <c r="CPD14" s="5"/>
      <c r="CPE14" s="5"/>
      <c r="CPF14" s="5"/>
      <c r="CPG14" s="5"/>
      <c r="CPH14" s="5"/>
      <c r="CPI14" s="5"/>
      <c r="CPJ14" s="5"/>
      <c r="CPK14" s="5"/>
      <c r="CPL14" s="5"/>
      <c r="CPM14" s="5"/>
      <c r="CPN14" s="5"/>
      <c r="CPO14" s="5"/>
      <c r="CPP14" s="5"/>
      <c r="CPQ14" s="5"/>
      <c r="CPR14" s="5"/>
      <c r="CPS14" s="5"/>
      <c r="CPT14" s="5"/>
      <c r="CPU14" s="5"/>
      <c r="CPV14" s="5"/>
      <c r="CPW14" s="5"/>
      <c r="CPX14" s="5"/>
      <c r="CPY14" s="5"/>
      <c r="CPZ14" s="5"/>
      <c r="CQA14" s="5"/>
      <c r="CQB14" s="5"/>
      <c r="CQC14" s="5"/>
      <c r="CQD14" s="5"/>
      <c r="CQE14" s="5"/>
      <c r="CQF14" s="5"/>
      <c r="CQG14" s="5"/>
      <c r="CQH14" s="5"/>
      <c r="CQI14" s="5"/>
      <c r="CQJ14" s="5"/>
      <c r="CQK14" s="5"/>
      <c r="CQL14" s="5"/>
      <c r="CQM14" s="5"/>
      <c r="CQN14" s="5"/>
      <c r="CQO14" s="5"/>
      <c r="CQP14" s="5"/>
      <c r="CQQ14" s="5"/>
      <c r="CQR14" s="5"/>
      <c r="CQS14" s="5"/>
      <c r="CQT14" s="5"/>
      <c r="CQU14" s="5"/>
      <c r="CQV14" s="5"/>
      <c r="CQW14" s="5"/>
      <c r="CQX14" s="5"/>
      <c r="CQY14" s="5"/>
      <c r="CQZ14" s="5"/>
      <c r="CRA14" s="5"/>
      <c r="CRB14" s="5"/>
      <c r="CRC14" s="5"/>
      <c r="CRD14" s="5"/>
      <c r="CRE14" s="5"/>
      <c r="CRF14" s="5"/>
      <c r="CRG14" s="5"/>
      <c r="CRH14" s="5"/>
      <c r="CRI14" s="5"/>
      <c r="CRJ14" s="5"/>
      <c r="CRK14" s="5"/>
      <c r="CRL14" s="5"/>
      <c r="CRM14" s="5"/>
      <c r="CRN14" s="5"/>
      <c r="CRO14" s="5"/>
      <c r="CRP14" s="5"/>
      <c r="CRQ14" s="5"/>
      <c r="CRR14" s="5"/>
      <c r="CRS14" s="5"/>
      <c r="CRT14" s="5"/>
      <c r="CRU14" s="5"/>
      <c r="CRV14" s="5"/>
      <c r="CRW14" s="5"/>
      <c r="CRX14" s="5"/>
      <c r="CRY14" s="5"/>
      <c r="CRZ14" s="5"/>
      <c r="CSA14" s="5"/>
      <c r="CSB14" s="5"/>
      <c r="CSC14" s="5"/>
      <c r="CSD14" s="5"/>
      <c r="CSE14" s="5"/>
      <c r="CSF14" s="5"/>
      <c r="CSG14" s="5"/>
      <c r="CSH14" s="5"/>
      <c r="CSI14" s="5"/>
      <c r="CSJ14" s="5"/>
      <c r="CSK14" s="5"/>
      <c r="CSL14" s="5"/>
      <c r="CSM14" s="5"/>
      <c r="CSN14" s="5"/>
      <c r="CSO14" s="5"/>
      <c r="CSP14" s="5"/>
      <c r="CSQ14" s="5"/>
      <c r="CSR14" s="5"/>
      <c r="CSS14" s="5"/>
      <c r="CST14" s="5"/>
      <c r="CSU14" s="5"/>
      <c r="CSV14" s="5"/>
      <c r="CSW14" s="5"/>
      <c r="CSX14" s="5"/>
      <c r="CSY14" s="5"/>
      <c r="CSZ14" s="5"/>
      <c r="CTA14" s="5"/>
      <c r="CTB14" s="5"/>
      <c r="CTC14" s="5"/>
      <c r="CTD14" s="5"/>
      <c r="CTE14" s="5"/>
      <c r="CTF14" s="5"/>
      <c r="CTG14" s="5"/>
      <c r="CTH14" s="5"/>
      <c r="CTI14" s="5"/>
      <c r="CTJ14" s="5"/>
      <c r="CTK14" s="5"/>
      <c r="CTL14" s="5"/>
      <c r="CTM14" s="5"/>
      <c r="CTN14" s="5"/>
      <c r="CTO14" s="5"/>
      <c r="CTP14" s="5"/>
      <c r="CTQ14" s="5"/>
      <c r="CTR14" s="5"/>
      <c r="CTS14" s="5"/>
      <c r="CTT14" s="5"/>
      <c r="CTU14" s="5"/>
      <c r="CTV14" s="5"/>
      <c r="CTW14" s="5"/>
      <c r="CTX14" s="5"/>
      <c r="CTY14" s="5"/>
      <c r="CTZ14" s="5"/>
      <c r="CUA14" s="5"/>
      <c r="CUB14" s="5"/>
      <c r="CUC14" s="5"/>
      <c r="CUD14" s="5"/>
      <c r="CUE14" s="5"/>
      <c r="CUF14" s="5"/>
      <c r="CUG14" s="5"/>
      <c r="CUH14" s="5"/>
      <c r="CUI14" s="5"/>
      <c r="CUJ14" s="5"/>
      <c r="CUK14" s="5"/>
      <c r="CUL14" s="5"/>
      <c r="CUM14" s="5"/>
      <c r="CUN14" s="5"/>
      <c r="CUO14" s="5"/>
      <c r="CUP14" s="5"/>
      <c r="CUQ14" s="5"/>
      <c r="CUR14" s="5"/>
      <c r="CUS14" s="5"/>
      <c r="CUT14" s="5"/>
      <c r="CUU14" s="5"/>
      <c r="CUV14" s="5"/>
      <c r="CUW14" s="5"/>
      <c r="CUX14" s="5"/>
      <c r="CUY14" s="5"/>
      <c r="CUZ14" s="5"/>
      <c r="CVA14" s="5"/>
      <c r="CVB14" s="5"/>
      <c r="CVC14" s="5"/>
      <c r="CVD14" s="5"/>
      <c r="CVE14" s="5"/>
      <c r="CVF14" s="5"/>
      <c r="CVG14" s="5"/>
      <c r="CVH14" s="5"/>
      <c r="CVI14" s="5"/>
      <c r="CVJ14" s="5"/>
      <c r="CVK14" s="5"/>
      <c r="CVL14" s="5"/>
      <c r="CVM14" s="5"/>
      <c r="CVN14" s="5"/>
      <c r="CVO14" s="5"/>
      <c r="CVP14" s="5"/>
      <c r="CVQ14" s="5"/>
      <c r="CVR14" s="5"/>
      <c r="CVS14" s="5"/>
      <c r="CVT14" s="5"/>
      <c r="CVU14" s="5"/>
      <c r="CVV14" s="5"/>
      <c r="CVW14" s="5"/>
      <c r="CVX14" s="5"/>
      <c r="CVY14" s="5"/>
      <c r="CVZ14" s="5"/>
      <c r="CWA14" s="5"/>
      <c r="CWB14" s="5"/>
      <c r="CWC14" s="5"/>
      <c r="CWD14" s="5"/>
      <c r="CWE14" s="5"/>
      <c r="CWF14" s="5"/>
      <c r="CWG14" s="5"/>
      <c r="CWH14" s="5"/>
      <c r="CWI14" s="5"/>
      <c r="CWJ14" s="5"/>
      <c r="CWK14" s="5"/>
      <c r="CWL14" s="5"/>
      <c r="CWM14" s="5"/>
      <c r="CWN14" s="5"/>
      <c r="CWO14" s="5"/>
      <c r="CWP14" s="5"/>
      <c r="CWQ14" s="5"/>
      <c r="CWR14" s="5"/>
      <c r="CWS14" s="5"/>
      <c r="CWT14" s="5"/>
      <c r="CWU14" s="5"/>
      <c r="CWV14" s="5"/>
      <c r="CWW14" s="5"/>
      <c r="CWX14" s="5"/>
      <c r="CWY14" s="5"/>
      <c r="CWZ14" s="5"/>
      <c r="CXA14" s="5"/>
      <c r="CXB14" s="5"/>
      <c r="CXC14" s="5"/>
      <c r="CXD14" s="5"/>
      <c r="CXE14" s="5"/>
      <c r="CXF14" s="5"/>
      <c r="CXG14" s="5"/>
      <c r="CXH14" s="5"/>
      <c r="CXI14" s="5"/>
      <c r="CXJ14" s="5"/>
      <c r="CXK14" s="5"/>
      <c r="CXL14" s="5"/>
      <c r="CXM14" s="5"/>
      <c r="CXN14" s="5"/>
      <c r="CXO14" s="5"/>
      <c r="CXP14" s="5"/>
      <c r="CXQ14" s="5"/>
      <c r="CXR14" s="5"/>
      <c r="CXS14" s="5"/>
      <c r="CXT14" s="5"/>
      <c r="CXU14" s="5"/>
      <c r="CXV14" s="5"/>
      <c r="CXW14" s="5"/>
      <c r="CXX14" s="5"/>
      <c r="CXY14" s="5"/>
      <c r="CXZ14" s="5"/>
      <c r="CYA14" s="5"/>
      <c r="CYB14" s="5"/>
      <c r="CYC14" s="5"/>
      <c r="CYD14" s="5"/>
      <c r="CYE14" s="5"/>
      <c r="CYF14" s="5"/>
      <c r="CYG14" s="5"/>
      <c r="CYH14" s="5"/>
      <c r="CYI14" s="5"/>
      <c r="CYJ14" s="5"/>
      <c r="CYK14" s="5"/>
      <c r="CYL14" s="5"/>
      <c r="CYM14" s="5"/>
      <c r="CYN14" s="5"/>
      <c r="CYO14" s="5"/>
      <c r="CYP14" s="5"/>
      <c r="CYQ14" s="5"/>
      <c r="CYR14" s="5"/>
      <c r="CYS14" s="5"/>
      <c r="CYT14" s="5"/>
      <c r="CYU14" s="5"/>
      <c r="CYV14" s="5"/>
      <c r="CYW14" s="5"/>
      <c r="CYX14" s="5"/>
      <c r="CYY14" s="5"/>
      <c r="CYZ14" s="5"/>
      <c r="CZA14" s="5"/>
      <c r="CZB14" s="5"/>
      <c r="CZC14" s="5"/>
      <c r="CZD14" s="5"/>
      <c r="CZE14" s="5"/>
      <c r="CZF14" s="5"/>
      <c r="CZG14" s="5"/>
      <c r="CZH14" s="5"/>
      <c r="CZI14" s="5"/>
      <c r="CZJ14" s="5"/>
      <c r="CZK14" s="5"/>
      <c r="CZL14" s="5"/>
      <c r="CZM14" s="5"/>
      <c r="CZN14" s="5"/>
      <c r="CZO14" s="5"/>
      <c r="CZP14" s="5"/>
      <c r="CZQ14" s="5"/>
      <c r="CZR14" s="5"/>
      <c r="CZS14" s="5"/>
      <c r="CZT14" s="5"/>
      <c r="CZU14" s="5"/>
      <c r="CZV14" s="5"/>
      <c r="CZW14" s="5"/>
      <c r="CZX14" s="5"/>
      <c r="CZY14" s="5"/>
      <c r="CZZ14" s="5"/>
      <c r="DAA14" s="5"/>
      <c r="DAB14" s="5"/>
      <c r="DAC14" s="5"/>
      <c r="DAD14" s="5"/>
      <c r="DAE14" s="5"/>
      <c r="DAF14" s="5"/>
      <c r="DAG14" s="5"/>
      <c r="DAH14" s="5"/>
      <c r="DAI14" s="5"/>
      <c r="DAJ14" s="5"/>
      <c r="DAK14" s="5"/>
      <c r="DAL14" s="5"/>
      <c r="DAM14" s="5"/>
      <c r="DAN14" s="5"/>
      <c r="DAO14" s="5"/>
      <c r="DAP14" s="5"/>
      <c r="DAQ14" s="5"/>
      <c r="DAR14" s="5"/>
      <c r="DAS14" s="5"/>
      <c r="DAT14" s="5"/>
      <c r="DAU14" s="5"/>
      <c r="DAV14" s="5"/>
      <c r="DAW14" s="5"/>
      <c r="DAX14" s="5"/>
      <c r="DAY14" s="5"/>
      <c r="DAZ14" s="5"/>
      <c r="DBA14" s="5"/>
      <c r="DBB14" s="5"/>
      <c r="DBC14" s="5"/>
      <c r="DBD14" s="5"/>
      <c r="DBE14" s="5"/>
      <c r="DBF14" s="5"/>
      <c r="DBG14" s="5"/>
      <c r="DBH14" s="5"/>
      <c r="DBI14" s="5"/>
      <c r="DBJ14" s="5"/>
      <c r="DBK14" s="5"/>
      <c r="DBL14" s="5"/>
      <c r="DBM14" s="5"/>
      <c r="DBN14" s="5"/>
      <c r="DBO14" s="5"/>
      <c r="DBP14" s="5"/>
      <c r="DBQ14" s="5"/>
      <c r="DBR14" s="5"/>
      <c r="DBS14" s="5"/>
      <c r="DBT14" s="5"/>
      <c r="DBU14" s="5"/>
      <c r="DBV14" s="5"/>
      <c r="DBW14" s="5"/>
      <c r="DBX14" s="5"/>
      <c r="DBY14" s="5"/>
      <c r="DBZ14" s="5"/>
      <c r="DCA14" s="5"/>
      <c r="DCB14" s="5"/>
      <c r="DCC14" s="5"/>
      <c r="DCD14" s="5"/>
      <c r="DCE14" s="5"/>
      <c r="DCF14" s="5"/>
      <c r="DCG14" s="5"/>
      <c r="DCH14" s="5"/>
      <c r="DCI14" s="5"/>
      <c r="DCJ14" s="5"/>
      <c r="DCK14" s="5"/>
      <c r="DCL14" s="5"/>
      <c r="DCM14" s="5"/>
      <c r="DCN14" s="5"/>
      <c r="DCO14" s="5"/>
      <c r="DCP14" s="5"/>
      <c r="DCQ14" s="5"/>
      <c r="DCR14" s="5"/>
      <c r="DCS14" s="5"/>
      <c r="DCT14" s="5"/>
      <c r="DCU14" s="5"/>
      <c r="DCV14" s="5"/>
      <c r="DCW14" s="5"/>
      <c r="DCX14" s="5"/>
      <c r="DCY14" s="5"/>
      <c r="DCZ14" s="5"/>
      <c r="DDA14" s="5"/>
      <c r="DDB14" s="5"/>
      <c r="DDC14" s="5"/>
      <c r="DDD14" s="5"/>
      <c r="DDE14" s="5"/>
      <c r="DDF14" s="5"/>
      <c r="DDG14" s="5"/>
      <c r="DDH14" s="5"/>
      <c r="DDI14" s="5"/>
      <c r="DDJ14" s="5"/>
      <c r="DDK14" s="5"/>
      <c r="DDL14" s="5"/>
      <c r="DDM14" s="5"/>
      <c r="DDN14" s="5"/>
      <c r="DDO14" s="5"/>
      <c r="DDP14" s="5"/>
      <c r="DDQ14" s="5"/>
      <c r="DDR14" s="5"/>
      <c r="DDS14" s="5"/>
      <c r="DDT14" s="5"/>
      <c r="DDU14" s="5"/>
      <c r="DDV14" s="5"/>
      <c r="DDW14" s="5"/>
      <c r="DDX14" s="5"/>
      <c r="DDY14" s="5"/>
      <c r="DDZ14" s="5"/>
      <c r="DEA14" s="5"/>
      <c r="DEB14" s="5"/>
      <c r="DEC14" s="5"/>
      <c r="DED14" s="5"/>
      <c r="DEE14" s="5"/>
      <c r="DEF14" s="5"/>
      <c r="DEG14" s="5"/>
      <c r="DEH14" s="5"/>
      <c r="DEI14" s="5"/>
      <c r="DEJ14" s="5"/>
      <c r="DEK14" s="5"/>
      <c r="DEL14" s="5"/>
      <c r="DEM14" s="5"/>
      <c r="DEN14" s="5"/>
      <c r="DEO14" s="5"/>
      <c r="DEP14" s="5"/>
      <c r="DEQ14" s="5"/>
      <c r="DER14" s="5"/>
      <c r="DES14" s="5"/>
      <c r="DET14" s="5"/>
      <c r="DEU14" s="5"/>
      <c r="DEV14" s="5"/>
      <c r="DEW14" s="5"/>
      <c r="DEX14" s="5"/>
      <c r="DEY14" s="5"/>
      <c r="DEZ14" s="5"/>
      <c r="DFA14" s="5"/>
      <c r="DFB14" s="5"/>
      <c r="DFC14" s="5"/>
      <c r="DFD14" s="5"/>
      <c r="DFE14" s="5"/>
      <c r="DFF14" s="5"/>
      <c r="DFG14" s="5"/>
      <c r="DFH14" s="5"/>
      <c r="DFI14" s="5"/>
      <c r="DFJ14" s="5"/>
      <c r="DFK14" s="5"/>
      <c r="DFL14" s="5"/>
      <c r="DFM14" s="5"/>
      <c r="DFN14" s="5"/>
      <c r="DFO14" s="5"/>
      <c r="DFP14" s="5"/>
      <c r="DFQ14" s="5"/>
      <c r="DFR14" s="5"/>
      <c r="DFS14" s="5"/>
      <c r="DFT14" s="5"/>
      <c r="DFU14" s="5"/>
      <c r="DFV14" s="5"/>
      <c r="DFW14" s="5"/>
      <c r="DFX14" s="5"/>
      <c r="DFY14" s="5"/>
      <c r="DFZ14" s="5"/>
      <c r="DGA14" s="5"/>
      <c r="DGB14" s="5"/>
      <c r="DGC14" s="5"/>
      <c r="DGD14" s="5"/>
      <c r="DGE14" s="5"/>
      <c r="DGF14" s="5"/>
      <c r="DGG14" s="5"/>
      <c r="DGH14" s="5"/>
      <c r="DGI14" s="5"/>
      <c r="DGJ14" s="5"/>
      <c r="DGK14" s="5"/>
      <c r="DGL14" s="5"/>
      <c r="DGM14" s="5"/>
      <c r="DGN14" s="5"/>
      <c r="DGO14" s="5"/>
      <c r="DGP14" s="5"/>
      <c r="DGQ14" s="5"/>
      <c r="DGR14" s="5"/>
      <c r="DGS14" s="5"/>
      <c r="DGT14" s="5"/>
      <c r="DGU14" s="5"/>
      <c r="DGV14" s="5"/>
      <c r="DGW14" s="5"/>
      <c r="DGX14" s="5"/>
      <c r="DGY14" s="5"/>
      <c r="DGZ14" s="5"/>
      <c r="DHA14" s="5"/>
      <c r="DHB14" s="5"/>
      <c r="DHC14" s="5"/>
      <c r="DHD14" s="5"/>
      <c r="DHE14" s="5"/>
      <c r="DHF14" s="5"/>
      <c r="DHG14" s="5"/>
      <c r="DHH14" s="5"/>
      <c r="DHI14" s="5"/>
      <c r="DHJ14" s="5"/>
      <c r="DHK14" s="5"/>
      <c r="DHL14" s="5"/>
      <c r="DHM14" s="5"/>
      <c r="DHN14" s="5"/>
      <c r="DHO14" s="5"/>
      <c r="DHP14" s="5"/>
      <c r="DHQ14" s="5"/>
      <c r="DHR14" s="5"/>
      <c r="DHS14" s="5"/>
      <c r="DHT14" s="5"/>
      <c r="DHU14" s="5"/>
      <c r="DHV14" s="5"/>
      <c r="DHW14" s="5"/>
      <c r="DHX14" s="5"/>
      <c r="DHY14" s="5"/>
      <c r="DHZ14" s="5"/>
      <c r="DIA14" s="5"/>
      <c r="DIB14" s="5"/>
      <c r="DIC14" s="5"/>
      <c r="DID14" s="5"/>
      <c r="DIE14" s="5"/>
      <c r="DIF14" s="5"/>
      <c r="DIG14" s="5"/>
      <c r="DIH14" s="5"/>
      <c r="DII14" s="5"/>
      <c r="DIJ14" s="5"/>
      <c r="DIK14" s="5"/>
      <c r="DIL14" s="5"/>
      <c r="DIM14" s="5"/>
      <c r="DIN14" s="5"/>
      <c r="DIO14" s="5"/>
      <c r="DIP14" s="5"/>
      <c r="DIQ14" s="5"/>
      <c r="DIR14" s="5"/>
      <c r="DIS14" s="5"/>
      <c r="DIT14" s="5"/>
      <c r="DIU14" s="5"/>
      <c r="DIV14" s="5"/>
      <c r="DIW14" s="5"/>
      <c r="DIX14" s="5"/>
      <c r="DIY14" s="5"/>
      <c r="DIZ14" s="5"/>
      <c r="DJA14" s="5"/>
      <c r="DJB14" s="5"/>
      <c r="DJC14" s="5"/>
      <c r="DJD14" s="5"/>
      <c r="DJE14" s="5"/>
      <c r="DJF14" s="5"/>
      <c r="DJG14" s="5"/>
      <c r="DJH14" s="5"/>
      <c r="DJI14" s="5"/>
      <c r="DJJ14" s="5"/>
      <c r="DJK14" s="5"/>
      <c r="DJL14" s="5"/>
      <c r="DJM14" s="5"/>
      <c r="DJN14" s="5"/>
      <c r="DJO14" s="5"/>
      <c r="DJP14" s="5"/>
      <c r="DJQ14" s="5"/>
      <c r="DJR14" s="5"/>
      <c r="DJS14" s="5"/>
      <c r="DJT14" s="5"/>
      <c r="DJU14" s="5"/>
      <c r="DJV14" s="5"/>
      <c r="DJW14" s="5"/>
      <c r="DJX14" s="5"/>
      <c r="DJY14" s="5"/>
      <c r="DJZ14" s="5"/>
      <c r="DKA14" s="5"/>
      <c r="DKB14" s="5"/>
      <c r="DKC14" s="5"/>
      <c r="DKD14" s="5"/>
      <c r="DKE14" s="5"/>
      <c r="DKF14" s="5"/>
      <c r="DKG14" s="5"/>
      <c r="DKH14" s="5"/>
      <c r="DKI14" s="5"/>
      <c r="DKJ14" s="5"/>
      <c r="DKK14" s="5"/>
      <c r="DKL14" s="5"/>
      <c r="DKM14" s="5"/>
      <c r="DKN14" s="5"/>
      <c r="DKO14" s="5"/>
      <c r="DKP14" s="5"/>
      <c r="DKQ14" s="5"/>
      <c r="DKR14" s="5"/>
      <c r="DKS14" s="5"/>
      <c r="DKT14" s="5"/>
      <c r="DKU14" s="5"/>
      <c r="DKV14" s="5"/>
      <c r="DKW14" s="5"/>
      <c r="DKX14" s="5"/>
      <c r="DKY14" s="5"/>
      <c r="DKZ14" s="5"/>
      <c r="DLA14" s="5"/>
      <c r="DLB14" s="5"/>
      <c r="DLC14" s="5"/>
      <c r="DLD14" s="5"/>
      <c r="DLE14" s="5"/>
      <c r="DLF14" s="5"/>
      <c r="DLG14" s="5"/>
      <c r="DLH14" s="5"/>
      <c r="DLI14" s="5"/>
      <c r="DLJ14" s="5"/>
      <c r="DLK14" s="5"/>
      <c r="DLL14" s="5"/>
      <c r="DLM14" s="5"/>
      <c r="DLN14" s="5"/>
      <c r="DLO14" s="5"/>
      <c r="DLP14" s="5"/>
      <c r="DLQ14" s="5"/>
      <c r="DLR14" s="5"/>
      <c r="DLS14" s="5"/>
      <c r="DLT14" s="5"/>
      <c r="DLU14" s="5"/>
      <c r="DLV14" s="5"/>
      <c r="DLW14" s="5"/>
      <c r="DLX14" s="5"/>
      <c r="DLY14" s="5"/>
      <c r="DLZ14" s="5"/>
      <c r="DMA14" s="5"/>
      <c r="DMB14" s="5"/>
      <c r="DMC14" s="5"/>
      <c r="DMD14" s="5"/>
      <c r="DME14" s="5"/>
      <c r="DMF14" s="5"/>
      <c r="DMG14" s="5"/>
      <c r="DMH14" s="5"/>
      <c r="DMI14" s="5"/>
      <c r="DMJ14" s="5"/>
      <c r="DMK14" s="5"/>
      <c r="DML14" s="5"/>
      <c r="DMM14" s="5"/>
      <c r="DMN14" s="5"/>
      <c r="DMO14" s="5"/>
      <c r="DMP14" s="5"/>
      <c r="DMQ14" s="5"/>
      <c r="DMR14" s="5"/>
      <c r="DMS14" s="5"/>
      <c r="DMT14" s="5"/>
      <c r="DMU14" s="5"/>
      <c r="DMV14" s="5"/>
      <c r="DMW14" s="5"/>
      <c r="DMX14" s="5"/>
      <c r="DMY14" s="5"/>
      <c r="DMZ14" s="5"/>
      <c r="DNA14" s="5"/>
      <c r="DNB14" s="5"/>
      <c r="DNC14" s="5"/>
      <c r="DND14" s="5"/>
      <c r="DNE14" s="5"/>
      <c r="DNF14" s="5"/>
      <c r="DNG14" s="5"/>
      <c r="DNH14" s="5"/>
      <c r="DNI14" s="5"/>
      <c r="DNJ14" s="5"/>
      <c r="DNK14" s="5"/>
      <c r="DNL14" s="5"/>
      <c r="DNM14" s="5"/>
      <c r="DNN14" s="5"/>
      <c r="DNO14" s="5"/>
      <c r="DNP14" s="5"/>
      <c r="DNQ14" s="5"/>
      <c r="DNR14" s="5"/>
      <c r="DNS14" s="5"/>
      <c r="DNT14" s="5"/>
      <c r="DNU14" s="5"/>
      <c r="DNV14" s="5"/>
      <c r="DNW14" s="5"/>
      <c r="DNX14" s="5"/>
      <c r="DNY14" s="5"/>
      <c r="DNZ14" s="5"/>
      <c r="DOA14" s="5"/>
      <c r="DOB14" s="5"/>
      <c r="DOC14" s="5"/>
      <c r="DOD14" s="5"/>
      <c r="DOE14" s="5"/>
      <c r="DOF14" s="5"/>
      <c r="DOG14" s="5"/>
      <c r="DOH14" s="5"/>
      <c r="DOI14" s="5"/>
      <c r="DOJ14" s="5"/>
      <c r="DOK14" s="5"/>
      <c r="DOL14" s="5"/>
      <c r="DOM14" s="5"/>
      <c r="DON14" s="5"/>
      <c r="DOO14" s="5"/>
      <c r="DOP14" s="5"/>
      <c r="DOQ14" s="5"/>
      <c r="DOR14" s="5"/>
      <c r="DOS14" s="5"/>
      <c r="DOT14" s="5"/>
      <c r="DOU14" s="5"/>
      <c r="DOV14" s="5"/>
      <c r="DOW14" s="5"/>
      <c r="DOX14" s="5"/>
      <c r="DOY14" s="5"/>
      <c r="DOZ14" s="5"/>
      <c r="DPA14" s="5"/>
      <c r="DPB14" s="5"/>
      <c r="DPC14" s="5"/>
      <c r="DPD14" s="5"/>
      <c r="DPE14" s="5"/>
      <c r="DPF14" s="5"/>
      <c r="DPG14" s="5"/>
      <c r="DPH14" s="5"/>
      <c r="DPI14" s="5"/>
      <c r="DPJ14" s="5"/>
      <c r="DPK14" s="5"/>
      <c r="DPL14" s="5"/>
      <c r="DPM14" s="5"/>
      <c r="DPN14" s="5"/>
      <c r="DPO14" s="5"/>
      <c r="DPP14" s="5"/>
      <c r="DPQ14" s="5"/>
      <c r="DPR14" s="5"/>
      <c r="DPS14" s="5"/>
      <c r="DPT14" s="5"/>
      <c r="DPU14" s="5"/>
      <c r="DPV14" s="5"/>
      <c r="DPW14" s="5"/>
      <c r="DPX14" s="5"/>
      <c r="DPY14" s="5"/>
      <c r="DPZ14" s="5"/>
      <c r="DQA14" s="5"/>
      <c r="DQB14" s="5"/>
      <c r="DQC14" s="5"/>
      <c r="DQD14" s="5"/>
      <c r="DQE14" s="5"/>
      <c r="DQF14" s="5"/>
      <c r="DQG14" s="5"/>
      <c r="DQH14" s="5"/>
      <c r="DQI14" s="5"/>
      <c r="DQJ14" s="5"/>
      <c r="DQK14" s="5"/>
      <c r="DQL14" s="5"/>
      <c r="DQM14" s="5"/>
      <c r="DQN14" s="5"/>
      <c r="DQO14" s="5"/>
      <c r="DQP14" s="5"/>
      <c r="DQQ14" s="5"/>
      <c r="DQR14" s="5"/>
      <c r="DQS14" s="5"/>
      <c r="DQT14" s="5"/>
      <c r="DQU14" s="5"/>
      <c r="DQV14" s="5"/>
      <c r="DQW14" s="5"/>
      <c r="DQX14" s="5"/>
      <c r="DQY14" s="5"/>
      <c r="DQZ14" s="5"/>
      <c r="DRA14" s="5"/>
      <c r="DRB14" s="5"/>
      <c r="DRC14" s="5"/>
      <c r="DRD14" s="5"/>
      <c r="DRE14" s="5"/>
      <c r="DRF14" s="5"/>
      <c r="DRG14" s="5"/>
      <c r="DRH14" s="5"/>
      <c r="DRI14" s="5"/>
      <c r="DRJ14" s="5"/>
      <c r="DRK14" s="5"/>
      <c r="DRL14" s="5"/>
      <c r="DRM14" s="5"/>
      <c r="DRN14" s="5"/>
      <c r="DRO14" s="5"/>
      <c r="DRP14" s="5"/>
      <c r="DRQ14" s="5"/>
      <c r="DRR14" s="5"/>
      <c r="DRS14" s="5"/>
      <c r="DRT14" s="5"/>
      <c r="DRU14" s="5"/>
      <c r="DRV14" s="5"/>
      <c r="DRW14" s="5"/>
      <c r="DRX14" s="5"/>
      <c r="DRY14" s="5"/>
      <c r="DRZ14" s="5"/>
      <c r="DSA14" s="5"/>
      <c r="DSB14" s="5"/>
      <c r="DSC14" s="5"/>
      <c r="DSD14" s="5"/>
      <c r="DSE14" s="5"/>
      <c r="DSF14" s="5"/>
      <c r="DSG14" s="5"/>
      <c r="DSH14" s="5"/>
      <c r="DSI14" s="5"/>
      <c r="DSJ14" s="5"/>
      <c r="DSK14" s="5"/>
      <c r="DSL14" s="5"/>
      <c r="DSM14" s="5"/>
      <c r="DSN14" s="5"/>
      <c r="DSO14" s="5"/>
      <c r="DSP14" s="5"/>
      <c r="DSQ14" s="5"/>
      <c r="DSR14" s="5"/>
      <c r="DSS14" s="5"/>
      <c r="DST14" s="5"/>
      <c r="DSU14" s="5"/>
      <c r="DSV14" s="5"/>
      <c r="DSW14" s="5"/>
      <c r="DSX14" s="5"/>
      <c r="DSY14" s="5"/>
      <c r="DSZ14" s="5"/>
      <c r="DTA14" s="5"/>
      <c r="DTB14" s="5"/>
      <c r="DTC14" s="5"/>
      <c r="DTD14" s="5"/>
      <c r="DTE14" s="5"/>
      <c r="DTF14" s="5"/>
      <c r="DTG14" s="5"/>
      <c r="DTH14" s="5"/>
      <c r="DTI14" s="5"/>
      <c r="DTJ14" s="5"/>
      <c r="DTK14" s="5"/>
      <c r="DTL14" s="5"/>
      <c r="DTM14" s="5"/>
      <c r="DTN14" s="5"/>
      <c r="DTO14" s="5"/>
      <c r="DTP14" s="5"/>
      <c r="DTQ14" s="5"/>
      <c r="DTR14" s="5"/>
      <c r="DTS14" s="5"/>
      <c r="DTT14" s="5"/>
      <c r="DTU14" s="5"/>
      <c r="DTV14" s="5"/>
      <c r="DTW14" s="5"/>
      <c r="DTX14" s="5"/>
      <c r="DTY14" s="5"/>
      <c r="DTZ14" s="5"/>
      <c r="DUA14" s="5"/>
      <c r="DUB14" s="5"/>
      <c r="DUC14" s="5"/>
      <c r="DUD14" s="5"/>
      <c r="DUE14" s="5"/>
      <c r="DUF14" s="5"/>
      <c r="DUG14" s="5"/>
      <c r="DUH14" s="5"/>
      <c r="DUI14" s="5"/>
      <c r="DUJ14" s="5"/>
      <c r="DUK14" s="5"/>
      <c r="DUL14" s="5"/>
      <c r="DUM14" s="5"/>
      <c r="DUN14" s="5"/>
      <c r="DUO14" s="5"/>
      <c r="DUP14" s="5"/>
      <c r="DUQ14" s="5"/>
      <c r="DUR14" s="5"/>
      <c r="DUS14" s="5"/>
      <c r="DUT14" s="5"/>
      <c r="DUU14" s="5"/>
      <c r="DUV14" s="5"/>
      <c r="DUW14" s="5"/>
      <c r="DUX14" s="5"/>
      <c r="DUY14" s="5"/>
      <c r="DUZ14" s="5"/>
      <c r="DVA14" s="5"/>
      <c r="DVB14" s="5"/>
      <c r="DVC14" s="5"/>
      <c r="DVD14" s="5"/>
      <c r="DVE14" s="5"/>
      <c r="DVF14" s="5"/>
      <c r="DVG14" s="5"/>
      <c r="DVH14" s="5"/>
      <c r="DVI14" s="5"/>
      <c r="DVJ14" s="5"/>
      <c r="DVK14" s="5"/>
      <c r="DVL14" s="5"/>
      <c r="DVM14" s="5"/>
      <c r="DVN14" s="5"/>
      <c r="DVO14" s="5"/>
      <c r="DVP14" s="5"/>
      <c r="DVQ14" s="5"/>
      <c r="DVR14" s="5"/>
      <c r="DVS14" s="5"/>
      <c r="DVT14" s="5"/>
      <c r="DVU14" s="5"/>
      <c r="DVV14" s="5"/>
      <c r="DVW14" s="5"/>
      <c r="DVX14" s="5"/>
      <c r="DVY14" s="5"/>
      <c r="DVZ14" s="5"/>
      <c r="DWA14" s="5"/>
      <c r="DWB14" s="5"/>
      <c r="DWC14" s="5"/>
      <c r="DWD14" s="5"/>
      <c r="DWE14" s="5"/>
      <c r="DWF14" s="5"/>
      <c r="DWG14" s="5"/>
      <c r="DWH14" s="5"/>
      <c r="DWI14" s="5"/>
      <c r="DWJ14" s="5"/>
      <c r="DWK14" s="5"/>
      <c r="DWL14" s="5"/>
      <c r="DWM14" s="5"/>
      <c r="DWN14" s="5"/>
      <c r="DWO14" s="5"/>
      <c r="DWP14" s="5"/>
      <c r="DWQ14" s="5"/>
      <c r="DWR14" s="5"/>
      <c r="DWS14" s="5"/>
      <c r="DWT14" s="5"/>
      <c r="DWU14" s="5"/>
      <c r="DWV14" s="5"/>
      <c r="DWW14" s="5"/>
      <c r="DWX14" s="5"/>
      <c r="DWY14" s="5"/>
      <c r="DWZ14" s="5"/>
      <c r="DXA14" s="5"/>
      <c r="DXB14" s="5"/>
      <c r="DXC14" s="5"/>
      <c r="DXD14" s="5"/>
      <c r="DXE14" s="5"/>
      <c r="DXF14" s="5"/>
      <c r="DXG14" s="5"/>
      <c r="DXH14" s="5"/>
      <c r="DXI14" s="5"/>
      <c r="DXJ14" s="5"/>
      <c r="DXK14" s="5"/>
      <c r="DXL14" s="5"/>
      <c r="DXM14" s="5"/>
      <c r="DXN14" s="5"/>
      <c r="DXO14" s="5"/>
      <c r="DXP14" s="5"/>
      <c r="DXQ14" s="5"/>
      <c r="DXR14" s="5"/>
      <c r="DXS14" s="5"/>
      <c r="DXT14" s="5"/>
      <c r="DXU14" s="5"/>
      <c r="DXV14" s="5"/>
      <c r="DXW14" s="5"/>
      <c r="DXX14" s="5"/>
      <c r="DXY14" s="5"/>
      <c r="DXZ14" s="5"/>
      <c r="DYA14" s="5"/>
      <c r="DYB14" s="5"/>
      <c r="DYC14" s="5"/>
      <c r="DYD14" s="5"/>
      <c r="DYE14" s="5"/>
      <c r="DYF14" s="5"/>
      <c r="DYG14" s="5"/>
      <c r="DYH14" s="5"/>
      <c r="DYI14" s="5"/>
      <c r="DYJ14" s="5"/>
      <c r="DYK14" s="5"/>
      <c r="DYL14" s="5"/>
      <c r="DYM14" s="5"/>
      <c r="DYN14" s="5"/>
      <c r="DYO14" s="5"/>
      <c r="DYP14" s="5"/>
      <c r="DYQ14" s="5"/>
      <c r="DYR14" s="5"/>
      <c r="DYS14" s="5"/>
      <c r="DYT14" s="5"/>
      <c r="DYU14" s="5"/>
      <c r="DYV14" s="5"/>
      <c r="DYW14" s="5"/>
      <c r="DYX14" s="5"/>
      <c r="DYY14" s="5"/>
      <c r="DYZ14" s="5"/>
      <c r="DZA14" s="5"/>
      <c r="DZB14" s="5"/>
      <c r="DZC14" s="5"/>
      <c r="DZD14" s="5"/>
      <c r="DZE14" s="5"/>
      <c r="DZF14" s="5"/>
      <c r="DZG14" s="5"/>
      <c r="DZH14" s="5"/>
      <c r="DZI14" s="5"/>
      <c r="DZJ14" s="5"/>
      <c r="DZK14" s="5"/>
      <c r="DZL14" s="5"/>
      <c r="DZM14" s="5"/>
      <c r="DZN14" s="5"/>
      <c r="DZO14" s="5"/>
      <c r="DZP14" s="5"/>
      <c r="DZQ14" s="5"/>
      <c r="DZR14" s="5"/>
      <c r="DZS14" s="5"/>
      <c r="DZT14" s="5"/>
      <c r="DZU14" s="5"/>
      <c r="DZV14" s="5"/>
      <c r="DZW14" s="5"/>
      <c r="DZX14" s="5"/>
      <c r="DZY14" s="5"/>
      <c r="DZZ14" s="5"/>
      <c r="EAA14" s="5"/>
      <c r="EAB14" s="5"/>
      <c r="EAC14" s="5"/>
      <c r="EAD14" s="5"/>
      <c r="EAE14" s="5"/>
      <c r="EAF14" s="5"/>
      <c r="EAG14" s="5"/>
      <c r="EAH14" s="5"/>
      <c r="EAI14" s="5"/>
      <c r="EAJ14" s="5"/>
      <c r="EAK14" s="5"/>
      <c r="EAL14" s="5"/>
      <c r="EAM14" s="5"/>
      <c r="EAN14" s="5"/>
      <c r="EAO14" s="5"/>
      <c r="EAP14" s="5"/>
      <c r="EAQ14" s="5"/>
      <c r="EAR14" s="5"/>
      <c r="EAS14" s="5"/>
      <c r="EAT14" s="5"/>
      <c r="EAU14" s="5"/>
      <c r="EAV14" s="5"/>
      <c r="EAW14" s="5"/>
      <c r="EAX14" s="5"/>
      <c r="EAY14" s="5"/>
      <c r="EAZ14" s="5"/>
      <c r="EBA14" s="5"/>
      <c r="EBB14" s="5"/>
      <c r="EBC14" s="5"/>
      <c r="EBD14" s="5"/>
      <c r="EBE14" s="5"/>
      <c r="EBF14" s="5"/>
      <c r="EBG14" s="5"/>
      <c r="EBH14" s="5"/>
      <c r="EBI14" s="5"/>
      <c r="EBJ14" s="5"/>
      <c r="EBK14" s="5"/>
      <c r="EBL14" s="5"/>
      <c r="EBM14" s="5"/>
      <c r="EBN14" s="5"/>
      <c r="EBO14" s="5"/>
      <c r="EBP14" s="5"/>
      <c r="EBQ14" s="5"/>
      <c r="EBR14" s="5"/>
      <c r="EBS14" s="5"/>
      <c r="EBT14" s="5"/>
      <c r="EBU14" s="5"/>
      <c r="EBV14" s="5"/>
      <c r="EBW14" s="5"/>
      <c r="EBX14" s="5"/>
      <c r="EBY14" s="5"/>
      <c r="EBZ14" s="5"/>
      <c r="ECA14" s="5"/>
      <c r="ECB14" s="5"/>
      <c r="ECC14" s="5"/>
      <c r="ECD14" s="5"/>
      <c r="ECE14" s="5"/>
      <c r="ECF14" s="5"/>
      <c r="ECG14" s="5"/>
      <c r="ECH14" s="5"/>
      <c r="ECI14" s="5"/>
      <c r="ECJ14" s="5"/>
      <c r="ECK14" s="5"/>
      <c r="ECL14" s="5"/>
      <c r="ECM14" s="5"/>
      <c r="ECN14" s="5"/>
      <c r="ECO14" s="5"/>
      <c r="ECP14" s="5"/>
      <c r="ECQ14" s="5"/>
      <c r="ECR14" s="5"/>
      <c r="ECS14" s="5"/>
      <c r="ECT14" s="5"/>
      <c r="ECU14" s="5"/>
      <c r="ECV14" s="5"/>
      <c r="ECW14" s="5"/>
      <c r="ECX14" s="5"/>
      <c r="ECY14" s="5"/>
      <c r="ECZ14" s="5"/>
      <c r="EDA14" s="5"/>
      <c r="EDB14" s="5"/>
      <c r="EDC14" s="5"/>
      <c r="EDD14" s="5"/>
      <c r="EDE14" s="5"/>
      <c r="EDF14" s="5"/>
      <c r="EDG14" s="5"/>
      <c r="EDH14" s="5"/>
      <c r="EDI14" s="5"/>
      <c r="EDJ14" s="5"/>
      <c r="EDK14" s="5"/>
      <c r="EDL14" s="5"/>
      <c r="EDM14" s="5"/>
      <c r="EDN14" s="5"/>
      <c r="EDO14" s="5"/>
      <c r="EDP14" s="5"/>
      <c r="EDQ14" s="5"/>
      <c r="EDR14" s="5"/>
      <c r="EDS14" s="5"/>
      <c r="EDT14" s="5"/>
      <c r="EDU14" s="5"/>
      <c r="EDV14" s="5"/>
      <c r="EDW14" s="5"/>
      <c r="EDX14" s="5"/>
      <c r="EDY14" s="5"/>
      <c r="EDZ14" s="5"/>
      <c r="EEA14" s="5"/>
      <c r="EEB14" s="5"/>
      <c r="EEC14" s="5"/>
      <c r="EED14" s="5"/>
      <c r="EEE14" s="5"/>
      <c r="EEF14" s="5"/>
      <c r="EEG14" s="5"/>
      <c r="EEH14" s="5"/>
      <c r="EEI14" s="5"/>
      <c r="EEJ14" s="5"/>
      <c r="EEK14" s="5"/>
      <c r="EEL14" s="5"/>
      <c r="EEM14" s="5"/>
      <c r="EEN14" s="5"/>
      <c r="EEO14" s="5"/>
      <c r="EEP14" s="5"/>
      <c r="EEQ14" s="5"/>
      <c r="EER14" s="5"/>
      <c r="EES14" s="5"/>
      <c r="EET14" s="5"/>
      <c r="EEU14" s="5"/>
      <c r="EEV14" s="5"/>
      <c r="EEW14" s="5"/>
      <c r="EEX14" s="5"/>
      <c r="EEY14" s="5"/>
      <c r="EEZ14" s="5"/>
      <c r="EFA14" s="5"/>
      <c r="EFB14" s="5"/>
      <c r="EFC14" s="5"/>
      <c r="EFD14" s="5"/>
      <c r="EFE14" s="5"/>
      <c r="EFF14" s="5"/>
      <c r="EFG14" s="5"/>
      <c r="EFH14" s="5"/>
      <c r="EFI14" s="5"/>
      <c r="EFJ14" s="5"/>
      <c r="EFK14" s="5"/>
      <c r="EFL14" s="5"/>
      <c r="EFM14" s="5"/>
      <c r="EFN14" s="5"/>
      <c r="EFO14" s="5"/>
      <c r="EFP14" s="5"/>
      <c r="EFQ14" s="5"/>
      <c r="EFR14" s="5"/>
      <c r="EFS14" s="5"/>
      <c r="EFT14" s="5"/>
      <c r="EFU14" s="5"/>
      <c r="EFV14" s="5"/>
      <c r="EFW14" s="5"/>
      <c r="EFX14" s="5"/>
      <c r="EFY14" s="5"/>
      <c r="EFZ14" s="5"/>
      <c r="EGA14" s="5"/>
      <c r="EGB14" s="5"/>
      <c r="EGC14" s="5"/>
      <c r="EGD14" s="5"/>
      <c r="EGE14" s="5"/>
      <c r="EGF14" s="5"/>
      <c r="EGG14" s="5"/>
      <c r="EGH14" s="5"/>
      <c r="EGI14" s="5"/>
      <c r="EGJ14" s="5"/>
      <c r="EGK14" s="5"/>
      <c r="EGL14" s="5"/>
      <c r="EGM14" s="5"/>
      <c r="EGN14" s="5"/>
      <c r="EGO14" s="5"/>
      <c r="EGP14" s="5"/>
      <c r="EGQ14" s="5"/>
      <c r="EGR14" s="5"/>
      <c r="EGS14" s="5"/>
      <c r="EGT14" s="5"/>
      <c r="EGU14" s="5"/>
      <c r="EGV14" s="5"/>
      <c r="EGW14" s="5"/>
      <c r="EGX14" s="5"/>
      <c r="EGY14" s="5"/>
      <c r="EGZ14" s="5"/>
      <c r="EHA14" s="5"/>
      <c r="EHB14" s="5"/>
      <c r="EHC14" s="5"/>
      <c r="EHD14" s="5"/>
      <c r="EHE14" s="5"/>
      <c r="EHF14" s="5"/>
      <c r="EHG14" s="5"/>
      <c r="EHH14" s="5"/>
      <c r="EHI14" s="5"/>
      <c r="EHJ14" s="5"/>
      <c r="EHK14" s="5"/>
      <c r="EHL14" s="5"/>
      <c r="EHM14" s="5"/>
      <c r="EHN14" s="5"/>
      <c r="EHO14" s="5"/>
      <c r="EHP14" s="5"/>
      <c r="EHQ14" s="5"/>
      <c r="EHR14" s="5"/>
      <c r="EHS14" s="5"/>
      <c r="EHT14" s="5"/>
      <c r="EHU14" s="5"/>
      <c r="EHV14" s="5"/>
      <c r="EHW14" s="5"/>
      <c r="EHX14" s="5"/>
      <c r="EHY14" s="5"/>
      <c r="EHZ14" s="5"/>
      <c r="EIA14" s="5"/>
      <c r="EIB14" s="5"/>
      <c r="EIC14" s="5"/>
      <c r="EID14" s="5"/>
      <c r="EIE14" s="5"/>
      <c r="EIF14" s="5"/>
      <c r="EIG14" s="5"/>
      <c r="EIH14" s="5"/>
      <c r="EII14" s="5"/>
      <c r="EIJ14" s="5"/>
      <c r="EIK14" s="5"/>
      <c r="EIL14" s="5"/>
      <c r="EIM14" s="5"/>
      <c r="EIN14" s="5"/>
      <c r="EIO14" s="5"/>
      <c r="EIP14" s="5"/>
      <c r="EIQ14" s="5"/>
      <c r="EIR14" s="5"/>
      <c r="EIS14" s="5"/>
      <c r="EIT14" s="5"/>
      <c r="EIU14" s="5"/>
      <c r="EIV14" s="5"/>
      <c r="EIW14" s="5"/>
      <c r="EIX14" s="5"/>
      <c r="EIY14" s="5"/>
      <c r="EIZ14" s="5"/>
      <c r="EJA14" s="5"/>
      <c r="EJB14" s="5"/>
      <c r="EJC14" s="5"/>
      <c r="EJD14" s="5"/>
      <c r="EJE14" s="5"/>
      <c r="EJF14" s="5"/>
      <c r="EJG14" s="5"/>
      <c r="EJH14" s="5"/>
      <c r="EJI14" s="5"/>
      <c r="EJJ14" s="5"/>
      <c r="EJK14" s="5"/>
      <c r="EJL14" s="5"/>
      <c r="EJM14" s="5"/>
      <c r="EJN14" s="5"/>
      <c r="EJO14" s="5"/>
      <c r="EJP14" s="5"/>
      <c r="EJQ14" s="5"/>
      <c r="EJR14" s="5"/>
      <c r="EJS14" s="5"/>
      <c r="EJT14" s="5"/>
      <c r="EJU14" s="5"/>
      <c r="EJV14" s="5"/>
      <c r="EJW14" s="5"/>
      <c r="EJX14" s="5"/>
      <c r="EJY14" s="5"/>
      <c r="EJZ14" s="5"/>
      <c r="EKA14" s="5"/>
      <c r="EKB14" s="5"/>
      <c r="EKC14" s="5"/>
      <c r="EKD14" s="5"/>
      <c r="EKE14" s="5"/>
      <c r="EKF14" s="5"/>
      <c r="EKG14" s="5"/>
      <c r="EKH14" s="5"/>
      <c r="EKI14" s="5"/>
      <c r="EKJ14" s="5"/>
      <c r="EKK14" s="5"/>
      <c r="EKL14" s="5"/>
      <c r="EKM14" s="5"/>
      <c r="EKN14" s="5"/>
      <c r="EKO14" s="5"/>
      <c r="EKP14" s="5"/>
      <c r="EKQ14" s="5"/>
      <c r="EKR14" s="5"/>
      <c r="EKS14" s="5"/>
      <c r="EKT14" s="5"/>
      <c r="EKU14" s="5"/>
      <c r="EKV14" s="5"/>
      <c r="EKW14" s="5"/>
      <c r="EKX14" s="5"/>
      <c r="EKY14" s="5"/>
      <c r="EKZ14" s="5"/>
      <c r="ELA14" s="5"/>
      <c r="ELB14" s="5"/>
      <c r="ELC14" s="5"/>
      <c r="ELD14" s="5"/>
      <c r="ELE14" s="5"/>
      <c r="ELF14" s="5"/>
      <c r="ELG14" s="5"/>
      <c r="ELH14" s="5"/>
      <c r="ELI14" s="5"/>
      <c r="ELJ14" s="5"/>
      <c r="ELK14" s="5"/>
      <c r="ELL14" s="5"/>
      <c r="ELM14" s="5"/>
      <c r="ELN14" s="5"/>
      <c r="ELO14" s="5"/>
      <c r="ELP14" s="5"/>
      <c r="ELQ14" s="5"/>
      <c r="ELR14" s="5"/>
      <c r="ELS14" s="5"/>
      <c r="ELT14" s="5"/>
      <c r="ELU14" s="5"/>
      <c r="ELV14" s="5"/>
      <c r="ELW14" s="5"/>
      <c r="ELX14" s="5"/>
      <c r="ELY14" s="5"/>
      <c r="ELZ14" s="5"/>
      <c r="EMA14" s="5"/>
      <c r="EMB14" s="5"/>
      <c r="EMC14" s="5"/>
      <c r="EMD14" s="5"/>
      <c r="EME14" s="5"/>
      <c r="EMF14" s="5"/>
      <c r="EMG14" s="5"/>
      <c r="EMH14" s="5"/>
      <c r="EMI14" s="5"/>
      <c r="EMJ14" s="5"/>
      <c r="EMK14" s="5"/>
      <c r="EML14" s="5"/>
      <c r="EMM14" s="5"/>
      <c r="EMN14" s="5"/>
      <c r="EMO14" s="5"/>
      <c r="EMP14" s="5"/>
      <c r="EMQ14" s="5"/>
      <c r="EMR14" s="5"/>
      <c r="EMS14" s="5"/>
      <c r="EMT14" s="5"/>
      <c r="EMU14" s="5"/>
      <c r="EMV14" s="5"/>
      <c r="EMW14" s="5"/>
      <c r="EMX14" s="5"/>
      <c r="EMY14" s="5"/>
      <c r="EMZ14" s="5"/>
      <c r="ENA14" s="5"/>
      <c r="ENB14" s="5"/>
      <c r="ENC14" s="5"/>
      <c r="END14" s="5"/>
      <c r="ENE14" s="5"/>
      <c r="ENF14" s="5"/>
      <c r="ENG14" s="5"/>
      <c r="ENH14" s="5"/>
      <c r="ENI14" s="5"/>
      <c r="ENJ14" s="5"/>
      <c r="ENK14" s="5"/>
      <c r="ENL14" s="5"/>
      <c r="ENM14" s="5"/>
      <c r="ENN14" s="5"/>
      <c r="ENO14" s="5"/>
      <c r="ENP14" s="5"/>
      <c r="ENQ14" s="5"/>
      <c r="ENR14" s="5"/>
      <c r="ENS14" s="5"/>
      <c r="ENT14" s="5"/>
      <c r="ENU14" s="5"/>
      <c r="ENV14" s="5"/>
      <c r="ENW14" s="5"/>
      <c r="ENX14" s="5"/>
      <c r="ENY14" s="5"/>
      <c r="ENZ14" s="5"/>
      <c r="EOA14" s="5"/>
      <c r="EOB14" s="5"/>
      <c r="EOC14" s="5"/>
      <c r="EOD14" s="5"/>
      <c r="EOE14" s="5"/>
      <c r="EOF14" s="5"/>
      <c r="EOG14" s="5"/>
      <c r="EOH14" s="5"/>
      <c r="EOI14" s="5"/>
      <c r="EOJ14" s="5"/>
      <c r="EOK14" s="5"/>
      <c r="EOL14" s="5"/>
      <c r="EOM14" s="5"/>
      <c r="EON14" s="5"/>
      <c r="EOO14" s="5"/>
      <c r="EOP14" s="5"/>
      <c r="EOQ14" s="5"/>
      <c r="EOR14" s="5"/>
      <c r="EOS14" s="5"/>
      <c r="EOT14" s="5"/>
      <c r="EOU14" s="5"/>
      <c r="EOV14" s="5"/>
      <c r="EOW14" s="5"/>
      <c r="EOX14" s="5"/>
      <c r="EOY14" s="5"/>
      <c r="EOZ14" s="5"/>
      <c r="EPA14" s="5"/>
      <c r="EPB14" s="5"/>
      <c r="EPC14" s="5"/>
      <c r="EPD14" s="5"/>
      <c r="EPE14" s="5"/>
      <c r="EPF14" s="5"/>
      <c r="EPG14" s="5"/>
      <c r="EPH14" s="5"/>
      <c r="EPI14" s="5"/>
      <c r="EPJ14" s="5"/>
      <c r="EPK14" s="5"/>
      <c r="EPL14" s="5"/>
      <c r="EPM14" s="5"/>
      <c r="EPN14" s="5"/>
      <c r="EPO14" s="5"/>
      <c r="EPP14" s="5"/>
      <c r="EPQ14" s="5"/>
      <c r="EPR14" s="5"/>
      <c r="EPS14" s="5"/>
      <c r="EPT14" s="5"/>
      <c r="EPU14" s="5"/>
      <c r="EPV14" s="5"/>
      <c r="EPW14" s="5"/>
      <c r="EPX14" s="5"/>
      <c r="EPY14" s="5"/>
      <c r="EPZ14" s="5"/>
      <c r="EQA14" s="5"/>
      <c r="EQB14" s="5"/>
      <c r="EQC14" s="5"/>
      <c r="EQD14" s="5"/>
      <c r="EQE14" s="5"/>
      <c r="EQF14" s="5"/>
      <c r="EQG14" s="5"/>
      <c r="EQH14" s="5"/>
      <c r="EQI14" s="5"/>
      <c r="EQJ14" s="5"/>
      <c r="EQK14" s="5"/>
      <c r="EQL14" s="5"/>
      <c r="EQM14" s="5"/>
      <c r="EQN14" s="5"/>
      <c r="EQO14" s="5"/>
      <c r="EQP14" s="5"/>
      <c r="EQQ14" s="5"/>
      <c r="EQR14" s="5"/>
      <c r="EQS14" s="5"/>
      <c r="EQT14" s="5"/>
      <c r="EQU14" s="5"/>
      <c r="EQV14" s="5"/>
      <c r="EQW14" s="5"/>
      <c r="EQX14" s="5"/>
      <c r="EQY14" s="5"/>
      <c r="EQZ14" s="5"/>
      <c r="ERA14" s="5"/>
      <c r="ERB14" s="5"/>
      <c r="ERC14" s="5"/>
      <c r="ERD14" s="5"/>
      <c r="ERE14" s="5"/>
      <c r="ERF14" s="5"/>
      <c r="ERG14" s="5"/>
      <c r="ERH14" s="5"/>
      <c r="ERI14" s="5"/>
      <c r="ERJ14" s="5"/>
      <c r="ERK14" s="5"/>
      <c r="ERL14" s="5"/>
      <c r="ERM14" s="5"/>
      <c r="ERN14" s="5"/>
      <c r="ERO14" s="5"/>
      <c r="ERP14" s="5"/>
      <c r="ERQ14" s="5"/>
      <c r="ERR14" s="5"/>
      <c r="ERS14" s="5"/>
      <c r="ERT14" s="5"/>
      <c r="ERU14" s="5"/>
      <c r="ERV14" s="5"/>
      <c r="ERW14" s="5"/>
      <c r="ERX14" s="5"/>
      <c r="ERY14" s="5"/>
      <c r="ERZ14" s="5"/>
      <c r="ESA14" s="5"/>
      <c r="ESB14" s="5"/>
      <c r="ESC14" s="5"/>
      <c r="ESD14" s="5"/>
      <c r="ESE14" s="5"/>
      <c r="ESF14" s="5"/>
      <c r="ESG14" s="5"/>
      <c r="ESH14" s="5"/>
      <c r="ESI14" s="5"/>
      <c r="ESJ14" s="5"/>
      <c r="ESK14" s="5"/>
      <c r="ESL14" s="5"/>
      <c r="ESM14" s="5"/>
      <c r="ESN14" s="5"/>
      <c r="ESO14" s="5"/>
      <c r="ESP14" s="5"/>
      <c r="ESQ14" s="5"/>
      <c r="ESR14" s="5"/>
      <c r="ESS14" s="5"/>
      <c r="EST14" s="5"/>
      <c r="ESU14" s="5"/>
      <c r="ESV14" s="5"/>
      <c r="ESW14" s="5"/>
      <c r="ESX14" s="5"/>
      <c r="ESY14" s="5"/>
      <c r="ESZ14" s="5"/>
      <c r="ETA14" s="5"/>
      <c r="ETB14" s="5"/>
      <c r="ETC14" s="5"/>
      <c r="ETD14" s="5"/>
      <c r="ETE14" s="5"/>
      <c r="ETF14" s="5"/>
      <c r="ETG14" s="5"/>
      <c r="ETH14" s="5"/>
      <c r="ETI14" s="5"/>
      <c r="ETJ14" s="5"/>
      <c r="ETK14" s="5"/>
      <c r="ETL14" s="5"/>
      <c r="ETM14" s="5"/>
      <c r="ETN14" s="5"/>
      <c r="ETO14" s="5"/>
      <c r="ETP14" s="5"/>
      <c r="ETQ14" s="5"/>
      <c r="ETR14" s="5"/>
      <c r="ETS14" s="5"/>
      <c r="ETT14" s="5"/>
      <c r="ETU14" s="5"/>
      <c r="ETV14" s="5"/>
      <c r="ETW14" s="5"/>
      <c r="ETX14" s="5"/>
      <c r="ETY14" s="5"/>
      <c r="ETZ14" s="5"/>
      <c r="EUA14" s="5"/>
      <c r="EUB14" s="5"/>
      <c r="EUC14" s="5"/>
      <c r="EUD14" s="5"/>
      <c r="EUE14" s="5"/>
      <c r="EUF14" s="5"/>
      <c r="EUG14" s="5"/>
      <c r="EUH14" s="5"/>
      <c r="EUI14" s="5"/>
      <c r="EUJ14" s="5"/>
      <c r="EUK14" s="5"/>
      <c r="EUL14" s="5"/>
      <c r="EUM14" s="5"/>
      <c r="EUN14" s="5"/>
      <c r="EUO14" s="5"/>
      <c r="EUP14" s="5"/>
      <c r="EUQ14" s="5"/>
      <c r="EUR14" s="5"/>
      <c r="EUS14" s="5"/>
      <c r="EUT14" s="5"/>
      <c r="EUU14" s="5"/>
      <c r="EUV14" s="5"/>
      <c r="EUW14" s="5"/>
      <c r="EUX14" s="5"/>
      <c r="EUY14" s="5"/>
      <c r="EUZ14" s="5"/>
      <c r="EVA14" s="5"/>
      <c r="EVB14" s="5"/>
      <c r="EVC14" s="5"/>
      <c r="EVD14" s="5"/>
      <c r="EVE14" s="5"/>
      <c r="EVF14" s="5"/>
      <c r="EVG14" s="5"/>
      <c r="EVH14" s="5"/>
      <c r="EVI14" s="5"/>
      <c r="EVJ14" s="5"/>
      <c r="EVK14" s="5"/>
      <c r="EVL14" s="5"/>
      <c r="EVM14" s="5"/>
      <c r="EVN14" s="5"/>
      <c r="EVO14" s="5"/>
      <c r="EVP14" s="5"/>
      <c r="EVQ14" s="5"/>
      <c r="EVR14" s="5"/>
      <c r="EVS14" s="5"/>
      <c r="EVT14" s="5"/>
      <c r="EVU14" s="5"/>
      <c r="EVV14" s="5"/>
      <c r="EVW14" s="5"/>
      <c r="EVX14" s="5"/>
      <c r="EVY14" s="5"/>
      <c r="EVZ14" s="5"/>
      <c r="EWA14" s="5"/>
      <c r="EWB14" s="5"/>
      <c r="EWC14" s="5"/>
      <c r="EWD14" s="5"/>
      <c r="EWE14" s="5"/>
      <c r="EWF14" s="5"/>
      <c r="EWG14" s="5"/>
      <c r="EWH14" s="5"/>
      <c r="EWI14" s="5"/>
      <c r="EWJ14" s="5"/>
      <c r="EWK14" s="5"/>
      <c r="EWL14" s="5"/>
      <c r="EWM14" s="5"/>
      <c r="EWN14" s="5"/>
      <c r="EWO14" s="5"/>
      <c r="EWP14" s="5"/>
      <c r="EWQ14" s="5"/>
      <c r="EWR14" s="5"/>
      <c r="EWS14" s="5"/>
      <c r="EWT14" s="5"/>
      <c r="EWU14" s="5"/>
      <c r="EWV14" s="5"/>
      <c r="EWW14" s="5"/>
      <c r="EWX14" s="5"/>
      <c r="EWY14" s="5"/>
      <c r="EWZ14" s="5"/>
      <c r="EXA14" s="5"/>
      <c r="EXB14" s="5"/>
      <c r="EXC14" s="5"/>
      <c r="EXD14" s="5"/>
      <c r="EXE14" s="5"/>
      <c r="EXF14" s="5"/>
      <c r="EXG14" s="5"/>
      <c r="EXH14" s="5"/>
      <c r="EXI14" s="5"/>
      <c r="EXJ14" s="5"/>
      <c r="EXK14" s="5"/>
      <c r="EXL14" s="5"/>
      <c r="EXM14" s="5"/>
      <c r="EXN14" s="5"/>
      <c r="EXO14" s="5"/>
      <c r="EXP14" s="5"/>
      <c r="EXQ14" s="5"/>
      <c r="EXR14" s="5"/>
      <c r="EXS14" s="5"/>
      <c r="EXT14" s="5"/>
      <c r="EXU14" s="5"/>
      <c r="EXV14" s="5"/>
      <c r="EXW14" s="5"/>
      <c r="EXX14" s="5"/>
      <c r="EXY14" s="5"/>
      <c r="EXZ14" s="5"/>
      <c r="EYA14" s="5"/>
      <c r="EYB14" s="5"/>
      <c r="EYC14" s="5"/>
      <c r="EYD14" s="5"/>
      <c r="EYE14" s="5"/>
      <c r="EYF14" s="5"/>
      <c r="EYG14" s="5"/>
      <c r="EYH14" s="5"/>
      <c r="EYI14" s="5"/>
      <c r="EYJ14" s="5"/>
      <c r="EYK14" s="5"/>
      <c r="EYL14" s="5"/>
      <c r="EYM14" s="5"/>
      <c r="EYN14" s="5"/>
      <c r="EYO14" s="5"/>
      <c r="EYP14" s="5"/>
      <c r="EYQ14" s="5"/>
      <c r="EYR14" s="5"/>
      <c r="EYS14" s="5"/>
      <c r="EYT14" s="5"/>
      <c r="EYU14" s="5"/>
      <c r="EYV14" s="5"/>
      <c r="EYW14" s="5"/>
      <c r="EYX14" s="5"/>
      <c r="EYY14" s="5"/>
      <c r="EYZ14" s="5"/>
      <c r="EZA14" s="5"/>
      <c r="EZB14" s="5"/>
      <c r="EZC14" s="5"/>
      <c r="EZD14" s="5"/>
      <c r="EZE14" s="5"/>
      <c r="EZF14" s="5"/>
      <c r="EZG14" s="5"/>
      <c r="EZH14" s="5"/>
      <c r="EZI14" s="5"/>
      <c r="EZJ14" s="5"/>
      <c r="EZK14" s="5"/>
      <c r="EZL14" s="5"/>
      <c r="EZM14" s="5"/>
      <c r="EZN14" s="5"/>
      <c r="EZO14" s="5"/>
      <c r="EZP14" s="5"/>
      <c r="EZQ14" s="5"/>
      <c r="EZR14" s="5"/>
      <c r="EZS14" s="5"/>
      <c r="EZT14" s="5"/>
      <c r="EZU14" s="5"/>
      <c r="EZV14" s="5"/>
      <c r="EZW14" s="5"/>
      <c r="EZX14" s="5"/>
      <c r="EZY14" s="5"/>
      <c r="EZZ14" s="5"/>
      <c r="FAA14" s="5"/>
      <c r="FAB14" s="5"/>
      <c r="FAC14" s="5"/>
      <c r="FAD14" s="5"/>
      <c r="FAE14" s="5"/>
      <c r="FAF14" s="5"/>
      <c r="FAG14" s="5"/>
      <c r="FAH14" s="5"/>
      <c r="FAI14" s="5"/>
      <c r="FAJ14" s="5"/>
      <c r="FAK14" s="5"/>
      <c r="FAL14" s="5"/>
      <c r="FAM14" s="5"/>
      <c r="FAN14" s="5"/>
      <c r="FAO14" s="5"/>
      <c r="FAP14" s="5"/>
      <c r="FAQ14" s="5"/>
      <c r="FAR14" s="5"/>
      <c r="FAS14" s="5"/>
      <c r="FAT14" s="5"/>
      <c r="FAU14" s="5"/>
      <c r="FAV14" s="5"/>
      <c r="FAW14" s="5"/>
      <c r="FAX14" s="5"/>
      <c r="FAY14" s="5"/>
      <c r="FAZ14" s="5"/>
      <c r="FBA14" s="5"/>
      <c r="FBB14" s="5"/>
      <c r="FBC14" s="5"/>
      <c r="FBD14" s="5"/>
      <c r="FBE14" s="5"/>
      <c r="FBF14" s="5"/>
      <c r="FBG14" s="5"/>
      <c r="FBH14" s="5"/>
      <c r="FBI14" s="5"/>
      <c r="FBJ14" s="5"/>
      <c r="FBK14" s="5"/>
      <c r="FBL14" s="5"/>
      <c r="FBM14" s="5"/>
      <c r="FBN14" s="5"/>
      <c r="FBO14" s="5"/>
      <c r="FBP14" s="5"/>
      <c r="FBQ14" s="5"/>
      <c r="FBR14" s="5"/>
      <c r="FBS14" s="5"/>
      <c r="FBT14" s="5"/>
      <c r="FBU14" s="5"/>
      <c r="FBV14" s="5"/>
      <c r="FBW14" s="5"/>
      <c r="FBX14" s="5"/>
      <c r="FBY14" s="5"/>
      <c r="FBZ14" s="5"/>
      <c r="FCA14" s="5"/>
      <c r="FCB14" s="5"/>
      <c r="FCC14" s="5"/>
      <c r="FCD14" s="5"/>
      <c r="FCE14" s="5"/>
      <c r="FCF14" s="5"/>
      <c r="FCG14" s="5"/>
      <c r="FCH14" s="5"/>
      <c r="FCI14" s="5"/>
      <c r="FCJ14" s="5"/>
      <c r="FCK14" s="5"/>
      <c r="FCL14" s="5"/>
      <c r="FCM14" s="5"/>
      <c r="FCN14" s="5"/>
      <c r="FCO14" s="5"/>
      <c r="FCP14" s="5"/>
      <c r="FCQ14" s="5"/>
      <c r="FCR14" s="5"/>
      <c r="FCS14" s="5"/>
      <c r="FCT14" s="5"/>
      <c r="FCU14" s="5"/>
      <c r="FCV14" s="5"/>
      <c r="FCW14" s="5"/>
      <c r="FCX14" s="5"/>
      <c r="FCY14" s="5"/>
      <c r="FCZ14" s="5"/>
      <c r="FDA14" s="5"/>
      <c r="FDB14" s="5"/>
      <c r="FDC14" s="5"/>
      <c r="FDD14" s="5"/>
      <c r="FDE14" s="5"/>
      <c r="FDF14" s="5"/>
      <c r="FDG14" s="5"/>
      <c r="FDH14" s="5"/>
      <c r="FDI14" s="5"/>
      <c r="FDJ14" s="5"/>
      <c r="FDK14" s="5"/>
      <c r="FDL14" s="5"/>
      <c r="FDM14" s="5"/>
      <c r="FDN14" s="5"/>
      <c r="FDO14" s="5"/>
      <c r="FDP14" s="5"/>
      <c r="FDQ14" s="5"/>
      <c r="FDR14" s="5"/>
      <c r="FDS14" s="5"/>
      <c r="FDT14" s="5"/>
      <c r="FDU14" s="5"/>
      <c r="FDV14" s="5"/>
      <c r="FDW14" s="5"/>
      <c r="FDX14" s="5"/>
      <c r="FDY14" s="5"/>
      <c r="FDZ14" s="5"/>
      <c r="FEA14" s="5"/>
      <c r="FEB14" s="5"/>
      <c r="FEC14" s="5"/>
      <c r="FED14" s="5"/>
      <c r="FEE14" s="5"/>
      <c r="FEF14" s="5"/>
      <c r="FEG14" s="5"/>
      <c r="FEH14" s="5"/>
      <c r="FEI14" s="5"/>
      <c r="FEJ14" s="5"/>
      <c r="FEK14" s="5"/>
      <c r="FEL14" s="5"/>
      <c r="FEM14" s="5"/>
      <c r="FEN14" s="5"/>
      <c r="FEO14" s="5"/>
      <c r="FEP14" s="5"/>
      <c r="FEQ14" s="5"/>
      <c r="FER14" s="5"/>
      <c r="FES14" s="5"/>
      <c r="FET14" s="5"/>
      <c r="FEU14" s="5"/>
      <c r="FEV14" s="5"/>
      <c r="FEW14" s="5"/>
      <c r="FEX14" s="5"/>
      <c r="FEY14" s="5"/>
      <c r="FEZ14" s="5"/>
      <c r="FFA14" s="5"/>
      <c r="FFB14" s="5"/>
      <c r="FFC14" s="5"/>
      <c r="FFD14" s="5"/>
      <c r="FFE14" s="5"/>
      <c r="FFF14" s="5"/>
      <c r="FFG14" s="5"/>
      <c r="FFH14" s="5"/>
      <c r="FFI14" s="5"/>
      <c r="FFJ14" s="5"/>
      <c r="FFK14" s="5"/>
      <c r="FFL14" s="5"/>
      <c r="FFM14" s="5"/>
      <c r="FFN14" s="5"/>
      <c r="FFO14" s="5"/>
      <c r="FFP14" s="5"/>
      <c r="FFQ14" s="5"/>
      <c r="FFR14" s="5"/>
      <c r="FFS14" s="5"/>
      <c r="FFT14" s="5"/>
      <c r="FFU14" s="5"/>
      <c r="FFV14" s="5"/>
      <c r="FFW14" s="5"/>
      <c r="FFX14" s="5"/>
      <c r="FFY14" s="5"/>
      <c r="FFZ14" s="5"/>
      <c r="FGA14" s="5"/>
      <c r="FGB14" s="5"/>
      <c r="FGC14" s="5"/>
      <c r="FGD14" s="5"/>
      <c r="FGE14" s="5"/>
      <c r="FGF14" s="5"/>
      <c r="FGG14" s="5"/>
      <c r="FGH14" s="5"/>
      <c r="FGI14" s="5"/>
      <c r="FGJ14" s="5"/>
      <c r="FGK14" s="5"/>
      <c r="FGL14" s="5"/>
      <c r="FGM14" s="5"/>
      <c r="FGN14" s="5"/>
      <c r="FGO14" s="5"/>
      <c r="FGP14" s="5"/>
      <c r="FGQ14" s="5"/>
      <c r="FGR14" s="5"/>
      <c r="FGS14" s="5"/>
      <c r="FGT14" s="5"/>
      <c r="FGU14" s="5"/>
      <c r="FGV14" s="5"/>
      <c r="FGW14" s="5"/>
      <c r="FGX14" s="5"/>
      <c r="FGY14" s="5"/>
      <c r="FGZ14" s="5"/>
      <c r="FHA14" s="5"/>
      <c r="FHB14" s="5"/>
      <c r="FHC14" s="5"/>
      <c r="FHD14" s="5"/>
      <c r="FHE14" s="5"/>
      <c r="FHF14" s="5"/>
      <c r="FHG14" s="5"/>
      <c r="FHH14" s="5"/>
      <c r="FHI14" s="5"/>
      <c r="FHJ14" s="5"/>
      <c r="FHK14" s="5"/>
      <c r="FHL14" s="5"/>
      <c r="FHM14" s="5"/>
      <c r="FHN14" s="5"/>
      <c r="FHO14" s="5"/>
      <c r="FHP14" s="5"/>
      <c r="FHQ14" s="5"/>
      <c r="FHR14" s="5"/>
      <c r="FHS14" s="5"/>
      <c r="FHT14" s="5"/>
      <c r="FHU14" s="5"/>
      <c r="FHV14" s="5"/>
      <c r="FHW14" s="5"/>
      <c r="FHX14" s="5"/>
      <c r="FHY14" s="5"/>
      <c r="FHZ14" s="5"/>
      <c r="FIA14" s="5"/>
      <c r="FIB14" s="5"/>
      <c r="FIC14" s="5"/>
      <c r="FID14" s="5"/>
      <c r="FIE14" s="5"/>
      <c r="FIF14" s="5"/>
      <c r="FIG14" s="5"/>
      <c r="FIH14" s="5"/>
      <c r="FII14" s="5"/>
      <c r="FIJ14" s="5"/>
      <c r="FIK14" s="5"/>
      <c r="FIL14" s="5"/>
      <c r="FIM14" s="5"/>
      <c r="FIN14" s="5"/>
      <c r="FIO14" s="5"/>
      <c r="FIP14" s="5"/>
      <c r="FIQ14" s="5"/>
      <c r="FIR14" s="5"/>
      <c r="FIS14" s="5"/>
      <c r="FIT14" s="5"/>
      <c r="FIU14" s="5"/>
      <c r="FIV14" s="5"/>
      <c r="FIW14" s="5"/>
      <c r="FIX14" s="5"/>
      <c r="FIY14" s="5"/>
      <c r="FIZ14" s="5"/>
      <c r="FJA14" s="5"/>
      <c r="FJB14" s="5"/>
      <c r="FJC14" s="5"/>
      <c r="FJD14" s="5"/>
      <c r="FJE14" s="5"/>
      <c r="FJF14" s="5"/>
      <c r="FJG14" s="5"/>
      <c r="FJH14" s="5"/>
      <c r="FJI14" s="5"/>
      <c r="FJJ14" s="5"/>
      <c r="FJK14" s="5"/>
      <c r="FJL14" s="5"/>
      <c r="FJM14" s="5"/>
      <c r="FJN14" s="5"/>
      <c r="FJO14" s="5"/>
      <c r="FJP14" s="5"/>
      <c r="FJQ14" s="5"/>
      <c r="FJR14" s="5"/>
      <c r="FJS14" s="5"/>
      <c r="FJT14" s="5"/>
      <c r="FJU14" s="5"/>
      <c r="FJV14" s="5"/>
      <c r="FJW14" s="5"/>
      <c r="FJX14" s="5"/>
      <c r="FJY14" s="5"/>
      <c r="FJZ14" s="5"/>
      <c r="FKA14" s="5"/>
      <c r="FKB14" s="5"/>
      <c r="FKC14" s="5"/>
      <c r="FKD14" s="5"/>
      <c r="FKE14" s="5"/>
      <c r="FKF14" s="5"/>
      <c r="FKG14" s="5"/>
      <c r="FKH14" s="5"/>
      <c r="FKI14" s="5"/>
      <c r="FKJ14" s="5"/>
      <c r="FKK14" s="5"/>
      <c r="FKL14" s="5"/>
      <c r="FKM14" s="5"/>
      <c r="FKN14" s="5"/>
      <c r="FKO14" s="5"/>
      <c r="FKP14" s="5"/>
      <c r="FKQ14" s="5"/>
      <c r="FKR14" s="5"/>
      <c r="FKS14" s="5"/>
      <c r="FKT14" s="5"/>
      <c r="FKU14" s="5"/>
      <c r="FKV14" s="5"/>
      <c r="FKW14" s="5"/>
      <c r="FKX14" s="5"/>
      <c r="FKY14" s="5"/>
      <c r="FKZ14" s="5"/>
      <c r="FLA14" s="5"/>
      <c r="FLB14" s="5"/>
      <c r="FLC14" s="5"/>
      <c r="FLD14" s="5"/>
      <c r="FLE14" s="5"/>
      <c r="FLF14" s="5"/>
      <c r="FLG14" s="5"/>
      <c r="FLH14" s="5"/>
      <c r="FLI14" s="5"/>
      <c r="FLJ14" s="5"/>
      <c r="FLK14" s="5"/>
      <c r="FLL14" s="5"/>
      <c r="FLM14" s="5"/>
      <c r="FLN14" s="5"/>
      <c r="FLO14" s="5"/>
      <c r="FLP14" s="5"/>
      <c r="FLQ14" s="5"/>
      <c r="FLR14" s="5"/>
      <c r="FLS14" s="5"/>
      <c r="FLT14" s="5"/>
      <c r="FLU14" s="5"/>
      <c r="FLV14" s="5"/>
      <c r="FLW14" s="5"/>
      <c r="FLX14" s="5"/>
      <c r="FLY14" s="5"/>
      <c r="FLZ14" s="5"/>
      <c r="FMA14" s="5"/>
      <c r="FMB14" s="5"/>
      <c r="FMC14" s="5"/>
      <c r="FMD14" s="5"/>
      <c r="FME14" s="5"/>
      <c r="FMF14" s="5"/>
      <c r="FMG14" s="5"/>
      <c r="FMH14" s="5"/>
      <c r="FMI14" s="5"/>
      <c r="FMJ14" s="5"/>
      <c r="FMK14" s="5"/>
      <c r="FML14" s="5"/>
      <c r="FMM14" s="5"/>
      <c r="FMN14" s="5"/>
      <c r="FMO14" s="5"/>
      <c r="FMP14" s="5"/>
      <c r="FMQ14" s="5"/>
      <c r="FMR14" s="5"/>
      <c r="FMS14" s="5"/>
      <c r="FMT14" s="5"/>
      <c r="FMU14" s="5"/>
      <c r="FMV14" s="5"/>
      <c r="FMW14" s="5"/>
      <c r="FMX14" s="5"/>
      <c r="FMY14" s="5"/>
      <c r="FMZ14" s="5"/>
      <c r="FNA14" s="5"/>
      <c r="FNB14" s="5"/>
      <c r="FNC14" s="5"/>
      <c r="FND14" s="5"/>
      <c r="FNE14" s="5"/>
      <c r="FNF14" s="5"/>
      <c r="FNG14" s="5"/>
      <c r="FNH14" s="5"/>
      <c r="FNI14" s="5"/>
      <c r="FNJ14" s="5"/>
      <c r="FNK14" s="5"/>
      <c r="FNL14" s="5"/>
      <c r="FNM14" s="5"/>
      <c r="FNN14" s="5"/>
      <c r="FNO14" s="5"/>
      <c r="FNP14" s="5"/>
      <c r="FNQ14" s="5"/>
      <c r="FNR14" s="5"/>
      <c r="FNS14" s="5"/>
      <c r="FNT14" s="5"/>
      <c r="FNU14" s="5"/>
      <c r="FNV14" s="5"/>
      <c r="FNW14" s="5"/>
      <c r="FNX14" s="5"/>
      <c r="FNY14" s="5"/>
      <c r="FNZ14" s="5"/>
      <c r="FOA14" s="5"/>
      <c r="FOB14" s="5"/>
      <c r="FOC14" s="5"/>
      <c r="FOD14" s="5"/>
      <c r="FOE14" s="5"/>
      <c r="FOF14" s="5"/>
      <c r="FOG14" s="5"/>
      <c r="FOH14" s="5"/>
      <c r="FOI14" s="5"/>
      <c r="FOJ14" s="5"/>
      <c r="FOK14" s="5"/>
      <c r="FOL14" s="5"/>
      <c r="FOM14" s="5"/>
      <c r="FON14" s="5"/>
      <c r="FOO14" s="5"/>
      <c r="FOP14" s="5"/>
      <c r="FOQ14" s="5"/>
      <c r="FOR14" s="5"/>
      <c r="FOS14" s="5"/>
      <c r="FOT14" s="5"/>
      <c r="FOU14" s="5"/>
      <c r="FOV14" s="5"/>
      <c r="FOW14" s="5"/>
      <c r="FOX14" s="5"/>
      <c r="FOY14" s="5"/>
      <c r="FOZ14" s="5"/>
      <c r="FPA14" s="5"/>
      <c r="FPB14" s="5"/>
      <c r="FPC14" s="5"/>
      <c r="FPD14" s="5"/>
      <c r="FPE14" s="5"/>
      <c r="FPF14" s="5"/>
      <c r="FPG14" s="5"/>
      <c r="FPH14" s="5"/>
      <c r="FPI14" s="5"/>
      <c r="FPJ14" s="5"/>
      <c r="FPK14" s="5"/>
      <c r="FPL14" s="5"/>
      <c r="FPM14" s="5"/>
      <c r="FPN14" s="5"/>
      <c r="FPO14" s="5"/>
      <c r="FPP14" s="5"/>
      <c r="FPQ14" s="5"/>
      <c r="FPR14" s="5"/>
      <c r="FPS14" s="5"/>
      <c r="FPT14" s="5"/>
      <c r="FPU14" s="5"/>
      <c r="FPV14" s="5"/>
      <c r="FPW14" s="5"/>
      <c r="FPX14" s="5"/>
      <c r="FPY14" s="5"/>
      <c r="FPZ14" s="5"/>
      <c r="FQA14" s="5"/>
      <c r="FQB14" s="5"/>
      <c r="FQC14" s="5"/>
      <c r="FQD14" s="5"/>
      <c r="FQE14" s="5"/>
      <c r="FQF14" s="5"/>
      <c r="FQG14" s="5"/>
      <c r="FQH14" s="5"/>
      <c r="FQI14" s="5"/>
      <c r="FQJ14" s="5"/>
      <c r="FQK14" s="5"/>
      <c r="FQL14" s="5"/>
      <c r="FQM14" s="5"/>
      <c r="FQN14" s="5"/>
      <c r="FQO14" s="5"/>
      <c r="FQP14" s="5"/>
      <c r="FQQ14" s="5"/>
      <c r="FQR14" s="5"/>
      <c r="FQS14" s="5"/>
      <c r="FQT14" s="5"/>
      <c r="FQU14" s="5"/>
      <c r="FQV14" s="5"/>
      <c r="FQW14" s="5"/>
      <c r="FQX14" s="5"/>
      <c r="FQY14" s="5"/>
      <c r="FQZ14" s="5"/>
      <c r="FRA14" s="5"/>
      <c r="FRB14" s="5"/>
      <c r="FRC14" s="5"/>
      <c r="FRD14" s="5"/>
      <c r="FRE14" s="5"/>
      <c r="FRF14" s="5"/>
      <c r="FRG14" s="5"/>
      <c r="FRH14" s="5"/>
      <c r="FRI14" s="5"/>
      <c r="FRJ14" s="5"/>
      <c r="FRK14" s="5"/>
      <c r="FRL14" s="5"/>
      <c r="FRM14" s="5"/>
      <c r="FRN14" s="5"/>
      <c r="FRO14" s="5"/>
      <c r="FRP14" s="5"/>
      <c r="FRQ14" s="5"/>
      <c r="FRR14" s="5"/>
      <c r="FRS14" s="5"/>
      <c r="FRT14" s="5"/>
      <c r="FRU14" s="5"/>
      <c r="FRV14" s="5"/>
      <c r="FRW14" s="5"/>
      <c r="FRX14" s="5"/>
      <c r="FRY14" s="5"/>
      <c r="FRZ14" s="5"/>
      <c r="FSA14" s="5"/>
      <c r="FSB14" s="5"/>
      <c r="FSC14" s="5"/>
      <c r="FSD14" s="5"/>
      <c r="FSE14" s="5"/>
      <c r="FSF14" s="5"/>
      <c r="FSG14" s="5"/>
      <c r="FSH14" s="5"/>
      <c r="FSI14" s="5"/>
      <c r="FSJ14" s="5"/>
      <c r="FSK14" s="5"/>
      <c r="FSL14" s="5"/>
      <c r="FSM14" s="5"/>
      <c r="FSN14" s="5"/>
      <c r="FSO14" s="5"/>
      <c r="FSP14" s="5"/>
      <c r="FSQ14" s="5"/>
      <c r="FSR14" s="5"/>
      <c r="FSS14" s="5"/>
      <c r="FST14" s="5"/>
      <c r="FSU14" s="5"/>
      <c r="FSV14" s="5"/>
      <c r="FSW14" s="5"/>
      <c r="FSX14" s="5"/>
      <c r="FSY14" s="5"/>
      <c r="FSZ14" s="5"/>
      <c r="FTA14" s="5"/>
      <c r="FTB14" s="5"/>
      <c r="FTC14" s="5"/>
      <c r="FTD14" s="5"/>
      <c r="FTE14" s="5"/>
      <c r="FTF14" s="5"/>
      <c r="FTG14" s="5"/>
      <c r="FTH14" s="5"/>
      <c r="FTI14" s="5"/>
      <c r="FTJ14" s="5"/>
      <c r="FTK14" s="5"/>
      <c r="FTL14" s="5"/>
      <c r="FTM14" s="5"/>
      <c r="FTN14" s="5"/>
      <c r="FTO14" s="5"/>
      <c r="FTP14" s="5"/>
      <c r="FTQ14" s="5"/>
      <c r="FTR14" s="5"/>
      <c r="FTS14" s="5"/>
      <c r="FTT14" s="5"/>
      <c r="FTU14" s="5"/>
      <c r="FTV14" s="5"/>
      <c r="FTW14" s="5"/>
      <c r="FTX14" s="5"/>
      <c r="FTY14" s="5"/>
      <c r="FTZ14" s="5"/>
      <c r="FUA14" s="5"/>
      <c r="FUB14" s="5"/>
      <c r="FUC14" s="5"/>
      <c r="FUD14" s="5"/>
      <c r="FUE14" s="5"/>
      <c r="FUF14" s="5"/>
      <c r="FUG14" s="5"/>
      <c r="FUH14" s="5"/>
      <c r="FUI14" s="5"/>
      <c r="FUJ14" s="5"/>
      <c r="FUK14" s="5"/>
      <c r="FUL14" s="5"/>
      <c r="FUM14" s="5"/>
      <c r="FUN14" s="5"/>
      <c r="FUO14" s="5"/>
      <c r="FUP14" s="5"/>
      <c r="FUQ14" s="5"/>
      <c r="FUR14" s="5"/>
      <c r="FUS14" s="5"/>
      <c r="FUT14" s="5"/>
      <c r="FUU14" s="5"/>
      <c r="FUV14" s="5"/>
      <c r="FUW14" s="5"/>
      <c r="FUX14" s="5"/>
      <c r="FUY14" s="5"/>
      <c r="FUZ14" s="5"/>
      <c r="FVA14" s="5"/>
      <c r="FVB14" s="5"/>
      <c r="FVC14" s="5"/>
      <c r="FVD14" s="5"/>
      <c r="FVE14" s="5"/>
      <c r="FVF14" s="5"/>
      <c r="FVG14" s="5"/>
      <c r="FVH14" s="5"/>
      <c r="FVI14" s="5"/>
      <c r="FVJ14" s="5"/>
      <c r="FVK14" s="5"/>
      <c r="FVL14" s="5"/>
      <c r="FVM14" s="5"/>
      <c r="FVN14" s="5"/>
      <c r="FVO14" s="5"/>
      <c r="FVP14" s="5"/>
      <c r="FVQ14" s="5"/>
      <c r="FVR14" s="5"/>
      <c r="FVS14" s="5"/>
      <c r="FVT14" s="5"/>
      <c r="FVU14" s="5"/>
      <c r="FVV14" s="5"/>
      <c r="FVW14" s="5"/>
      <c r="FVX14" s="5"/>
      <c r="FVY14" s="5"/>
      <c r="FVZ14" s="5"/>
      <c r="FWA14" s="5"/>
      <c r="FWB14" s="5"/>
      <c r="FWC14" s="5"/>
      <c r="FWD14" s="5"/>
      <c r="FWE14" s="5"/>
      <c r="FWF14" s="5"/>
      <c r="FWG14" s="5"/>
      <c r="FWH14" s="5"/>
      <c r="FWI14" s="5"/>
      <c r="FWJ14" s="5"/>
      <c r="FWK14" s="5"/>
      <c r="FWL14" s="5"/>
      <c r="FWM14" s="5"/>
      <c r="FWN14" s="5"/>
      <c r="FWO14" s="5"/>
      <c r="FWP14" s="5"/>
      <c r="FWQ14" s="5"/>
      <c r="FWR14" s="5"/>
      <c r="FWS14" s="5"/>
      <c r="FWT14" s="5"/>
      <c r="FWU14" s="5"/>
      <c r="FWV14" s="5"/>
      <c r="FWW14" s="5"/>
      <c r="FWX14" s="5"/>
      <c r="FWY14" s="5"/>
      <c r="FWZ14" s="5"/>
      <c r="FXA14" s="5"/>
      <c r="FXB14" s="5"/>
      <c r="FXC14" s="5"/>
      <c r="FXD14" s="5"/>
      <c r="FXE14" s="5"/>
      <c r="FXF14" s="5"/>
      <c r="FXG14" s="5"/>
      <c r="FXH14" s="5"/>
      <c r="FXI14" s="5"/>
      <c r="FXJ14" s="5"/>
      <c r="FXK14" s="5"/>
      <c r="FXL14" s="5"/>
      <c r="FXM14" s="5"/>
      <c r="FXN14" s="5"/>
      <c r="FXO14" s="5"/>
      <c r="FXP14" s="5"/>
      <c r="FXQ14" s="5"/>
      <c r="FXR14" s="5"/>
      <c r="FXS14" s="5"/>
      <c r="FXT14" s="5"/>
      <c r="FXU14" s="5"/>
      <c r="FXV14" s="5"/>
      <c r="FXW14" s="5"/>
      <c r="FXX14" s="5"/>
      <c r="FXY14" s="5"/>
      <c r="FXZ14" s="5"/>
      <c r="FYA14" s="5"/>
      <c r="FYB14" s="5"/>
      <c r="FYC14" s="5"/>
      <c r="FYD14" s="5"/>
      <c r="FYE14" s="5"/>
      <c r="FYF14" s="5"/>
      <c r="FYG14" s="5"/>
      <c r="FYH14" s="5"/>
      <c r="FYI14" s="5"/>
      <c r="FYJ14" s="5"/>
      <c r="FYK14" s="5"/>
      <c r="FYL14" s="5"/>
      <c r="FYM14" s="5"/>
      <c r="FYN14" s="5"/>
      <c r="FYO14" s="5"/>
      <c r="FYP14" s="5"/>
      <c r="FYQ14" s="5"/>
      <c r="FYR14" s="5"/>
      <c r="FYS14" s="5"/>
      <c r="FYT14" s="5"/>
      <c r="FYU14" s="5"/>
      <c r="FYV14" s="5"/>
      <c r="FYW14" s="5"/>
      <c r="FYX14" s="5"/>
      <c r="FYY14" s="5"/>
      <c r="FYZ14" s="5"/>
      <c r="FZA14" s="5"/>
      <c r="FZB14" s="5"/>
      <c r="FZC14" s="5"/>
      <c r="FZD14" s="5"/>
      <c r="FZE14" s="5"/>
      <c r="FZF14" s="5"/>
      <c r="FZG14" s="5"/>
      <c r="FZH14" s="5"/>
      <c r="FZI14" s="5"/>
      <c r="FZJ14" s="5"/>
      <c r="FZK14" s="5"/>
      <c r="FZL14" s="5"/>
      <c r="FZM14" s="5"/>
      <c r="FZN14" s="5"/>
      <c r="FZO14" s="5"/>
      <c r="FZP14" s="5"/>
      <c r="FZQ14" s="5"/>
      <c r="FZR14" s="5"/>
      <c r="FZS14" s="5"/>
      <c r="FZT14" s="5"/>
      <c r="FZU14" s="5"/>
      <c r="FZV14" s="5"/>
      <c r="FZW14" s="5"/>
      <c r="FZX14" s="5"/>
      <c r="FZY14" s="5"/>
      <c r="FZZ14" s="5"/>
      <c r="GAA14" s="5"/>
      <c r="GAB14" s="5"/>
      <c r="GAC14" s="5"/>
      <c r="GAD14" s="5"/>
      <c r="GAE14" s="5"/>
      <c r="GAF14" s="5"/>
      <c r="GAG14" s="5"/>
      <c r="GAH14" s="5"/>
      <c r="GAI14" s="5"/>
      <c r="GAJ14" s="5"/>
      <c r="GAK14" s="5"/>
      <c r="GAL14" s="5"/>
      <c r="GAM14" s="5"/>
      <c r="GAN14" s="5"/>
      <c r="GAO14" s="5"/>
      <c r="GAP14" s="5"/>
      <c r="GAQ14" s="5"/>
      <c r="GAR14" s="5"/>
      <c r="GAS14" s="5"/>
      <c r="GAT14" s="5"/>
      <c r="GAU14" s="5"/>
      <c r="GAV14" s="5"/>
      <c r="GAW14" s="5"/>
      <c r="GAX14" s="5"/>
      <c r="GAY14" s="5"/>
      <c r="GAZ14" s="5"/>
      <c r="GBA14" s="5"/>
      <c r="GBB14" s="5"/>
      <c r="GBC14" s="5"/>
      <c r="GBD14" s="5"/>
      <c r="GBE14" s="5"/>
      <c r="GBF14" s="5"/>
      <c r="GBG14" s="5"/>
      <c r="GBH14" s="5"/>
      <c r="GBI14" s="5"/>
      <c r="GBJ14" s="5"/>
      <c r="GBK14" s="5"/>
      <c r="GBL14" s="5"/>
      <c r="GBM14" s="5"/>
      <c r="GBN14" s="5"/>
      <c r="GBO14" s="5"/>
      <c r="GBP14" s="5"/>
      <c r="GBQ14" s="5"/>
      <c r="GBR14" s="5"/>
      <c r="GBS14" s="5"/>
      <c r="GBT14" s="5"/>
      <c r="GBU14" s="5"/>
      <c r="GBV14" s="5"/>
      <c r="GBW14" s="5"/>
      <c r="GBX14" s="5"/>
      <c r="GBY14" s="5"/>
      <c r="GBZ14" s="5"/>
      <c r="GCA14" s="5"/>
      <c r="GCB14" s="5"/>
      <c r="GCC14" s="5"/>
      <c r="GCD14" s="5"/>
      <c r="GCE14" s="5"/>
      <c r="GCF14" s="5"/>
      <c r="GCG14" s="5"/>
      <c r="GCH14" s="5"/>
      <c r="GCI14" s="5"/>
      <c r="GCJ14" s="5"/>
      <c r="GCK14" s="5"/>
      <c r="GCL14" s="5"/>
      <c r="GCM14" s="5"/>
      <c r="GCN14" s="5"/>
      <c r="GCO14" s="5"/>
      <c r="GCP14" s="5"/>
      <c r="GCQ14" s="5"/>
      <c r="GCR14" s="5"/>
      <c r="GCS14" s="5"/>
      <c r="GCT14" s="5"/>
      <c r="GCU14" s="5"/>
      <c r="GCV14" s="5"/>
      <c r="GCW14" s="5"/>
      <c r="GCX14" s="5"/>
      <c r="GCY14" s="5"/>
      <c r="GCZ14" s="5"/>
      <c r="GDA14" s="5"/>
      <c r="GDB14" s="5"/>
      <c r="GDC14" s="5"/>
      <c r="GDD14" s="5"/>
      <c r="GDE14" s="5"/>
      <c r="GDF14" s="5"/>
      <c r="GDG14" s="5"/>
      <c r="GDH14" s="5"/>
      <c r="GDI14" s="5"/>
      <c r="GDJ14" s="5"/>
      <c r="GDK14" s="5"/>
      <c r="GDL14" s="5"/>
      <c r="GDM14" s="5"/>
      <c r="GDN14" s="5"/>
      <c r="GDO14" s="5"/>
      <c r="GDP14" s="5"/>
      <c r="GDQ14" s="5"/>
      <c r="GDR14" s="5"/>
      <c r="GDS14" s="5"/>
      <c r="GDT14" s="5"/>
      <c r="GDU14" s="5"/>
      <c r="GDV14" s="5"/>
      <c r="GDW14" s="5"/>
      <c r="GDX14" s="5"/>
      <c r="GDY14" s="5"/>
      <c r="GDZ14" s="5"/>
      <c r="GEA14" s="5"/>
      <c r="GEB14" s="5"/>
      <c r="GEC14" s="5"/>
      <c r="GED14" s="5"/>
      <c r="GEE14" s="5"/>
      <c r="GEF14" s="5"/>
      <c r="GEG14" s="5"/>
      <c r="GEH14" s="5"/>
      <c r="GEI14" s="5"/>
      <c r="GEJ14" s="5"/>
      <c r="GEK14" s="5"/>
      <c r="GEL14" s="5"/>
      <c r="GEM14" s="5"/>
      <c r="GEN14" s="5"/>
      <c r="GEO14" s="5"/>
      <c r="GEP14" s="5"/>
      <c r="GEQ14" s="5"/>
      <c r="GER14" s="5"/>
      <c r="GES14" s="5"/>
      <c r="GET14" s="5"/>
      <c r="GEU14" s="5"/>
      <c r="GEV14" s="5"/>
      <c r="GEW14" s="5"/>
      <c r="GEX14" s="5"/>
      <c r="GEY14" s="5"/>
      <c r="GEZ14" s="5"/>
      <c r="GFA14" s="5"/>
      <c r="GFB14" s="5"/>
      <c r="GFC14" s="5"/>
      <c r="GFD14" s="5"/>
      <c r="GFE14" s="5"/>
      <c r="GFF14" s="5"/>
      <c r="GFG14" s="5"/>
      <c r="GFH14" s="5"/>
      <c r="GFI14" s="5"/>
      <c r="GFJ14" s="5"/>
      <c r="GFK14" s="5"/>
      <c r="GFL14" s="5"/>
      <c r="GFM14" s="5"/>
      <c r="GFN14" s="5"/>
      <c r="GFO14" s="5"/>
      <c r="GFP14" s="5"/>
      <c r="GFQ14" s="5"/>
      <c r="GFR14" s="5"/>
      <c r="GFS14" s="5"/>
      <c r="GFT14" s="5"/>
      <c r="GFU14" s="5"/>
      <c r="GFV14" s="5"/>
      <c r="GFW14" s="5"/>
      <c r="GFX14" s="5"/>
      <c r="GFY14" s="5"/>
      <c r="GFZ14" s="5"/>
      <c r="GGA14" s="5"/>
      <c r="GGB14" s="5"/>
      <c r="GGC14" s="5"/>
      <c r="GGD14" s="5"/>
      <c r="GGE14" s="5"/>
      <c r="GGF14" s="5"/>
      <c r="GGG14" s="5"/>
      <c r="GGH14" s="5"/>
      <c r="GGI14" s="5"/>
      <c r="GGJ14" s="5"/>
      <c r="GGK14" s="5"/>
      <c r="GGL14" s="5"/>
      <c r="GGM14" s="5"/>
      <c r="GGN14" s="5"/>
      <c r="GGO14" s="5"/>
      <c r="GGP14" s="5"/>
      <c r="GGQ14" s="5"/>
      <c r="GGR14" s="5"/>
      <c r="GGS14" s="5"/>
      <c r="GGT14" s="5"/>
      <c r="GGU14" s="5"/>
      <c r="GGV14" s="5"/>
      <c r="GGW14" s="5"/>
      <c r="GGX14" s="5"/>
      <c r="GGY14" s="5"/>
      <c r="GGZ14" s="5"/>
      <c r="GHA14" s="5"/>
      <c r="GHB14" s="5"/>
      <c r="GHC14" s="5"/>
      <c r="GHD14" s="5"/>
      <c r="GHE14" s="5"/>
      <c r="GHF14" s="5"/>
      <c r="GHG14" s="5"/>
      <c r="GHH14" s="5"/>
      <c r="GHI14" s="5"/>
      <c r="GHJ14" s="5"/>
      <c r="GHK14" s="5"/>
      <c r="GHL14" s="5"/>
      <c r="GHM14" s="5"/>
      <c r="GHN14" s="5"/>
      <c r="GHO14" s="5"/>
      <c r="GHP14" s="5"/>
      <c r="GHQ14" s="5"/>
      <c r="GHR14" s="5"/>
      <c r="GHS14" s="5"/>
      <c r="GHT14" s="5"/>
      <c r="GHU14" s="5"/>
      <c r="GHV14" s="5"/>
      <c r="GHW14" s="5"/>
      <c r="GHX14" s="5"/>
      <c r="GHY14" s="5"/>
      <c r="GHZ14" s="5"/>
      <c r="GIA14" s="5"/>
      <c r="GIB14" s="5"/>
      <c r="GIC14" s="5"/>
      <c r="GID14" s="5"/>
      <c r="GIE14" s="5"/>
      <c r="GIF14" s="5"/>
      <c r="GIG14" s="5"/>
      <c r="GIH14" s="5"/>
      <c r="GII14" s="5"/>
      <c r="GIJ14" s="5"/>
      <c r="GIK14" s="5"/>
      <c r="GIL14" s="5"/>
      <c r="GIM14" s="5"/>
      <c r="GIN14" s="5"/>
      <c r="GIO14" s="5"/>
      <c r="GIP14" s="5"/>
      <c r="GIQ14" s="5"/>
      <c r="GIR14" s="5"/>
      <c r="GIS14" s="5"/>
      <c r="GIT14" s="5"/>
      <c r="GIU14" s="5"/>
      <c r="GIV14" s="5"/>
      <c r="GIW14" s="5"/>
      <c r="GIX14" s="5"/>
      <c r="GIY14" s="5"/>
      <c r="GIZ14" s="5"/>
      <c r="GJA14" s="5"/>
      <c r="GJB14" s="5"/>
      <c r="GJC14" s="5"/>
      <c r="GJD14" s="5"/>
      <c r="GJE14" s="5"/>
      <c r="GJF14" s="5"/>
      <c r="GJG14" s="5"/>
      <c r="GJH14" s="5"/>
      <c r="GJI14" s="5"/>
      <c r="GJJ14" s="5"/>
      <c r="GJK14" s="5"/>
      <c r="GJL14" s="5"/>
      <c r="GJM14" s="5"/>
      <c r="GJN14" s="5"/>
      <c r="GJO14" s="5"/>
      <c r="GJP14" s="5"/>
      <c r="GJQ14" s="5"/>
      <c r="GJR14" s="5"/>
      <c r="GJS14" s="5"/>
      <c r="GJT14" s="5"/>
      <c r="GJU14" s="5"/>
      <c r="GJV14" s="5"/>
      <c r="GJW14" s="5"/>
      <c r="GJX14" s="5"/>
      <c r="GJY14" s="5"/>
      <c r="GJZ14" s="5"/>
      <c r="GKA14" s="5"/>
      <c r="GKB14" s="5"/>
      <c r="GKC14" s="5"/>
      <c r="GKD14" s="5"/>
      <c r="GKE14" s="5"/>
      <c r="GKF14" s="5"/>
      <c r="GKG14" s="5"/>
      <c r="GKH14" s="5"/>
      <c r="GKI14" s="5"/>
      <c r="GKJ14" s="5"/>
      <c r="GKK14" s="5"/>
      <c r="GKL14" s="5"/>
      <c r="GKM14" s="5"/>
      <c r="GKN14" s="5"/>
      <c r="GKO14" s="5"/>
      <c r="GKP14" s="5"/>
      <c r="GKQ14" s="5"/>
      <c r="GKR14" s="5"/>
      <c r="GKS14" s="5"/>
      <c r="GKT14" s="5"/>
      <c r="GKU14" s="5"/>
      <c r="GKV14" s="5"/>
      <c r="GKW14" s="5"/>
      <c r="GKX14" s="5"/>
      <c r="GKY14" s="5"/>
      <c r="GKZ14" s="5"/>
      <c r="GLA14" s="5"/>
      <c r="GLB14" s="5"/>
      <c r="GLC14" s="5"/>
      <c r="GLD14" s="5"/>
      <c r="GLE14" s="5"/>
      <c r="GLF14" s="5"/>
      <c r="GLG14" s="5"/>
      <c r="GLH14" s="5"/>
      <c r="GLI14" s="5"/>
      <c r="GLJ14" s="5"/>
      <c r="GLK14" s="5"/>
      <c r="GLL14" s="5"/>
      <c r="GLM14" s="5"/>
      <c r="GLN14" s="5"/>
      <c r="GLO14" s="5"/>
      <c r="GLP14" s="5"/>
      <c r="GLQ14" s="5"/>
      <c r="GLR14" s="5"/>
      <c r="GLS14" s="5"/>
      <c r="GLT14" s="5"/>
      <c r="GLU14" s="5"/>
      <c r="GLV14" s="5"/>
      <c r="GLW14" s="5"/>
      <c r="GLX14" s="5"/>
      <c r="GLY14" s="5"/>
      <c r="GLZ14" s="5"/>
      <c r="GMA14" s="5"/>
      <c r="GMB14" s="5"/>
      <c r="GMC14" s="5"/>
      <c r="GMD14" s="5"/>
      <c r="GME14" s="5"/>
      <c r="GMF14" s="5"/>
      <c r="GMG14" s="5"/>
      <c r="GMH14" s="5"/>
      <c r="GMI14" s="5"/>
      <c r="GMJ14" s="5"/>
      <c r="GMK14" s="5"/>
      <c r="GML14" s="5"/>
      <c r="GMM14" s="5"/>
      <c r="GMN14" s="5"/>
      <c r="GMO14" s="5"/>
      <c r="GMP14" s="5"/>
      <c r="GMQ14" s="5"/>
      <c r="GMR14" s="5"/>
      <c r="GMS14" s="5"/>
      <c r="GMT14" s="5"/>
      <c r="GMU14" s="5"/>
      <c r="GMV14" s="5"/>
      <c r="GMW14" s="5"/>
      <c r="GMX14" s="5"/>
      <c r="GMY14" s="5"/>
      <c r="GMZ14" s="5"/>
      <c r="GNA14" s="5"/>
      <c r="GNB14" s="5"/>
      <c r="GNC14" s="5"/>
      <c r="GND14" s="5"/>
      <c r="GNE14" s="5"/>
      <c r="GNF14" s="5"/>
      <c r="GNG14" s="5"/>
      <c r="GNH14" s="5"/>
      <c r="GNI14" s="5"/>
      <c r="GNJ14" s="5"/>
      <c r="GNK14" s="5"/>
      <c r="GNL14" s="5"/>
      <c r="GNM14" s="5"/>
      <c r="GNN14" s="5"/>
      <c r="GNO14" s="5"/>
      <c r="GNP14" s="5"/>
      <c r="GNQ14" s="5"/>
      <c r="GNR14" s="5"/>
      <c r="GNS14" s="5"/>
      <c r="GNT14" s="5"/>
      <c r="GNU14" s="5"/>
      <c r="GNV14" s="5"/>
      <c r="GNW14" s="5"/>
      <c r="GNX14" s="5"/>
      <c r="GNY14" s="5"/>
      <c r="GNZ14" s="5"/>
      <c r="GOA14" s="5"/>
      <c r="GOB14" s="5"/>
      <c r="GOC14" s="5"/>
      <c r="GOD14" s="5"/>
      <c r="GOE14" s="5"/>
      <c r="GOF14" s="5"/>
      <c r="GOG14" s="5"/>
      <c r="GOH14" s="5"/>
      <c r="GOI14" s="5"/>
      <c r="GOJ14" s="5"/>
      <c r="GOK14" s="5"/>
      <c r="GOL14" s="5"/>
      <c r="GOM14" s="5"/>
      <c r="GON14" s="5"/>
      <c r="GOO14" s="5"/>
      <c r="GOP14" s="5"/>
      <c r="GOQ14" s="5"/>
      <c r="GOR14" s="5"/>
      <c r="GOS14" s="5"/>
      <c r="GOT14" s="5"/>
      <c r="GOU14" s="5"/>
      <c r="GOV14" s="5"/>
      <c r="GOW14" s="5"/>
      <c r="GOX14" s="5"/>
      <c r="GOY14" s="5"/>
      <c r="GOZ14" s="5"/>
      <c r="GPA14" s="5"/>
      <c r="GPB14" s="5"/>
      <c r="GPC14" s="5"/>
      <c r="GPD14" s="5"/>
      <c r="GPE14" s="5"/>
      <c r="GPF14" s="5"/>
      <c r="GPG14" s="5"/>
      <c r="GPH14" s="5"/>
      <c r="GPI14" s="5"/>
      <c r="GPJ14" s="5"/>
      <c r="GPK14" s="5"/>
      <c r="GPL14" s="5"/>
      <c r="GPM14" s="5"/>
      <c r="GPN14" s="5"/>
      <c r="GPO14" s="5"/>
      <c r="GPP14" s="5"/>
      <c r="GPQ14" s="5"/>
      <c r="GPR14" s="5"/>
      <c r="GPS14" s="5"/>
      <c r="GPT14" s="5"/>
      <c r="GPU14" s="5"/>
      <c r="GPV14" s="5"/>
      <c r="GPW14" s="5"/>
      <c r="GPX14" s="5"/>
      <c r="GPY14" s="5"/>
      <c r="GPZ14" s="5"/>
      <c r="GQA14" s="5"/>
      <c r="GQB14" s="5"/>
      <c r="GQC14" s="5"/>
      <c r="GQD14" s="5"/>
      <c r="GQE14" s="5"/>
      <c r="GQF14" s="5"/>
      <c r="GQG14" s="5"/>
      <c r="GQH14" s="5"/>
      <c r="GQI14" s="5"/>
      <c r="GQJ14" s="5"/>
      <c r="GQK14" s="5"/>
      <c r="GQL14" s="5"/>
      <c r="GQM14" s="5"/>
      <c r="GQN14" s="5"/>
      <c r="GQO14" s="5"/>
      <c r="GQP14" s="5"/>
      <c r="GQQ14" s="5"/>
      <c r="GQR14" s="5"/>
      <c r="GQS14" s="5"/>
      <c r="GQT14" s="5"/>
      <c r="GQU14" s="5"/>
      <c r="GQV14" s="5"/>
      <c r="GQW14" s="5"/>
      <c r="GQX14" s="5"/>
      <c r="GQY14" s="5"/>
      <c r="GQZ14" s="5"/>
      <c r="GRA14" s="5"/>
      <c r="GRB14" s="5"/>
      <c r="GRC14" s="5"/>
      <c r="GRD14" s="5"/>
      <c r="GRE14" s="5"/>
      <c r="GRF14" s="5"/>
      <c r="GRG14" s="5"/>
      <c r="GRH14" s="5"/>
      <c r="GRI14" s="5"/>
      <c r="GRJ14" s="5"/>
      <c r="GRK14" s="5"/>
      <c r="GRL14" s="5"/>
      <c r="GRM14" s="5"/>
      <c r="GRN14" s="5"/>
      <c r="GRO14" s="5"/>
      <c r="GRP14" s="5"/>
      <c r="GRQ14" s="5"/>
      <c r="GRR14" s="5"/>
      <c r="GRS14" s="5"/>
      <c r="GRT14" s="5"/>
      <c r="GRU14" s="5"/>
      <c r="GRV14" s="5"/>
      <c r="GRW14" s="5"/>
      <c r="GRX14" s="5"/>
      <c r="GRY14" s="5"/>
      <c r="GRZ14" s="5"/>
      <c r="GSA14" s="5"/>
      <c r="GSB14" s="5"/>
      <c r="GSC14" s="5"/>
      <c r="GSD14" s="5"/>
      <c r="GSE14" s="5"/>
      <c r="GSF14" s="5"/>
      <c r="GSG14" s="5"/>
      <c r="GSH14" s="5"/>
      <c r="GSI14" s="5"/>
      <c r="GSJ14" s="5"/>
      <c r="GSK14" s="5"/>
      <c r="GSL14" s="5"/>
      <c r="GSM14" s="5"/>
      <c r="GSN14" s="5"/>
      <c r="GSO14" s="5"/>
      <c r="GSP14" s="5"/>
      <c r="GSQ14" s="5"/>
      <c r="GSR14" s="5"/>
      <c r="GSS14" s="5"/>
      <c r="GST14" s="5"/>
      <c r="GSU14" s="5"/>
      <c r="GSV14" s="5"/>
      <c r="GSW14" s="5"/>
      <c r="GSX14" s="5"/>
      <c r="GSY14" s="5"/>
      <c r="GSZ14" s="5"/>
      <c r="GTA14" s="5"/>
      <c r="GTB14" s="5"/>
      <c r="GTC14" s="5"/>
      <c r="GTD14" s="5"/>
      <c r="GTE14" s="5"/>
      <c r="GTF14" s="5"/>
      <c r="GTG14" s="5"/>
      <c r="GTH14" s="5"/>
      <c r="GTI14" s="5"/>
      <c r="GTJ14" s="5"/>
      <c r="GTK14" s="5"/>
      <c r="GTL14" s="5"/>
      <c r="GTM14" s="5"/>
      <c r="GTN14" s="5"/>
      <c r="GTO14" s="5"/>
      <c r="GTP14" s="5"/>
      <c r="GTQ14" s="5"/>
      <c r="GTR14" s="5"/>
      <c r="GTS14" s="5"/>
      <c r="GTT14" s="5"/>
      <c r="GTU14" s="5"/>
      <c r="GTV14" s="5"/>
      <c r="GTW14" s="5"/>
      <c r="GTX14" s="5"/>
      <c r="GTY14" s="5"/>
      <c r="GTZ14" s="5"/>
      <c r="GUA14" s="5"/>
      <c r="GUB14" s="5"/>
      <c r="GUC14" s="5"/>
      <c r="GUD14" s="5"/>
      <c r="GUE14" s="5"/>
      <c r="GUF14" s="5"/>
      <c r="GUG14" s="5"/>
      <c r="GUH14" s="5"/>
      <c r="GUI14" s="5"/>
      <c r="GUJ14" s="5"/>
      <c r="GUK14" s="5"/>
      <c r="GUL14" s="5"/>
      <c r="GUM14" s="5"/>
      <c r="GUN14" s="5"/>
      <c r="GUO14" s="5"/>
      <c r="GUP14" s="5"/>
      <c r="GUQ14" s="5"/>
      <c r="GUR14" s="5"/>
      <c r="GUS14" s="5"/>
      <c r="GUT14" s="5"/>
      <c r="GUU14" s="5"/>
      <c r="GUV14" s="5"/>
      <c r="GUW14" s="5"/>
      <c r="GUX14" s="5"/>
      <c r="GUY14" s="5"/>
      <c r="GUZ14" s="5"/>
      <c r="GVA14" s="5"/>
      <c r="GVB14" s="5"/>
      <c r="GVC14" s="5"/>
      <c r="GVD14" s="5"/>
      <c r="GVE14" s="5"/>
      <c r="GVF14" s="5"/>
      <c r="GVG14" s="5"/>
      <c r="GVH14" s="5"/>
      <c r="GVI14" s="5"/>
      <c r="GVJ14" s="5"/>
      <c r="GVK14" s="5"/>
      <c r="GVL14" s="5"/>
      <c r="GVM14" s="5"/>
      <c r="GVN14" s="5"/>
      <c r="GVO14" s="5"/>
      <c r="GVP14" s="5"/>
      <c r="GVQ14" s="5"/>
      <c r="GVR14" s="5"/>
      <c r="GVS14" s="5"/>
      <c r="GVT14" s="5"/>
      <c r="GVU14" s="5"/>
      <c r="GVV14" s="5"/>
      <c r="GVW14" s="5"/>
      <c r="GVX14" s="5"/>
      <c r="GVY14" s="5"/>
      <c r="GVZ14" s="5"/>
      <c r="GWA14" s="5"/>
      <c r="GWB14" s="5"/>
      <c r="GWC14" s="5"/>
      <c r="GWD14" s="5"/>
      <c r="GWE14" s="5"/>
      <c r="GWF14" s="5"/>
      <c r="GWG14" s="5"/>
      <c r="GWH14" s="5"/>
      <c r="GWI14" s="5"/>
      <c r="GWJ14" s="5"/>
      <c r="GWK14" s="5"/>
      <c r="GWL14" s="5"/>
      <c r="GWM14" s="5"/>
      <c r="GWN14" s="5"/>
      <c r="GWO14" s="5"/>
      <c r="GWP14" s="5"/>
      <c r="GWQ14" s="5"/>
      <c r="GWR14" s="5"/>
      <c r="GWS14" s="5"/>
      <c r="GWT14" s="5"/>
      <c r="GWU14" s="5"/>
      <c r="GWV14" s="5"/>
      <c r="GWW14" s="5"/>
      <c r="GWX14" s="5"/>
      <c r="GWY14" s="5"/>
      <c r="GWZ14" s="5"/>
      <c r="GXA14" s="5"/>
      <c r="GXB14" s="5"/>
      <c r="GXC14" s="5"/>
      <c r="GXD14" s="5"/>
      <c r="GXE14" s="5"/>
      <c r="GXF14" s="5"/>
      <c r="GXG14" s="5"/>
      <c r="GXH14" s="5"/>
      <c r="GXI14" s="5"/>
      <c r="GXJ14" s="5"/>
      <c r="GXK14" s="5"/>
      <c r="GXL14" s="5"/>
      <c r="GXM14" s="5"/>
      <c r="GXN14" s="5"/>
      <c r="GXO14" s="5"/>
      <c r="GXP14" s="5"/>
      <c r="GXQ14" s="5"/>
      <c r="GXR14" s="5"/>
      <c r="GXS14" s="5"/>
      <c r="GXT14" s="5"/>
      <c r="GXU14" s="5"/>
      <c r="GXV14" s="5"/>
      <c r="GXW14" s="5"/>
      <c r="GXX14" s="5"/>
      <c r="GXY14" s="5"/>
      <c r="GXZ14" s="5"/>
      <c r="GYA14" s="5"/>
      <c r="GYB14" s="5"/>
      <c r="GYC14" s="5"/>
      <c r="GYD14" s="5"/>
      <c r="GYE14" s="5"/>
      <c r="GYF14" s="5"/>
      <c r="GYG14" s="5"/>
      <c r="GYH14" s="5"/>
      <c r="GYI14" s="5"/>
      <c r="GYJ14" s="5"/>
      <c r="GYK14" s="5"/>
      <c r="GYL14" s="5"/>
      <c r="GYM14" s="5"/>
      <c r="GYN14" s="5"/>
      <c r="GYO14" s="5"/>
      <c r="GYP14" s="5"/>
      <c r="GYQ14" s="5"/>
      <c r="GYR14" s="5"/>
      <c r="GYS14" s="5"/>
      <c r="GYT14" s="5"/>
      <c r="GYU14" s="5"/>
      <c r="GYV14" s="5"/>
      <c r="GYW14" s="5"/>
      <c r="GYX14" s="5"/>
      <c r="GYY14" s="5"/>
      <c r="GYZ14" s="5"/>
      <c r="GZA14" s="5"/>
      <c r="GZB14" s="5"/>
      <c r="GZC14" s="5"/>
      <c r="GZD14" s="5"/>
      <c r="GZE14" s="5"/>
      <c r="GZF14" s="5"/>
      <c r="GZG14" s="5"/>
      <c r="GZH14" s="5"/>
      <c r="GZI14" s="5"/>
      <c r="GZJ14" s="5"/>
      <c r="GZK14" s="5"/>
      <c r="GZL14" s="5"/>
      <c r="GZM14" s="5"/>
      <c r="GZN14" s="5"/>
      <c r="GZO14" s="5"/>
      <c r="GZP14" s="5"/>
      <c r="GZQ14" s="5"/>
      <c r="GZR14" s="5"/>
      <c r="GZS14" s="5"/>
      <c r="GZT14" s="5"/>
      <c r="GZU14" s="5"/>
      <c r="GZV14" s="5"/>
      <c r="GZW14" s="5"/>
      <c r="GZX14" s="5"/>
      <c r="GZY14" s="5"/>
      <c r="GZZ14" s="5"/>
      <c r="HAA14" s="5"/>
      <c r="HAB14" s="5"/>
      <c r="HAC14" s="5"/>
      <c r="HAD14" s="5"/>
      <c r="HAE14" s="5"/>
      <c r="HAF14" s="5"/>
      <c r="HAG14" s="5"/>
      <c r="HAH14" s="5"/>
      <c r="HAI14" s="5"/>
      <c r="HAJ14" s="5"/>
      <c r="HAK14" s="5"/>
      <c r="HAL14" s="5"/>
      <c r="HAM14" s="5"/>
      <c r="HAN14" s="5"/>
      <c r="HAO14" s="5"/>
      <c r="HAP14" s="5"/>
      <c r="HAQ14" s="5"/>
      <c r="HAR14" s="5"/>
      <c r="HAS14" s="5"/>
      <c r="HAT14" s="5"/>
      <c r="HAU14" s="5"/>
      <c r="HAV14" s="5"/>
      <c r="HAW14" s="5"/>
      <c r="HAX14" s="5"/>
      <c r="HAY14" s="5"/>
      <c r="HAZ14" s="5"/>
      <c r="HBA14" s="5"/>
      <c r="HBB14" s="5"/>
      <c r="HBC14" s="5"/>
      <c r="HBD14" s="5"/>
      <c r="HBE14" s="5"/>
      <c r="HBF14" s="5"/>
      <c r="HBG14" s="5"/>
      <c r="HBH14" s="5"/>
      <c r="HBI14" s="5"/>
      <c r="HBJ14" s="5"/>
      <c r="HBK14" s="5"/>
      <c r="HBL14" s="5"/>
      <c r="HBM14" s="5"/>
      <c r="HBN14" s="5"/>
      <c r="HBO14" s="5"/>
      <c r="HBP14" s="5"/>
      <c r="HBQ14" s="5"/>
      <c r="HBR14" s="5"/>
      <c r="HBS14" s="5"/>
      <c r="HBT14" s="5"/>
      <c r="HBU14" s="5"/>
      <c r="HBV14" s="5"/>
      <c r="HBW14" s="5"/>
      <c r="HBX14" s="5"/>
      <c r="HBY14" s="5"/>
      <c r="HBZ14" s="5"/>
      <c r="HCA14" s="5"/>
      <c r="HCB14" s="5"/>
      <c r="HCC14" s="5"/>
      <c r="HCD14" s="5"/>
      <c r="HCE14" s="5"/>
      <c r="HCF14" s="5"/>
      <c r="HCG14" s="5"/>
      <c r="HCH14" s="5"/>
      <c r="HCI14" s="5"/>
      <c r="HCJ14" s="5"/>
      <c r="HCK14" s="5"/>
      <c r="HCL14" s="5"/>
      <c r="HCM14" s="5"/>
      <c r="HCN14" s="5"/>
      <c r="HCO14" s="5"/>
      <c r="HCP14" s="5"/>
      <c r="HCQ14" s="5"/>
      <c r="HCR14" s="5"/>
      <c r="HCS14" s="5"/>
      <c r="HCT14" s="5"/>
      <c r="HCU14" s="5"/>
      <c r="HCV14" s="5"/>
      <c r="HCW14" s="5"/>
      <c r="HCX14" s="5"/>
      <c r="HCY14" s="5"/>
      <c r="HCZ14" s="5"/>
      <c r="HDA14" s="5"/>
      <c r="HDB14" s="5"/>
      <c r="HDC14" s="5"/>
      <c r="HDD14" s="5"/>
      <c r="HDE14" s="5"/>
      <c r="HDF14" s="5"/>
      <c r="HDG14" s="5"/>
      <c r="HDH14" s="5"/>
      <c r="HDI14" s="5"/>
      <c r="HDJ14" s="5"/>
      <c r="HDK14" s="5"/>
      <c r="HDL14" s="5"/>
      <c r="HDM14" s="5"/>
      <c r="HDN14" s="5"/>
      <c r="HDO14" s="5"/>
      <c r="HDP14" s="5"/>
      <c r="HDQ14" s="5"/>
      <c r="HDR14" s="5"/>
      <c r="HDS14" s="5"/>
      <c r="HDT14" s="5"/>
      <c r="HDU14" s="5"/>
      <c r="HDV14" s="5"/>
      <c r="HDW14" s="5"/>
      <c r="HDX14" s="5"/>
      <c r="HDY14" s="5"/>
      <c r="HDZ14" s="5"/>
      <c r="HEA14" s="5"/>
      <c r="HEB14" s="5"/>
      <c r="HEC14" s="5"/>
      <c r="HED14" s="5"/>
      <c r="HEE14" s="5"/>
      <c r="HEF14" s="5"/>
      <c r="HEG14" s="5"/>
      <c r="HEH14" s="5"/>
      <c r="HEI14" s="5"/>
      <c r="HEJ14" s="5"/>
      <c r="HEK14" s="5"/>
      <c r="HEL14" s="5"/>
      <c r="HEM14" s="5"/>
      <c r="HEN14" s="5"/>
      <c r="HEO14" s="5"/>
      <c r="HEP14" s="5"/>
      <c r="HEQ14" s="5"/>
      <c r="HER14" s="5"/>
      <c r="HES14" s="5"/>
      <c r="HET14" s="5"/>
      <c r="HEU14" s="5"/>
      <c r="HEV14" s="5"/>
      <c r="HEW14" s="5"/>
      <c r="HEX14" s="5"/>
      <c r="HEY14" s="5"/>
      <c r="HEZ14" s="5"/>
      <c r="HFA14" s="5"/>
      <c r="HFB14" s="5"/>
      <c r="HFC14" s="5"/>
      <c r="HFD14" s="5"/>
      <c r="HFE14" s="5"/>
      <c r="HFF14" s="5"/>
      <c r="HFG14" s="5"/>
      <c r="HFH14" s="5"/>
      <c r="HFI14" s="5"/>
      <c r="HFJ14" s="5"/>
      <c r="HFK14" s="5"/>
      <c r="HFL14" s="5"/>
      <c r="HFM14" s="5"/>
      <c r="HFN14" s="5"/>
      <c r="HFO14" s="5"/>
      <c r="HFP14" s="5"/>
      <c r="HFQ14" s="5"/>
      <c r="HFR14" s="5"/>
      <c r="HFS14" s="5"/>
      <c r="HFT14" s="5"/>
      <c r="HFU14" s="5"/>
      <c r="HFV14" s="5"/>
      <c r="HFW14" s="5"/>
      <c r="HFX14" s="5"/>
      <c r="HFY14" s="5"/>
      <c r="HFZ14" s="5"/>
      <c r="HGA14" s="5"/>
      <c r="HGB14" s="5"/>
      <c r="HGC14" s="5"/>
      <c r="HGD14" s="5"/>
      <c r="HGE14" s="5"/>
      <c r="HGF14" s="5"/>
      <c r="HGG14" s="5"/>
      <c r="HGH14" s="5"/>
      <c r="HGI14" s="5"/>
      <c r="HGJ14" s="5"/>
      <c r="HGK14" s="5"/>
      <c r="HGL14" s="5"/>
      <c r="HGM14" s="5"/>
      <c r="HGN14" s="5"/>
      <c r="HGO14" s="5"/>
      <c r="HGP14" s="5"/>
      <c r="HGQ14" s="5"/>
      <c r="HGR14" s="5"/>
      <c r="HGS14" s="5"/>
      <c r="HGT14" s="5"/>
      <c r="HGU14" s="5"/>
      <c r="HGV14" s="5"/>
      <c r="HGW14" s="5"/>
      <c r="HGX14" s="5"/>
      <c r="HGY14" s="5"/>
      <c r="HGZ14" s="5"/>
      <c r="HHA14" s="5"/>
      <c r="HHB14" s="5"/>
      <c r="HHC14" s="5"/>
      <c r="HHD14" s="5"/>
      <c r="HHE14" s="5"/>
      <c r="HHF14" s="5"/>
      <c r="HHG14" s="5"/>
      <c r="HHH14" s="5"/>
      <c r="HHI14" s="5"/>
      <c r="HHJ14" s="5"/>
      <c r="HHK14" s="5"/>
      <c r="HHL14" s="5"/>
      <c r="HHM14" s="5"/>
      <c r="HHN14" s="5"/>
      <c r="HHO14" s="5"/>
      <c r="HHP14" s="5"/>
      <c r="HHQ14" s="5"/>
      <c r="HHR14" s="5"/>
      <c r="HHS14" s="5"/>
      <c r="HHT14" s="5"/>
      <c r="HHU14" s="5"/>
      <c r="HHV14" s="5"/>
      <c r="HHW14" s="5"/>
      <c r="HHX14" s="5"/>
      <c r="HHY14" s="5"/>
      <c r="HHZ14" s="5"/>
      <c r="HIA14" s="5"/>
      <c r="HIB14" s="5"/>
      <c r="HIC14" s="5"/>
      <c r="HID14" s="5"/>
      <c r="HIE14" s="5"/>
      <c r="HIF14" s="5"/>
      <c r="HIG14" s="5"/>
      <c r="HIH14" s="5"/>
      <c r="HII14" s="5"/>
      <c r="HIJ14" s="5"/>
      <c r="HIK14" s="5"/>
      <c r="HIL14" s="5"/>
      <c r="HIM14" s="5"/>
      <c r="HIN14" s="5"/>
      <c r="HIO14" s="5"/>
      <c r="HIP14" s="5"/>
      <c r="HIQ14" s="5"/>
      <c r="HIR14" s="5"/>
      <c r="HIS14" s="5"/>
      <c r="HIT14" s="5"/>
      <c r="HIU14" s="5"/>
      <c r="HIV14" s="5"/>
      <c r="HIW14" s="5"/>
      <c r="HIX14" s="5"/>
      <c r="HIY14" s="5"/>
      <c r="HIZ14" s="5"/>
      <c r="HJA14" s="5"/>
      <c r="HJB14" s="5"/>
      <c r="HJC14" s="5"/>
      <c r="HJD14" s="5"/>
      <c r="HJE14" s="5"/>
      <c r="HJF14" s="5"/>
      <c r="HJG14" s="5"/>
      <c r="HJH14" s="5"/>
      <c r="HJI14" s="5"/>
      <c r="HJJ14" s="5"/>
      <c r="HJK14" s="5"/>
      <c r="HJL14" s="5"/>
      <c r="HJM14" s="5"/>
      <c r="HJN14" s="5"/>
      <c r="HJO14" s="5"/>
      <c r="HJP14" s="5"/>
      <c r="HJQ14" s="5"/>
      <c r="HJR14" s="5"/>
      <c r="HJS14" s="5"/>
      <c r="HJT14" s="5"/>
      <c r="HJU14" s="5"/>
      <c r="HJV14" s="5"/>
      <c r="HJW14" s="5"/>
      <c r="HJX14" s="5"/>
      <c r="HJY14" s="5"/>
      <c r="HJZ14" s="5"/>
      <c r="HKA14" s="5"/>
      <c r="HKB14" s="5"/>
      <c r="HKC14" s="5"/>
      <c r="HKD14" s="5"/>
      <c r="HKE14" s="5"/>
      <c r="HKF14" s="5"/>
      <c r="HKG14" s="5"/>
      <c r="HKH14" s="5"/>
      <c r="HKI14" s="5"/>
      <c r="HKJ14" s="5"/>
      <c r="HKK14" s="5"/>
      <c r="HKL14" s="5"/>
      <c r="HKM14" s="5"/>
      <c r="HKN14" s="5"/>
      <c r="HKO14" s="5"/>
      <c r="HKP14" s="5"/>
      <c r="HKQ14" s="5"/>
      <c r="HKR14" s="5"/>
      <c r="HKS14" s="5"/>
      <c r="HKT14" s="5"/>
      <c r="HKU14" s="5"/>
      <c r="HKV14" s="5"/>
      <c r="HKW14" s="5"/>
      <c r="HKX14" s="5"/>
      <c r="HKY14" s="5"/>
      <c r="HKZ14" s="5"/>
      <c r="HLA14" s="5"/>
      <c r="HLB14" s="5"/>
      <c r="HLC14" s="5"/>
      <c r="HLD14" s="5"/>
      <c r="HLE14" s="5"/>
      <c r="HLF14" s="5"/>
      <c r="HLG14" s="5"/>
      <c r="HLH14" s="5"/>
      <c r="HLI14" s="5"/>
      <c r="HLJ14" s="5"/>
      <c r="HLK14" s="5"/>
      <c r="HLL14" s="5"/>
      <c r="HLM14" s="5"/>
      <c r="HLN14" s="5"/>
      <c r="HLO14" s="5"/>
      <c r="HLP14" s="5"/>
      <c r="HLQ14" s="5"/>
      <c r="HLR14" s="5"/>
      <c r="HLS14" s="5"/>
      <c r="HLT14" s="5"/>
      <c r="HLU14" s="5"/>
      <c r="HLV14" s="5"/>
      <c r="HLW14" s="5"/>
      <c r="HLX14" s="5"/>
      <c r="HLY14" s="5"/>
      <c r="HLZ14" s="5"/>
      <c r="HMA14" s="5"/>
      <c r="HMB14" s="5"/>
      <c r="HMC14" s="5"/>
      <c r="HMD14" s="5"/>
      <c r="HME14" s="5"/>
      <c r="HMF14" s="5"/>
      <c r="HMG14" s="5"/>
      <c r="HMH14" s="5"/>
      <c r="HMI14" s="5"/>
      <c r="HMJ14" s="5"/>
      <c r="HMK14" s="5"/>
      <c r="HML14" s="5"/>
      <c r="HMM14" s="5"/>
      <c r="HMN14" s="5"/>
      <c r="HMO14" s="5"/>
      <c r="HMP14" s="5"/>
      <c r="HMQ14" s="5"/>
      <c r="HMR14" s="5"/>
      <c r="HMS14" s="5"/>
      <c r="HMT14" s="5"/>
      <c r="HMU14" s="5"/>
      <c r="HMV14" s="5"/>
      <c r="HMW14" s="5"/>
      <c r="HMX14" s="5"/>
      <c r="HMY14" s="5"/>
      <c r="HMZ14" s="5"/>
      <c r="HNA14" s="5"/>
      <c r="HNB14" s="5"/>
      <c r="HNC14" s="5"/>
      <c r="HND14" s="5"/>
      <c r="HNE14" s="5"/>
      <c r="HNF14" s="5"/>
      <c r="HNG14" s="5"/>
      <c r="HNH14" s="5"/>
      <c r="HNI14" s="5"/>
      <c r="HNJ14" s="5"/>
      <c r="HNK14" s="5"/>
      <c r="HNL14" s="5"/>
      <c r="HNM14" s="5"/>
      <c r="HNN14" s="5"/>
      <c r="HNO14" s="5"/>
      <c r="HNP14" s="5"/>
      <c r="HNQ14" s="5"/>
      <c r="HNR14" s="5"/>
      <c r="HNS14" s="5"/>
      <c r="HNT14" s="5"/>
      <c r="HNU14" s="5"/>
      <c r="HNV14" s="5"/>
      <c r="HNW14" s="5"/>
      <c r="HNX14" s="5"/>
      <c r="HNY14" s="5"/>
      <c r="HNZ14" s="5"/>
      <c r="HOA14" s="5"/>
      <c r="HOB14" s="5"/>
      <c r="HOC14" s="5"/>
      <c r="HOD14" s="5"/>
      <c r="HOE14" s="5"/>
      <c r="HOF14" s="5"/>
      <c r="HOG14" s="5"/>
      <c r="HOH14" s="5"/>
      <c r="HOI14" s="5"/>
      <c r="HOJ14" s="5"/>
      <c r="HOK14" s="5"/>
      <c r="HOL14" s="5"/>
      <c r="HOM14" s="5"/>
      <c r="HON14" s="5"/>
      <c r="HOO14" s="5"/>
      <c r="HOP14" s="5"/>
      <c r="HOQ14" s="5"/>
      <c r="HOR14" s="5"/>
      <c r="HOS14" s="5"/>
      <c r="HOT14" s="5"/>
      <c r="HOU14" s="5"/>
      <c r="HOV14" s="5"/>
      <c r="HOW14" s="5"/>
      <c r="HOX14" s="5"/>
      <c r="HOY14" s="5"/>
      <c r="HOZ14" s="5"/>
      <c r="HPA14" s="5"/>
      <c r="HPB14" s="5"/>
      <c r="HPC14" s="5"/>
      <c r="HPD14" s="5"/>
      <c r="HPE14" s="5"/>
      <c r="HPF14" s="5"/>
      <c r="HPG14" s="5"/>
      <c r="HPH14" s="5"/>
      <c r="HPI14" s="5"/>
      <c r="HPJ14" s="5"/>
      <c r="HPK14" s="5"/>
      <c r="HPL14" s="5"/>
      <c r="HPM14" s="5"/>
      <c r="HPN14" s="5"/>
      <c r="HPO14" s="5"/>
      <c r="HPP14" s="5"/>
      <c r="HPQ14" s="5"/>
      <c r="HPR14" s="5"/>
      <c r="HPS14" s="5"/>
      <c r="HPT14" s="5"/>
      <c r="HPU14" s="5"/>
      <c r="HPV14" s="5"/>
      <c r="HPW14" s="5"/>
      <c r="HPX14" s="5"/>
      <c r="HPY14" s="5"/>
      <c r="HPZ14" s="5"/>
      <c r="HQA14" s="5"/>
      <c r="HQB14" s="5"/>
      <c r="HQC14" s="5"/>
      <c r="HQD14" s="5"/>
      <c r="HQE14" s="5"/>
      <c r="HQF14" s="5"/>
      <c r="HQG14" s="5"/>
      <c r="HQH14" s="5"/>
      <c r="HQI14" s="5"/>
      <c r="HQJ14" s="5"/>
      <c r="HQK14" s="5"/>
      <c r="HQL14" s="5"/>
      <c r="HQM14" s="5"/>
      <c r="HQN14" s="5"/>
      <c r="HQO14" s="5"/>
      <c r="HQP14" s="5"/>
      <c r="HQQ14" s="5"/>
      <c r="HQR14" s="5"/>
      <c r="HQS14" s="5"/>
      <c r="HQT14" s="5"/>
      <c r="HQU14" s="5"/>
      <c r="HQV14" s="5"/>
      <c r="HQW14" s="5"/>
      <c r="HQX14" s="5"/>
      <c r="HQY14" s="5"/>
      <c r="HQZ14" s="5"/>
      <c r="HRA14" s="5"/>
      <c r="HRB14" s="5"/>
      <c r="HRC14" s="5"/>
      <c r="HRD14" s="5"/>
      <c r="HRE14" s="5"/>
      <c r="HRF14" s="5"/>
      <c r="HRG14" s="5"/>
      <c r="HRH14" s="5"/>
      <c r="HRI14" s="5"/>
      <c r="HRJ14" s="5"/>
      <c r="HRK14" s="5"/>
      <c r="HRL14" s="5"/>
      <c r="HRM14" s="5"/>
      <c r="HRN14" s="5"/>
      <c r="HRO14" s="5"/>
      <c r="HRP14" s="5"/>
      <c r="HRQ14" s="5"/>
      <c r="HRR14" s="5"/>
      <c r="HRS14" s="5"/>
      <c r="HRT14" s="5"/>
      <c r="HRU14" s="5"/>
      <c r="HRV14" s="5"/>
      <c r="HRW14" s="5"/>
      <c r="HRX14" s="5"/>
      <c r="HRY14" s="5"/>
      <c r="HRZ14" s="5"/>
      <c r="HSA14" s="5"/>
      <c r="HSB14" s="5"/>
      <c r="HSC14" s="5"/>
      <c r="HSD14" s="5"/>
      <c r="HSE14" s="5"/>
      <c r="HSF14" s="5"/>
      <c r="HSG14" s="5"/>
      <c r="HSH14" s="5"/>
      <c r="HSI14" s="5"/>
      <c r="HSJ14" s="5"/>
      <c r="HSK14" s="5"/>
      <c r="HSL14" s="5"/>
      <c r="HSM14" s="5"/>
      <c r="HSN14" s="5"/>
      <c r="HSO14" s="5"/>
      <c r="HSP14" s="5"/>
      <c r="HSQ14" s="5"/>
      <c r="HSR14" s="5"/>
      <c r="HSS14" s="5"/>
      <c r="HST14" s="5"/>
      <c r="HSU14" s="5"/>
      <c r="HSV14" s="5"/>
      <c r="HSW14" s="5"/>
      <c r="HSX14" s="5"/>
      <c r="HSY14" s="5"/>
      <c r="HSZ14" s="5"/>
      <c r="HTA14" s="5"/>
      <c r="HTB14" s="5"/>
      <c r="HTC14" s="5"/>
      <c r="HTD14" s="5"/>
      <c r="HTE14" s="5"/>
      <c r="HTF14" s="5"/>
      <c r="HTG14" s="5"/>
      <c r="HTH14" s="5"/>
      <c r="HTI14" s="5"/>
      <c r="HTJ14" s="5"/>
      <c r="HTK14" s="5"/>
      <c r="HTL14" s="5"/>
      <c r="HTM14" s="5"/>
      <c r="HTN14" s="5"/>
      <c r="HTO14" s="5"/>
      <c r="HTP14" s="5"/>
      <c r="HTQ14" s="5"/>
      <c r="HTR14" s="5"/>
      <c r="HTS14" s="5"/>
      <c r="HTT14" s="5"/>
      <c r="HTU14" s="5"/>
      <c r="HTV14" s="5"/>
      <c r="HTW14" s="5"/>
      <c r="HTX14" s="5"/>
      <c r="HTY14" s="5"/>
      <c r="HTZ14" s="5"/>
      <c r="HUA14" s="5"/>
      <c r="HUB14" s="5"/>
      <c r="HUC14" s="5"/>
      <c r="HUD14" s="5"/>
      <c r="HUE14" s="5"/>
      <c r="HUF14" s="5"/>
      <c r="HUG14" s="5"/>
      <c r="HUH14" s="5"/>
      <c r="HUI14" s="5"/>
      <c r="HUJ14" s="5"/>
      <c r="HUK14" s="5"/>
      <c r="HUL14" s="5"/>
      <c r="HUM14" s="5"/>
      <c r="HUN14" s="5"/>
      <c r="HUO14" s="5"/>
      <c r="HUP14" s="5"/>
      <c r="HUQ14" s="5"/>
      <c r="HUR14" s="5"/>
      <c r="HUS14" s="5"/>
      <c r="HUT14" s="5"/>
      <c r="HUU14" s="5"/>
      <c r="HUV14" s="5"/>
      <c r="HUW14" s="5"/>
      <c r="HUX14" s="5"/>
      <c r="HUY14" s="5"/>
      <c r="HUZ14" s="5"/>
      <c r="HVA14" s="5"/>
      <c r="HVB14" s="5"/>
      <c r="HVC14" s="5"/>
      <c r="HVD14" s="5"/>
      <c r="HVE14" s="5"/>
      <c r="HVF14" s="5"/>
      <c r="HVG14" s="5"/>
      <c r="HVH14" s="5"/>
      <c r="HVI14" s="5"/>
      <c r="HVJ14" s="5"/>
      <c r="HVK14" s="5"/>
      <c r="HVL14" s="5"/>
      <c r="HVM14" s="5"/>
      <c r="HVN14" s="5"/>
      <c r="HVO14" s="5"/>
      <c r="HVP14" s="5"/>
      <c r="HVQ14" s="5"/>
      <c r="HVR14" s="5"/>
      <c r="HVS14" s="5"/>
      <c r="HVT14" s="5"/>
      <c r="HVU14" s="5"/>
      <c r="HVV14" s="5"/>
      <c r="HVW14" s="5"/>
      <c r="HVX14" s="5"/>
      <c r="HVY14" s="5"/>
      <c r="HVZ14" s="5"/>
      <c r="HWA14" s="5"/>
      <c r="HWB14" s="5"/>
      <c r="HWC14" s="5"/>
      <c r="HWD14" s="5"/>
      <c r="HWE14" s="5"/>
      <c r="HWF14" s="5"/>
      <c r="HWG14" s="5"/>
      <c r="HWH14" s="5"/>
      <c r="HWI14" s="5"/>
      <c r="HWJ14" s="5"/>
      <c r="HWK14" s="5"/>
      <c r="HWL14" s="5"/>
      <c r="HWM14" s="5"/>
      <c r="HWN14" s="5"/>
      <c r="HWO14" s="5"/>
      <c r="HWP14" s="5"/>
      <c r="HWQ14" s="5"/>
      <c r="HWR14" s="5"/>
      <c r="HWS14" s="5"/>
      <c r="HWT14" s="5"/>
      <c r="HWU14" s="5"/>
      <c r="HWV14" s="5"/>
      <c r="HWW14" s="5"/>
      <c r="HWX14" s="5"/>
      <c r="HWY14" s="5"/>
      <c r="HWZ14" s="5"/>
      <c r="HXA14" s="5"/>
      <c r="HXB14" s="5"/>
      <c r="HXC14" s="5"/>
      <c r="HXD14" s="5"/>
      <c r="HXE14" s="5"/>
      <c r="HXF14" s="5"/>
      <c r="HXG14" s="5"/>
      <c r="HXH14" s="5"/>
      <c r="HXI14" s="5"/>
      <c r="HXJ14" s="5"/>
      <c r="HXK14" s="5"/>
      <c r="HXL14" s="5"/>
      <c r="HXM14" s="5"/>
      <c r="HXN14" s="5"/>
      <c r="HXO14" s="5"/>
      <c r="HXP14" s="5"/>
      <c r="HXQ14" s="5"/>
      <c r="HXR14" s="5"/>
      <c r="HXS14" s="5"/>
      <c r="HXT14" s="5"/>
      <c r="HXU14" s="5"/>
      <c r="HXV14" s="5"/>
      <c r="HXW14" s="5"/>
      <c r="HXX14" s="5"/>
      <c r="HXY14" s="5"/>
      <c r="HXZ14" s="5"/>
      <c r="HYA14" s="5"/>
      <c r="HYB14" s="5"/>
      <c r="HYC14" s="5"/>
      <c r="HYD14" s="5"/>
      <c r="HYE14" s="5"/>
      <c r="HYF14" s="5"/>
      <c r="HYG14" s="5"/>
      <c r="HYH14" s="5"/>
      <c r="HYI14" s="5"/>
      <c r="HYJ14" s="5"/>
      <c r="HYK14" s="5"/>
      <c r="HYL14" s="5"/>
      <c r="HYM14" s="5"/>
      <c r="HYN14" s="5"/>
      <c r="HYO14" s="5"/>
      <c r="HYP14" s="5"/>
      <c r="HYQ14" s="5"/>
      <c r="HYR14" s="5"/>
      <c r="HYS14" s="5"/>
      <c r="HYT14" s="5"/>
      <c r="HYU14" s="5"/>
      <c r="HYV14" s="5"/>
      <c r="HYW14" s="5"/>
      <c r="HYX14" s="5"/>
      <c r="HYY14" s="5"/>
      <c r="HYZ14" s="5"/>
      <c r="HZA14" s="5"/>
      <c r="HZB14" s="5"/>
      <c r="HZC14" s="5"/>
      <c r="HZD14" s="5"/>
      <c r="HZE14" s="5"/>
      <c r="HZF14" s="5"/>
      <c r="HZG14" s="5"/>
      <c r="HZH14" s="5"/>
      <c r="HZI14" s="5"/>
      <c r="HZJ14" s="5"/>
      <c r="HZK14" s="5"/>
      <c r="HZL14" s="5"/>
      <c r="HZM14" s="5"/>
      <c r="HZN14" s="5"/>
      <c r="HZO14" s="5"/>
      <c r="HZP14" s="5"/>
      <c r="HZQ14" s="5"/>
      <c r="HZR14" s="5"/>
      <c r="HZS14" s="5"/>
      <c r="HZT14" s="5"/>
      <c r="HZU14" s="5"/>
      <c r="HZV14" s="5"/>
      <c r="HZW14" s="5"/>
      <c r="HZX14" s="5"/>
      <c r="HZY14" s="5"/>
      <c r="HZZ14" s="5"/>
      <c r="IAA14" s="5"/>
      <c r="IAB14" s="5"/>
      <c r="IAC14" s="5"/>
      <c r="IAD14" s="5"/>
      <c r="IAE14" s="5"/>
      <c r="IAF14" s="5"/>
      <c r="IAG14" s="5"/>
      <c r="IAH14" s="5"/>
      <c r="IAI14" s="5"/>
      <c r="IAJ14" s="5"/>
      <c r="IAK14" s="5"/>
      <c r="IAL14" s="5"/>
      <c r="IAM14" s="5"/>
      <c r="IAN14" s="5"/>
      <c r="IAO14" s="5"/>
      <c r="IAP14" s="5"/>
      <c r="IAQ14" s="5"/>
      <c r="IAR14" s="5"/>
      <c r="IAS14" s="5"/>
      <c r="IAT14" s="5"/>
      <c r="IAU14" s="5"/>
      <c r="IAV14" s="5"/>
      <c r="IAW14" s="5"/>
      <c r="IAX14" s="5"/>
      <c r="IAY14" s="5"/>
      <c r="IAZ14" s="5"/>
      <c r="IBA14" s="5"/>
      <c r="IBB14" s="5"/>
      <c r="IBC14" s="5"/>
      <c r="IBD14" s="5"/>
      <c r="IBE14" s="5"/>
      <c r="IBF14" s="5"/>
      <c r="IBG14" s="5"/>
      <c r="IBH14" s="5"/>
      <c r="IBI14" s="5"/>
      <c r="IBJ14" s="5"/>
      <c r="IBK14" s="5"/>
      <c r="IBL14" s="5"/>
      <c r="IBM14" s="5"/>
      <c r="IBN14" s="5"/>
      <c r="IBO14" s="5"/>
      <c r="IBP14" s="5"/>
      <c r="IBQ14" s="5"/>
      <c r="IBR14" s="5"/>
      <c r="IBS14" s="5"/>
      <c r="IBT14" s="5"/>
      <c r="IBU14" s="5"/>
      <c r="IBV14" s="5"/>
      <c r="IBW14" s="5"/>
      <c r="IBX14" s="5"/>
      <c r="IBY14" s="5"/>
      <c r="IBZ14" s="5"/>
      <c r="ICA14" s="5"/>
      <c r="ICB14" s="5"/>
      <c r="ICC14" s="5"/>
      <c r="ICD14" s="5"/>
      <c r="ICE14" s="5"/>
      <c r="ICF14" s="5"/>
      <c r="ICG14" s="5"/>
      <c r="ICH14" s="5"/>
      <c r="ICI14" s="5"/>
      <c r="ICJ14" s="5"/>
      <c r="ICK14" s="5"/>
      <c r="ICL14" s="5"/>
      <c r="ICM14" s="5"/>
      <c r="ICN14" s="5"/>
      <c r="ICO14" s="5"/>
      <c r="ICP14" s="5"/>
      <c r="ICQ14" s="5"/>
      <c r="ICR14" s="5"/>
      <c r="ICS14" s="5"/>
      <c r="ICT14" s="5"/>
      <c r="ICU14" s="5"/>
      <c r="ICV14" s="5"/>
      <c r="ICW14" s="5"/>
      <c r="ICX14" s="5"/>
      <c r="ICY14" s="5"/>
      <c r="ICZ14" s="5"/>
      <c r="IDA14" s="5"/>
      <c r="IDB14" s="5"/>
      <c r="IDC14" s="5"/>
      <c r="IDD14" s="5"/>
      <c r="IDE14" s="5"/>
      <c r="IDF14" s="5"/>
      <c r="IDG14" s="5"/>
      <c r="IDH14" s="5"/>
      <c r="IDI14" s="5"/>
      <c r="IDJ14" s="5"/>
      <c r="IDK14" s="5"/>
      <c r="IDL14" s="5"/>
      <c r="IDM14" s="5"/>
      <c r="IDN14" s="5"/>
      <c r="IDO14" s="5"/>
      <c r="IDP14" s="5"/>
      <c r="IDQ14" s="5"/>
      <c r="IDR14" s="5"/>
      <c r="IDS14" s="5"/>
      <c r="IDT14" s="5"/>
      <c r="IDU14" s="5"/>
      <c r="IDV14" s="5"/>
      <c r="IDW14" s="5"/>
      <c r="IDX14" s="5"/>
      <c r="IDY14" s="5"/>
      <c r="IDZ14" s="5"/>
      <c r="IEA14" s="5"/>
      <c r="IEB14" s="5"/>
      <c r="IEC14" s="5"/>
      <c r="IED14" s="5"/>
      <c r="IEE14" s="5"/>
      <c r="IEF14" s="5"/>
      <c r="IEG14" s="5"/>
      <c r="IEH14" s="5"/>
      <c r="IEI14" s="5"/>
      <c r="IEJ14" s="5"/>
      <c r="IEK14" s="5"/>
      <c r="IEL14" s="5"/>
      <c r="IEM14" s="5"/>
      <c r="IEN14" s="5"/>
      <c r="IEO14" s="5"/>
      <c r="IEP14" s="5"/>
      <c r="IEQ14" s="5"/>
      <c r="IER14" s="5"/>
      <c r="IES14" s="5"/>
      <c r="IET14" s="5"/>
      <c r="IEU14" s="5"/>
      <c r="IEV14" s="5"/>
      <c r="IEW14" s="5"/>
      <c r="IEX14" s="5"/>
      <c r="IEY14" s="5"/>
      <c r="IEZ14" s="5"/>
      <c r="IFA14" s="5"/>
      <c r="IFB14" s="5"/>
      <c r="IFC14" s="5"/>
      <c r="IFD14" s="5"/>
      <c r="IFE14" s="5"/>
      <c r="IFF14" s="5"/>
      <c r="IFG14" s="5"/>
      <c r="IFH14" s="5"/>
      <c r="IFI14" s="5"/>
      <c r="IFJ14" s="5"/>
      <c r="IFK14" s="5"/>
      <c r="IFL14" s="5"/>
      <c r="IFM14" s="5"/>
      <c r="IFN14" s="5"/>
      <c r="IFO14" s="5"/>
      <c r="IFP14" s="5"/>
      <c r="IFQ14" s="5"/>
      <c r="IFR14" s="5"/>
      <c r="IFS14" s="5"/>
      <c r="IFT14" s="5"/>
      <c r="IFU14" s="5"/>
      <c r="IFV14" s="5"/>
      <c r="IFW14" s="5"/>
      <c r="IFX14" s="5"/>
      <c r="IFY14" s="5"/>
      <c r="IFZ14" s="5"/>
      <c r="IGA14" s="5"/>
      <c r="IGB14" s="5"/>
      <c r="IGC14" s="5"/>
      <c r="IGD14" s="5"/>
      <c r="IGE14" s="5"/>
      <c r="IGF14" s="5"/>
      <c r="IGG14" s="5"/>
      <c r="IGH14" s="5"/>
      <c r="IGI14" s="5"/>
      <c r="IGJ14" s="5"/>
      <c r="IGK14" s="5"/>
      <c r="IGL14" s="5"/>
      <c r="IGM14" s="5"/>
      <c r="IGN14" s="5"/>
      <c r="IGO14" s="5"/>
      <c r="IGP14" s="5"/>
      <c r="IGQ14" s="5"/>
      <c r="IGR14" s="5"/>
      <c r="IGS14" s="5"/>
      <c r="IGT14" s="5"/>
      <c r="IGU14" s="5"/>
      <c r="IGV14" s="5"/>
      <c r="IGW14" s="5"/>
      <c r="IGX14" s="5"/>
      <c r="IGY14" s="5"/>
      <c r="IGZ14" s="5"/>
      <c r="IHA14" s="5"/>
      <c r="IHB14" s="5"/>
      <c r="IHC14" s="5"/>
      <c r="IHD14" s="5"/>
      <c r="IHE14" s="5"/>
      <c r="IHF14" s="5"/>
      <c r="IHG14" s="5"/>
      <c r="IHH14" s="5"/>
      <c r="IHI14" s="5"/>
      <c r="IHJ14" s="5"/>
      <c r="IHK14" s="5"/>
      <c r="IHL14" s="5"/>
      <c r="IHM14" s="5"/>
      <c r="IHN14" s="5"/>
      <c r="IHO14" s="5"/>
      <c r="IHP14" s="5"/>
      <c r="IHQ14" s="5"/>
      <c r="IHR14" s="5"/>
      <c r="IHS14" s="5"/>
      <c r="IHT14" s="5"/>
      <c r="IHU14" s="5"/>
      <c r="IHV14" s="5"/>
      <c r="IHW14" s="5"/>
      <c r="IHX14" s="5"/>
      <c r="IHY14" s="5"/>
      <c r="IHZ14" s="5"/>
      <c r="IIA14" s="5"/>
      <c r="IIB14" s="5"/>
      <c r="IIC14" s="5"/>
      <c r="IID14" s="5"/>
      <c r="IIE14" s="5"/>
      <c r="IIF14" s="5"/>
      <c r="IIG14" s="5"/>
      <c r="IIH14" s="5"/>
      <c r="III14" s="5"/>
      <c r="IIJ14" s="5"/>
      <c r="IIK14" s="5"/>
      <c r="IIL14" s="5"/>
      <c r="IIM14" s="5"/>
      <c r="IIN14" s="5"/>
      <c r="IIO14" s="5"/>
      <c r="IIP14" s="5"/>
      <c r="IIQ14" s="5"/>
      <c r="IIR14" s="5"/>
      <c r="IIS14" s="5"/>
      <c r="IIT14" s="5"/>
      <c r="IIU14" s="5"/>
      <c r="IIV14" s="5"/>
      <c r="IIW14" s="5"/>
      <c r="IIX14" s="5"/>
      <c r="IIY14" s="5"/>
      <c r="IIZ14" s="5"/>
      <c r="IJA14" s="5"/>
      <c r="IJB14" s="5"/>
      <c r="IJC14" s="5"/>
      <c r="IJD14" s="5"/>
      <c r="IJE14" s="5"/>
      <c r="IJF14" s="5"/>
      <c r="IJG14" s="5"/>
      <c r="IJH14" s="5"/>
      <c r="IJI14" s="5"/>
      <c r="IJJ14" s="5"/>
      <c r="IJK14" s="5"/>
      <c r="IJL14" s="5"/>
      <c r="IJM14" s="5"/>
      <c r="IJN14" s="5"/>
      <c r="IJO14" s="5"/>
      <c r="IJP14" s="5"/>
      <c r="IJQ14" s="5"/>
      <c r="IJR14" s="5"/>
      <c r="IJS14" s="5"/>
      <c r="IJT14" s="5"/>
      <c r="IJU14" s="5"/>
      <c r="IJV14" s="5"/>
      <c r="IJW14" s="5"/>
      <c r="IJX14" s="5"/>
      <c r="IJY14" s="5"/>
      <c r="IJZ14" s="5"/>
      <c r="IKA14" s="5"/>
      <c r="IKB14" s="5"/>
      <c r="IKC14" s="5"/>
      <c r="IKD14" s="5"/>
      <c r="IKE14" s="5"/>
      <c r="IKF14" s="5"/>
      <c r="IKG14" s="5"/>
      <c r="IKH14" s="5"/>
      <c r="IKI14" s="5"/>
      <c r="IKJ14" s="5"/>
      <c r="IKK14" s="5"/>
      <c r="IKL14" s="5"/>
      <c r="IKM14" s="5"/>
      <c r="IKN14" s="5"/>
      <c r="IKO14" s="5"/>
      <c r="IKP14" s="5"/>
      <c r="IKQ14" s="5"/>
      <c r="IKR14" s="5"/>
      <c r="IKS14" s="5"/>
      <c r="IKT14" s="5"/>
      <c r="IKU14" s="5"/>
      <c r="IKV14" s="5"/>
      <c r="IKW14" s="5"/>
      <c r="IKX14" s="5"/>
      <c r="IKY14" s="5"/>
      <c r="IKZ14" s="5"/>
      <c r="ILA14" s="5"/>
      <c r="ILB14" s="5"/>
      <c r="ILC14" s="5"/>
      <c r="ILD14" s="5"/>
      <c r="ILE14" s="5"/>
      <c r="ILF14" s="5"/>
      <c r="ILG14" s="5"/>
      <c r="ILH14" s="5"/>
      <c r="ILI14" s="5"/>
      <c r="ILJ14" s="5"/>
      <c r="ILK14" s="5"/>
      <c r="ILL14" s="5"/>
      <c r="ILM14" s="5"/>
      <c r="ILN14" s="5"/>
      <c r="ILO14" s="5"/>
      <c r="ILP14" s="5"/>
      <c r="ILQ14" s="5"/>
      <c r="ILR14" s="5"/>
      <c r="ILS14" s="5"/>
      <c r="ILT14" s="5"/>
      <c r="ILU14" s="5"/>
      <c r="ILV14" s="5"/>
      <c r="ILW14" s="5"/>
      <c r="ILX14" s="5"/>
      <c r="ILY14" s="5"/>
      <c r="ILZ14" s="5"/>
      <c r="IMA14" s="5"/>
      <c r="IMB14" s="5"/>
      <c r="IMC14" s="5"/>
      <c r="IMD14" s="5"/>
      <c r="IME14" s="5"/>
      <c r="IMF14" s="5"/>
      <c r="IMG14" s="5"/>
      <c r="IMH14" s="5"/>
      <c r="IMI14" s="5"/>
      <c r="IMJ14" s="5"/>
      <c r="IMK14" s="5"/>
      <c r="IML14" s="5"/>
      <c r="IMM14" s="5"/>
      <c r="IMN14" s="5"/>
      <c r="IMO14" s="5"/>
      <c r="IMP14" s="5"/>
      <c r="IMQ14" s="5"/>
      <c r="IMR14" s="5"/>
      <c r="IMS14" s="5"/>
      <c r="IMT14" s="5"/>
      <c r="IMU14" s="5"/>
      <c r="IMV14" s="5"/>
      <c r="IMW14" s="5"/>
      <c r="IMX14" s="5"/>
      <c r="IMY14" s="5"/>
      <c r="IMZ14" s="5"/>
      <c r="INA14" s="5"/>
      <c r="INB14" s="5"/>
      <c r="INC14" s="5"/>
      <c r="IND14" s="5"/>
      <c r="INE14" s="5"/>
      <c r="INF14" s="5"/>
      <c r="ING14" s="5"/>
      <c r="INH14" s="5"/>
      <c r="INI14" s="5"/>
      <c r="INJ14" s="5"/>
      <c r="INK14" s="5"/>
      <c r="INL14" s="5"/>
      <c r="INM14" s="5"/>
      <c r="INN14" s="5"/>
      <c r="INO14" s="5"/>
      <c r="INP14" s="5"/>
      <c r="INQ14" s="5"/>
      <c r="INR14" s="5"/>
      <c r="INS14" s="5"/>
      <c r="INT14" s="5"/>
      <c r="INU14" s="5"/>
      <c r="INV14" s="5"/>
      <c r="INW14" s="5"/>
      <c r="INX14" s="5"/>
      <c r="INY14" s="5"/>
      <c r="INZ14" s="5"/>
      <c r="IOA14" s="5"/>
      <c r="IOB14" s="5"/>
      <c r="IOC14" s="5"/>
      <c r="IOD14" s="5"/>
      <c r="IOE14" s="5"/>
      <c r="IOF14" s="5"/>
      <c r="IOG14" s="5"/>
      <c r="IOH14" s="5"/>
      <c r="IOI14" s="5"/>
      <c r="IOJ14" s="5"/>
      <c r="IOK14" s="5"/>
      <c r="IOL14" s="5"/>
      <c r="IOM14" s="5"/>
      <c r="ION14" s="5"/>
      <c r="IOO14" s="5"/>
      <c r="IOP14" s="5"/>
      <c r="IOQ14" s="5"/>
      <c r="IOR14" s="5"/>
      <c r="IOS14" s="5"/>
      <c r="IOT14" s="5"/>
      <c r="IOU14" s="5"/>
      <c r="IOV14" s="5"/>
      <c r="IOW14" s="5"/>
      <c r="IOX14" s="5"/>
      <c r="IOY14" s="5"/>
      <c r="IOZ14" s="5"/>
      <c r="IPA14" s="5"/>
      <c r="IPB14" s="5"/>
      <c r="IPC14" s="5"/>
      <c r="IPD14" s="5"/>
      <c r="IPE14" s="5"/>
      <c r="IPF14" s="5"/>
      <c r="IPG14" s="5"/>
      <c r="IPH14" s="5"/>
      <c r="IPI14" s="5"/>
      <c r="IPJ14" s="5"/>
      <c r="IPK14" s="5"/>
      <c r="IPL14" s="5"/>
      <c r="IPM14" s="5"/>
      <c r="IPN14" s="5"/>
      <c r="IPO14" s="5"/>
      <c r="IPP14" s="5"/>
      <c r="IPQ14" s="5"/>
      <c r="IPR14" s="5"/>
      <c r="IPS14" s="5"/>
      <c r="IPT14" s="5"/>
      <c r="IPU14" s="5"/>
      <c r="IPV14" s="5"/>
      <c r="IPW14" s="5"/>
      <c r="IPX14" s="5"/>
      <c r="IPY14" s="5"/>
      <c r="IPZ14" s="5"/>
      <c r="IQA14" s="5"/>
      <c r="IQB14" s="5"/>
      <c r="IQC14" s="5"/>
      <c r="IQD14" s="5"/>
      <c r="IQE14" s="5"/>
      <c r="IQF14" s="5"/>
      <c r="IQG14" s="5"/>
      <c r="IQH14" s="5"/>
      <c r="IQI14" s="5"/>
      <c r="IQJ14" s="5"/>
      <c r="IQK14" s="5"/>
      <c r="IQL14" s="5"/>
      <c r="IQM14" s="5"/>
      <c r="IQN14" s="5"/>
      <c r="IQO14" s="5"/>
      <c r="IQP14" s="5"/>
      <c r="IQQ14" s="5"/>
      <c r="IQR14" s="5"/>
      <c r="IQS14" s="5"/>
      <c r="IQT14" s="5"/>
      <c r="IQU14" s="5"/>
      <c r="IQV14" s="5"/>
      <c r="IQW14" s="5"/>
      <c r="IQX14" s="5"/>
      <c r="IQY14" s="5"/>
      <c r="IQZ14" s="5"/>
      <c r="IRA14" s="5"/>
      <c r="IRB14" s="5"/>
      <c r="IRC14" s="5"/>
      <c r="IRD14" s="5"/>
      <c r="IRE14" s="5"/>
      <c r="IRF14" s="5"/>
      <c r="IRG14" s="5"/>
      <c r="IRH14" s="5"/>
      <c r="IRI14" s="5"/>
      <c r="IRJ14" s="5"/>
      <c r="IRK14" s="5"/>
      <c r="IRL14" s="5"/>
      <c r="IRM14" s="5"/>
      <c r="IRN14" s="5"/>
      <c r="IRO14" s="5"/>
      <c r="IRP14" s="5"/>
      <c r="IRQ14" s="5"/>
      <c r="IRR14" s="5"/>
      <c r="IRS14" s="5"/>
      <c r="IRT14" s="5"/>
      <c r="IRU14" s="5"/>
      <c r="IRV14" s="5"/>
      <c r="IRW14" s="5"/>
      <c r="IRX14" s="5"/>
      <c r="IRY14" s="5"/>
      <c r="IRZ14" s="5"/>
      <c r="ISA14" s="5"/>
      <c r="ISB14" s="5"/>
      <c r="ISC14" s="5"/>
      <c r="ISD14" s="5"/>
      <c r="ISE14" s="5"/>
      <c r="ISF14" s="5"/>
      <c r="ISG14" s="5"/>
      <c r="ISH14" s="5"/>
      <c r="ISI14" s="5"/>
      <c r="ISJ14" s="5"/>
      <c r="ISK14" s="5"/>
      <c r="ISL14" s="5"/>
      <c r="ISM14" s="5"/>
      <c r="ISN14" s="5"/>
      <c r="ISO14" s="5"/>
      <c r="ISP14" s="5"/>
      <c r="ISQ14" s="5"/>
      <c r="ISR14" s="5"/>
      <c r="ISS14" s="5"/>
      <c r="IST14" s="5"/>
      <c r="ISU14" s="5"/>
      <c r="ISV14" s="5"/>
      <c r="ISW14" s="5"/>
      <c r="ISX14" s="5"/>
      <c r="ISY14" s="5"/>
      <c r="ISZ14" s="5"/>
      <c r="ITA14" s="5"/>
      <c r="ITB14" s="5"/>
      <c r="ITC14" s="5"/>
      <c r="ITD14" s="5"/>
      <c r="ITE14" s="5"/>
      <c r="ITF14" s="5"/>
      <c r="ITG14" s="5"/>
      <c r="ITH14" s="5"/>
      <c r="ITI14" s="5"/>
      <c r="ITJ14" s="5"/>
      <c r="ITK14" s="5"/>
      <c r="ITL14" s="5"/>
      <c r="ITM14" s="5"/>
      <c r="ITN14" s="5"/>
      <c r="ITO14" s="5"/>
      <c r="ITP14" s="5"/>
      <c r="ITQ14" s="5"/>
      <c r="ITR14" s="5"/>
      <c r="ITS14" s="5"/>
      <c r="ITT14" s="5"/>
      <c r="ITU14" s="5"/>
      <c r="ITV14" s="5"/>
      <c r="ITW14" s="5"/>
      <c r="ITX14" s="5"/>
      <c r="ITY14" s="5"/>
      <c r="ITZ14" s="5"/>
      <c r="IUA14" s="5"/>
      <c r="IUB14" s="5"/>
      <c r="IUC14" s="5"/>
      <c r="IUD14" s="5"/>
      <c r="IUE14" s="5"/>
      <c r="IUF14" s="5"/>
      <c r="IUG14" s="5"/>
      <c r="IUH14" s="5"/>
      <c r="IUI14" s="5"/>
      <c r="IUJ14" s="5"/>
      <c r="IUK14" s="5"/>
      <c r="IUL14" s="5"/>
      <c r="IUM14" s="5"/>
      <c r="IUN14" s="5"/>
      <c r="IUO14" s="5"/>
      <c r="IUP14" s="5"/>
      <c r="IUQ14" s="5"/>
      <c r="IUR14" s="5"/>
      <c r="IUS14" s="5"/>
      <c r="IUT14" s="5"/>
      <c r="IUU14" s="5"/>
      <c r="IUV14" s="5"/>
      <c r="IUW14" s="5"/>
      <c r="IUX14" s="5"/>
      <c r="IUY14" s="5"/>
      <c r="IUZ14" s="5"/>
      <c r="IVA14" s="5"/>
      <c r="IVB14" s="5"/>
      <c r="IVC14" s="5"/>
      <c r="IVD14" s="5"/>
      <c r="IVE14" s="5"/>
      <c r="IVF14" s="5"/>
      <c r="IVG14" s="5"/>
      <c r="IVH14" s="5"/>
      <c r="IVI14" s="5"/>
      <c r="IVJ14" s="5"/>
      <c r="IVK14" s="5"/>
      <c r="IVL14" s="5"/>
      <c r="IVM14" s="5"/>
      <c r="IVN14" s="5"/>
      <c r="IVO14" s="5"/>
      <c r="IVP14" s="5"/>
      <c r="IVQ14" s="5"/>
      <c r="IVR14" s="5"/>
      <c r="IVS14" s="5"/>
      <c r="IVT14" s="5"/>
      <c r="IVU14" s="5"/>
      <c r="IVV14" s="5"/>
      <c r="IVW14" s="5"/>
      <c r="IVX14" s="5"/>
      <c r="IVY14" s="5"/>
      <c r="IVZ14" s="5"/>
      <c r="IWA14" s="5"/>
      <c r="IWB14" s="5"/>
      <c r="IWC14" s="5"/>
      <c r="IWD14" s="5"/>
      <c r="IWE14" s="5"/>
      <c r="IWF14" s="5"/>
      <c r="IWG14" s="5"/>
      <c r="IWH14" s="5"/>
      <c r="IWI14" s="5"/>
      <c r="IWJ14" s="5"/>
      <c r="IWK14" s="5"/>
      <c r="IWL14" s="5"/>
      <c r="IWM14" s="5"/>
      <c r="IWN14" s="5"/>
      <c r="IWO14" s="5"/>
      <c r="IWP14" s="5"/>
      <c r="IWQ14" s="5"/>
      <c r="IWR14" s="5"/>
      <c r="IWS14" s="5"/>
      <c r="IWT14" s="5"/>
      <c r="IWU14" s="5"/>
      <c r="IWV14" s="5"/>
      <c r="IWW14" s="5"/>
      <c r="IWX14" s="5"/>
      <c r="IWY14" s="5"/>
      <c r="IWZ14" s="5"/>
      <c r="IXA14" s="5"/>
      <c r="IXB14" s="5"/>
      <c r="IXC14" s="5"/>
      <c r="IXD14" s="5"/>
      <c r="IXE14" s="5"/>
      <c r="IXF14" s="5"/>
      <c r="IXG14" s="5"/>
      <c r="IXH14" s="5"/>
      <c r="IXI14" s="5"/>
      <c r="IXJ14" s="5"/>
      <c r="IXK14" s="5"/>
      <c r="IXL14" s="5"/>
      <c r="IXM14" s="5"/>
      <c r="IXN14" s="5"/>
      <c r="IXO14" s="5"/>
      <c r="IXP14" s="5"/>
      <c r="IXQ14" s="5"/>
      <c r="IXR14" s="5"/>
      <c r="IXS14" s="5"/>
      <c r="IXT14" s="5"/>
      <c r="IXU14" s="5"/>
      <c r="IXV14" s="5"/>
      <c r="IXW14" s="5"/>
      <c r="IXX14" s="5"/>
      <c r="IXY14" s="5"/>
      <c r="IXZ14" s="5"/>
      <c r="IYA14" s="5"/>
      <c r="IYB14" s="5"/>
      <c r="IYC14" s="5"/>
      <c r="IYD14" s="5"/>
      <c r="IYE14" s="5"/>
      <c r="IYF14" s="5"/>
      <c r="IYG14" s="5"/>
      <c r="IYH14" s="5"/>
      <c r="IYI14" s="5"/>
      <c r="IYJ14" s="5"/>
      <c r="IYK14" s="5"/>
      <c r="IYL14" s="5"/>
      <c r="IYM14" s="5"/>
      <c r="IYN14" s="5"/>
      <c r="IYO14" s="5"/>
      <c r="IYP14" s="5"/>
      <c r="IYQ14" s="5"/>
      <c r="IYR14" s="5"/>
      <c r="IYS14" s="5"/>
      <c r="IYT14" s="5"/>
      <c r="IYU14" s="5"/>
      <c r="IYV14" s="5"/>
      <c r="IYW14" s="5"/>
      <c r="IYX14" s="5"/>
      <c r="IYY14" s="5"/>
      <c r="IYZ14" s="5"/>
      <c r="IZA14" s="5"/>
      <c r="IZB14" s="5"/>
      <c r="IZC14" s="5"/>
      <c r="IZD14" s="5"/>
      <c r="IZE14" s="5"/>
      <c r="IZF14" s="5"/>
      <c r="IZG14" s="5"/>
      <c r="IZH14" s="5"/>
      <c r="IZI14" s="5"/>
      <c r="IZJ14" s="5"/>
      <c r="IZK14" s="5"/>
      <c r="IZL14" s="5"/>
      <c r="IZM14" s="5"/>
      <c r="IZN14" s="5"/>
      <c r="IZO14" s="5"/>
      <c r="IZP14" s="5"/>
      <c r="IZQ14" s="5"/>
      <c r="IZR14" s="5"/>
      <c r="IZS14" s="5"/>
      <c r="IZT14" s="5"/>
      <c r="IZU14" s="5"/>
      <c r="IZV14" s="5"/>
      <c r="IZW14" s="5"/>
      <c r="IZX14" s="5"/>
      <c r="IZY14" s="5"/>
      <c r="IZZ14" s="5"/>
      <c r="JAA14" s="5"/>
      <c r="JAB14" s="5"/>
      <c r="JAC14" s="5"/>
      <c r="JAD14" s="5"/>
      <c r="JAE14" s="5"/>
      <c r="JAF14" s="5"/>
      <c r="JAG14" s="5"/>
      <c r="JAH14" s="5"/>
      <c r="JAI14" s="5"/>
      <c r="JAJ14" s="5"/>
      <c r="JAK14" s="5"/>
      <c r="JAL14" s="5"/>
      <c r="JAM14" s="5"/>
      <c r="JAN14" s="5"/>
      <c r="JAO14" s="5"/>
      <c r="JAP14" s="5"/>
      <c r="JAQ14" s="5"/>
      <c r="JAR14" s="5"/>
      <c r="JAS14" s="5"/>
      <c r="JAT14" s="5"/>
      <c r="JAU14" s="5"/>
      <c r="JAV14" s="5"/>
      <c r="JAW14" s="5"/>
      <c r="JAX14" s="5"/>
      <c r="JAY14" s="5"/>
      <c r="JAZ14" s="5"/>
      <c r="JBA14" s="5"/>
      <c r="JBB14" s="5"/>
      <c r="JBC14" s="5"/>
      <c r="JBD14" s="5"/>
      <c r="JBE14" s="5"/>
      <c r="JBF14" s="5"/>
      <c r="JBG14" s="5"/>
      <c r="JBH14" s="5"/>
      <c r="JBI14" s="5"/>
      <c r="JBJ14" s="5"/>
      <c r="JBK14" s="5"/>
      <c r="JBL14" s="5"/>
      <c r="JBM14" s="5"/>
      <c r="JBN14" s="5"/>
      <c r="JBO14" s="5"/>
      <c r="JBP14" s="5"/>
      <c r="JBQ14" s="5"/>
      <c r="JBR14" s="5"/>
      <c r="JBS14" s="5"/>
      <c r="JBT14" s="5"/>
      <c r="JBU14" s="5"/>
      <c r="JBV14" s="5"/>
      <c r="JBW14" s="5"/>
      <c r="JBX14" s="5"/>
      <c r="JBY14" s="5"/>
      <c r="JBZ14" s="5"/>
      <c r="JCA14" s="5"/>
      <c r="JCB14" s="5"/>
      <c r="JCC14" s="5"/>
      <c r="JCD14" s="5"/>
      <c r="JCE14" s="5"/>
      <c r="JCF14" s="5"/>
      <c r="JCG14" s="5"/>
      <c r="JCH14" s="5"/>
      <c r="JCI14" s="5"/>
      <c r="JCJ14" s="5"/>
      <c r="JCK14" s="5"/>
      <c r="JCL14" s="5"/>
      <c r="JCM14" s="5"/>
      <c r="JCN14" s="5"/>
      <c r="JCO14" s="5"/>
      <c r="JCP14" s="5"/>
      <c r="JCQ14" s="5"/>
      <c r="JCR14" s="5"/>
      <c r="JCS14" s="5"/>
      <c r="JCT14" s="5"/>
      <c r="JCU14" s="5"/>
      <c r="JCV14" s="5"/>
      <c r="JCW14" s="5"/>
      <c r="JCX14" s="5"/>
      <c r="JCY14" s="5"/>
      <c r="JCZ14" s="5"/>
      <c r="JDA14" s="5"/>
      <c r="JDB14" s="5"/>
      <c r="JDC14" s="5"/>
      <c r="JDD14" s="5"/>
      <c r="JDE14" s="5"/>
      <c r="JDF14" s="5"/>
      <c r="JDG14" s="5"/>
      <c r="JDH14" s="5"/>
      <c r="JDI14" s="5"/>
      <c r="JDJ14" s="5"/>
      <c r="JDK14" s="5"/>
      <c r="JDL14" s="5"/>
      <c r="JDM14" s="5"/>
      <c r="JDN14" s="5"/>
      <c r="JDO14" s="5"/>
      <c r="JDP14" s="5"/>
      <c r="JDQ14" s="5"/>
      <c r="JDR14" s="5"/>
      <c r="JDS14" s="5"/>
      <c r="JDT14" s="5"/>
      <c r="JDU14" s="5"/>
      <c r="JDV14" s="5"/>
      <c r="JDW14" s="5"/>
      <c r="JDX14" s="5"/>
      <c r="JDY14" s="5"/>
      <c r="JDZ14" s="5"/>
      <c r="JEA14" s="5"/>
      <c r="JEB14" s="5"/>
      <c r="JEC14" s="5"/>
      <c r="JED14" s="5"/>
      <c r="JEE14" s="5"/>
      <c r="JEF14" s="5"/>
      <c r="JEG14" s="5"/>
      <c r="JEH14" s="5"/>
      <c r="JEI14" s="5"/>
      <c r="JEJ14" s="5"/>
      <c r="JEK14" s="5"/>
      <c r="JEL14" s="5"/>
      <c r="JEM14" s="5"/>
      <c r="JEN14" s="5"/>
      <c r="JEO14" s="5"/>
      <c r="JEP14" s="5"/>
      <c r="JEQ14" s="5"/>
      <c r="JER14" s="5"/>
      <c r="JES14" s="5"/>
      <c r="JET14" s="5"/>
      <c r="JEU14" s="5"/>
      <c r="JEV14" s="5"/>
      <c r="JEW14" s="5"/>
      <c r="JEX14" s="5"/>
      <c r="JEY14" s="5"/>
      <c r="JEZ14" s="5"/>
      <c r="JFA14" s="5"/>
      <c r="JFB14" s="5"/>
      <c r="JFC14" s="5"/>
      <c r="JFD14" s="5"/>
      <c r="JFE14" s="5"/>
      <c r="JFF14" s="5"/>
      <c r="JFG14" s="5"/>
      <c r="JFH14" s="5"/>
      <c r="JFI14" s="5"/>
      <c r="JFJ14" s="5"/>
      <c r="JFK14" s="5"/>
      <c r="JFL14" s="5"/>
      <c r="JFM14" s="5"/>
      <c r="JFN14" s="5"/>
      <c r="JFO14" s="5"/>
      <c r="JFP14" s="5"/>
      <c r="JFQ14" s="5"/>
      <c r="JFR14" s="5"/>
      <c r="JFS14" s="5"/>
      <c r="JFT14" s="5"/>
      <c r="JFU14" s="5"/>
      <c r="JFV14" s="5"/>
      <c r="JFW14" s="5"/>
      <c r="JFX14" s="5"/>
      <c r="JFY14" s="5"/>
      <c r="JFZ14" s="5"/>
      <c r="JGA14" s="5"/>
      <c r="JGB14" s="5"/>
      <c r="JGC14" s="5"/>
      <c r="JGD14" s="5"/>
      <c r="JGE14" s="5"/>
      <c r="JGF14" s="5"/>
      <c r="JGG14" s="5"/>
      <c r="JGH14" s="5"/>
      <c r="JGI14" s="5"/>
      <c r="JGJ14" s="5"/>
      <c r="JGK14" s="5"/>
      <c r="JGL14" s="5"/>
      <c r="JGM14" s="5"/>
      <c r="JGN14" s="5"/>
      <c r="JGO14" s="5"/>
      <c r="JGP14" s="5"/>
      <c r="JGQ14" s="5"/>
      <c r="JGR14" s="5"/>
      <c r="JGS14" s="5"/>
      <c r="JGT14" s="5"/>
      <c r="JGU14" s="5"/>
      <c r="JGV14" s="5"/>
      <c r="JGW14" s="5"/>
      <c r="JGX14" s="5"/>
      <c r="JGY14" s="5"/>
      <c r="JGZ14" s="5"/>
      <c r="JHA14" s="5"/>
      <c r="JHB14" s="5"/>
      <c r="JHC14" s="5"/>
      <c r="JHD14" s="5"/>
      <c r="JHE14" s="5"/>
      <c r="JHF14" s="5"/>
      <c r="JHG14" s="5"/>
      <c r="JHH14" s="5"/>
      <c r="JHI14" s="5"/>
      <c r="JHJ14" s="5"/>
      <c r="JHK14" s="5"/>
      <c r="JHL14" s="5"/>
      <c r="JHM14" s="5"/>
      <c r="JHN14" s="5"/>
      <c r="JHO14" s="5"/>
      <c r="JHP14" s="5"/>
      <c r="JHQ14" s="5"/>
      <c r="JHR14" s="5"/>
      <c r="JHS14" s="5"/>
      <c r="JHT14" s="5"/>
      <c r="JHU14" s="5"/>
      <c r="JHV14" s="5"/>
      <c r="JHW14" s="5"/>
      <c r="JHX14" s="5"/>
      <c r="JHY14" s="5"/>
      <c r="JHZ14" s="5"/>
      <c r="JIA14" s="5"/>
      <c r="JIB14" s="5"/>
      <c r="JIC14" s="5"/>
      <c r="JID14" s="5"/>
      <c r="JIE14" s="5"/>
      <c r="JIF14" s="5"/>
      <c r="JIG14" s="5"/>
      <c r="JIH14" s="5"/>
      <c r="JII14" s="5"/>
      <c r="JIJ14" s="5"/>
      <c r="JIK14" s="5"/>
      <c r="JIL14" s="5"/>
      <c r="JIM14" s="5"/>
      <c r="JIN14" s="5"/>
      <c r="JIO14" s="5"/>
      <c r="JIP14" s="5"/>
      <c r="JIQ14" s="5"/>
      <c r="JIR14" s="5"/>
      <c r="JIS14" s="5"/>
      <c r="JIT14" s="5"/>
      <c r="JIU14" s="5"/>
      <c r="JIV14" s="5"/>
      <c r="JIW14" s="5"/>
      <c r="JIX14" s="5"/>
      <c r="JIY14" s="5"/>
      <c r="JIZ14" s="5"/>
      <c r="JJA14" s="5"/>
      <c r="JJB14" s="5"/>
      <c r="JJC14" s="5"/>
      <c r="JJD14" s="5"/>
      <c r="JJE14" s="5"/>
      <c r="JJF14" s="5"/>
      <c r="JJG14" s="5"/>
      <c r="JJH14" s="5"/>
      <c r="JJI14" s="5"/>
      <c r="JJJ14" s="5"/>
      <c r="JJK14" s="5"/>
      <c r="JJL14" s="5"/>
      <c r="JJM14" s="5"/>
      <c r="JJN14" s="5"/>
      <c r="JJO14" s="5"/>
      <c r="JJP14" s="5"/>
      <c r="JJQ14" s="5"/>
      <c r="JJR14" s="5"/>
      <c r="JJS14" s="5"/>
      <c r="JJT14" s="5"/>
      <c r="JJU14" s="5"/>
      <c r="JJV14" s="5"/>
      <c r="JJW14" s="5"/>
      <c r="JJX14" s="5"/>
      <c r="JJY14" s="5"/>
      <c r="JJZ14" s="5"/>
      <c r="JKA14" s="5"/>
      <c r="JKB14" s="5"/>
      <c r="JKC14" s="5"/>
      <c r="JKD14" s="5"/>
      <c r="JKE14" s="5"/>
      <c r="JKF14" s="5"/>
      <c r="JKG14" s="5"/>
      <c r="JKH14" s="5"/>
      <c r="JKI14" s="5"/>
      <c r="JKJ14" s="5"/>
      <c r="JKK14" s="5"/>
      <c r="JKL14" s="5"/>
      <c r="JKM14" s="5"/>
      <c r="JKN14" s="5"/>
      <c r="JKO14" s="5"/>
      <c r="JKP14" s="5"/>
      <c r="JKQ14" s="5"/>
      <c r="JKR14" s="5"/>
      <c r="JKS14" s="5"/>
      <c r="JKT14" s="5"/>
      <c r="JKU14" s="5"/>
      <c r="JKV14" s="5"/>
      <c r="JKW14" s="5"/>
      <c r="JKX14" s="5"/>
      <c r="JKY14" s="5"/>
      <c r="JKZ14" s="5"/>
      <c r="JLA14" s="5"/>
      <c r="JLB14" s="5"/>
      <c r="JLC14" s="5"/>
      <c r="JLD14" s="5"/>
      <c r="JLE14" s="5"/>
      <c r="JLF14" s="5"/>
      <c r="JLG14" s="5"/>
      <c r="JLH14" s="5"/>
      <c r="JLI14" s="5"/>
      <c r="JLJ14" s="5"/>
      <c r="JLK14" s="5"/>
      <c r="JLL14" s="5"/>
      <c r="JLM14" s="5"/>
      <c r="JLN14" s="5"/>
      <c r="JLO14" s="5"/>
      <c r="JLP14" s="5"/>
      <c r="JLQ14" s="5"/>
      <c r="JLR14" s="5"/>
      <c r="JLS14" s="5"/>
      <c r="JLT14" s="5"/>
      <c r="JLU14" s="5"/>
      <c r="JLV14" s="5"/>
      <c r="JLW14" s="5"/>
      <c r="JLX14" s="5"/>
      <c r="JLY14" s="5"/>
      <c r="JLZ14" s="5"/>
      <c r="JMA14" s="5"/>
      <c r="JMB14" s="5"/>
      <c r="JMC14" s="5"/>
      <c r="JMD14" s="5"/>
      <c r="JME14" s="5"/>
      <c r="JMF14" s="5"/>
      <c r="JMG14" s="5"/>
      <c r="JMH14" s="5"/>
      <c r="JMI14" s="5"/>
      <c r="JMJ14" s="5"/>
      <c r="JMK14" s="5"/>
      <c r="JML14" s="5"/>
      <c r="JMM14" s="5"/>
      <c r="JMN14" s="5"/>
      <c r="JMO14" s="5"/>
      <c r="JMP14" s="5"/>
      <c r="JMQ14" s="5"/>
      <c r="JMR14" s="5"/>
      <c r="JMS14" s="5"/>
      <c r="JMT14" s="5"/>
      <c r="JMU14" s="5"/>
      <c r="JMV14" s="5"/>
      <c r="JMW14" s="5"/>
      <c r="JMX14" s="5"/>
      <c r="JMY14" s="5"/>
      <c r="JMZ14" s="5"/>
      <c r="JNA14" s="5"/>
      <c r="JNB14" s="5"/>
      <c r="JNC14" s="5"/>
      <c r="JND14" s="5"/>
      <c r="JNE14" s="5"/>
      <c r="JNF14" s="5"/>
      <c r="JNG14" s="5"/>
      <c r="JNH14" s="5"/>
      <c r="JNI14" s="5"/>
      <c r="JNJ14" s="5"/>
      <c r="JNK14" s="5"/>
      <c r="JNL14" s="5"/>
      <c r="JNM14" s="5"/>
      <c r="JNN14" s="5"/>
      <c r="JNO14" s="5"/>
      <c r="JNP14" s="5"/>
      <c r="JNQ14" s="5"/>
      <c r="JNR14" s="5"/>
      <c r="JNS14" s="5"/>
      <c r="JNT14" s="5"/>
      <c r="JNU14" s="5"/>
      <c r="JNV14" s="5"/>
      <c r="JNW14" s="5"/>
      <c r="JNX14" s="5"/>
      <c r="JNY14" s="5"/>
      <c r="JNZ14" s="5"/>
      <c r="JOA14" s="5"/>
      <c r="JOB14" s="5"/>
      <c r="JOC14" s="5"/>
      <c r="JOD14" s="5"/>
      <c r="JOE14" s="5"/>
      <c r="JOF14" s="5"/>
      <c r="JOG14" s="5"/>
      <c r="JOH14" s="5"/>
      <c r="JOI14" s="5"/>
      <c r="JOJ14" s="5"/>
      <c r="JOK14" s="5"/>
      <c r="JOL14" s="5"/>
      <c r="JOM14" s="5"/>
      <c r="JON14" s="5"/>
      <c r="JOO14" s="5"/>
      <c r="JOP14" s="5"/>
      <c r="JOQ14" s="5"/>
      <c r="JOR14" s="5"/>
      <c r="JOS14" s="5"/>
      <c r="JOT14" s="5"/>
      <c r="JOU14" s="5"/>
      <c r="JOV14" s="5"/>
      <c r="JOW14" s="5"/>
      <c r="JOX14" s="5"/>
      <c r="JOY14" s="5"/>
      <c r="JOZ14" s="5"/>
      <c r="JPA14" s="5"/>
      <c r="JPB14" s="5"/>
      <c r="JPC14" s="5"/>
      <c r="JPD14" s="5"/>
      <c r="JPE14" s="5"/>
      <c r="JPF14" s="5"/>
      <c r="JPG14" s="5"/>
      <c r="JPH14" s="5"/>
      <c r="JPI14" s="5"/>
      <c r="JPJ14" s="5"/>
      <c r="JPK14" s="5"/>
      <c r="JPL14" s="5"/>
      <c r="JPM14" s="5"/>
      <c r="JPN14" s="5"/>
      <c r="JPO14" s="5"/>
      <c r="JPP14" s="5"/>
      <c r="JPQ14" s="5"/>
      <c r="JPR14" s="5"/>
      <c r="JPS14" s="5"/>
      <c r="JPT14" s="5"/>
      <c r="JPU14" s="5"/>
      <c r="JPV14" s="5"/>
      <c r="JPW14" s="5"/>
      <c r="JPX14" s="5"/>
      <c r="JPY14" s="5"/>
      <c r="JPZ14" s="5"/>
      <c r="JQA14" s="5"/>
      <c r="JQB14" s="5"/>
      <c r="JQC14" s="5"/>
      <c r="JQD14" s="5"/>
      <c r="JQE14" s="5"/>
      <c r="JQF14" s="5"/>
      <c r="JQG14" s="5"/>
      <c r="JQH14" s="5"/>
      <c r="JQI14" s="5"/>
      <c r="JQJ14" s="5"/>
      <c r="JQK14" s="5"/>
      <c r="JQL14" s="5"/>
      <c r="JQM14" s="5"/>
      <c r="JQN14" s="5"/>
      <c r="JQO14" s="5"/>
      <c r="JQP14" s="5"/>
      <c r="JQQ14" s="5"/>
      <c r="JQR14" s="5"/>
      <c r="JQS14" s="5"/>
      <c r="JQT14" s="5"/>
      <c r="JQU14" s="5"/>
      <c r="JQV14" s="5"/>
      <c r="JQW14" s="5"/>
      <c r="JQX14" s="5"/>
      <c r="JQY14" s="5"/>
      <c r="JQZ14" s="5"/>
      <c r="JRA14" s="5"/>
      <c r="JRB14" s="5"/>
      <c r="JRC14" s="5"/>
      <c r="JRD14" s="5"/>
      <c r="JRE14" s="5"/>
      <c r="JRF14" s="5"/>
      <c r="JRG14" s="5"/>
      <c r="JRH14" s="5"/>
      <c r="JRI14" s="5"/>
      <c r="JRJ14" s="5"/>
      <c r="JRK14" s="5"/>
      <c r="JRL14" s="5"/>
      <c r="JRM14" s="5"/>
      <c r="JRN14" s="5"/>
      <c r="JRO14" s="5"/>
      <c r="JRP14" s="5"/>
      <c r="JRQ14" s="5"/>
      <c r="JRR14" s="5"/>
      <c r="JRS14" s="5"/>
      <c r="JRT14" s="5"/>
      <c r="JRU14" s="5"/>
      <c r="JRV14" s="5"/>
      <c r="JRW14" s="5"/>
      <c r="JRX14" s="5"/>
      <c r="JRY14" s="5"/>
      <c r="JRZ14" s="5"/>
      <c r="JSA14" s="5"/>
      <c r="JSB14" s="5"/>
      <c r="JSC14" s="5"/>
      <c r="JSD14" s="5"/>
      <c r="JSE14" s="5"/>
      <c r="JSF14" s="5"/>
      <c r="JSG14" s="5"/>
      <c r="JSH14" s="5"/>
      <c r="JSI14" s="5"/>
      <c r="JSJ14" s="5"/>
      <c r="JSK14" s="5"/>
      <c r="JSL14" s="5"/>
      <c r="JSM14" s="5"/>
      <c r="JSN14" s="5"/>
      <c r="JSO14" s="5"/>
      <c r="JSP14" s="5"/>
      <c r="JSQ14" s="5"/>
      <c r="JSR14" s="5"/>
      <c r="JSS14" s="5"/>
      <c r="JST14" s="5"/>
      <c r="JSU14" s="5"/>
      <c r="JSV14" s="5"/>
      <c r="JSW14" s="5"/>
      <c r="JSX14" s="5"/>
      <c r="JSY14" s="5"/>
      <c r="JSZ14" s="5"/>
      <c r="JTA14" s="5"/>
      <c r="JTB14" s="5"/>
      <c r="JTC14" s="5"/>
      <c r="JTD14" s="5"/>
      <c r="JTE14" s="5"/>
      <c r="JTF14" s="5"/>
      <c r="JTG14" s="5"/>
      <c r="JTH14" s="5"/>
      <c r="JTI14" s="5"/>
      <c r="JTJ14" s="5"/>
      <c r="JTK14" s="5"/>
      <c r="JTL14" s="5"/>
      <c r="JTM14" s="5"/>
      <c r="JTN14" s="5"/>
      <c r="JTO14" s="5"/>
      <c r="JTP14" s="5"/>
      <c r="JTQ14" s="5"/>
      <c r="JTR14" s="5"/>
      <c r="JTS14" s="5"/>
      <c r="JTT14" s="5"/>
      <c r="JTU14" s="5"/>
      <c r="JTV14" s="5"/>
      <c r="JTW14" s="5"/>
      <c r="JTX14" s="5"/>
      <c r="JTY14" s="5"/>
      <c r="JTZ14" s="5"/>
      <c r="JUA14" s="5"/>
      <c r="JUB14" s="5"/>
      <c r="JUC14" s="5"/>
      <c r="JUD14" s="5"/>
      <c r="JUE14" s="5"/>
      <c r="JUF14" s="5"/>
      <c r="JUG14" s="5"/>
      <c r="JUH14" s="5"/>
      <c r="JUI14" s="5"/>
      <c r="JUJ14" s="5"/>
      <c r="JUK14" s="5"/>
      <c r="JUL14" s="5"/>
      <c r="JUM14" s="5"/>
      <c r="JUN14" s="5"/>
      <c r="JUO14" s="5"/>
      <c r="JUP14" s="5"/>
      <c r="JUQ14" s="5"/>
      <c r="JUR14" s="5"/>
      <c r="JUS14" s="5"/>
      <c r="JUT14" s="5"/>
      <c r="JUU14" s="5"/>
      <c r="JUV14" s="5"/>
      <c r="JUW14" s="5"/>
      <c r="JUX14" s="5"/>
      <c r="JUY14" s="5"/>
      <c r="JUZ14" s="5"/>
      <c r="JVA14" s="5"/>
      <c r="JVB14" s="5"/>
      <c r="JVC14" s="5"/>
      <c r="JVD14" s="5"/>
      <c r="JVE14" s="5"/>
      <c r="JVF14" s="5"/>
      <c r="JVG14" s="5"/>
      <c r="JVH14" s="5"/>
      <c r="JVI14" s="5"/>
      <c r="JVJ14" s="5"/>
      <c r="JVK14" s="5"/>
      <c r="JVL14" s="5"/>
      <c r="JVM14" s="5"/>
      <c r="JVN14" s="5"/>
      <c r="JVO14" s="5"/>
      <c r="JVP14" s="5"/>
      <c r="JVQ14" s="5"/>
      <c r="JVR14" s="5"/>
      <c r="JVS14" s="5"/>
      <c r="JVT14" s="5"/>
      <c r="JVU14" s="5"/>
      <c r="JVV14" s="5"/>
      <c r="JVW14" s="5"/>
      <c r="JVX14" s="5"/>
      <c r="JVY14" s="5"/>
      <c r="JVZ14" s="5"/>
      <c r="JWA14" s="5"/>
      <c r="JWB14" s="5"/>
      <c r="JWC14" s="5"/>
      <c r="JWD14" s="5"/>
      <c r="JWE14" s="5"/>
      <c r="JWF14" s="5"/>
      <c r="JWG14" s="5"/>
      <c r="JWH14" s="5"/>
      <c r="JWI14" s="5"/>
      <c r="JWJ14" s="5"/>
      <c r="JWK14" s="5"/>
      <c r="JWL14" s="5"/>
      <c r="JWM14" s="5"/>
      <c r="JWN14" s="5"/>
      <c r="JWO14" s="5"/>
      <c r="JWP14" s="5"/>
      <c r="JWQ14" s="5"/>
      <c r="JWR14" s="5"/>
      <c r="JWS14" s="5"/>
      <c r="JWT14" s="5"/>
      <c r="JWU14" s="5"/>
      <c r="JWV14" s="5"/>
      <c r="JWW14" s="5"/>
      <c r="JWX14" s="5"/>
      <c r="JWY14" s="5"/>
      <c r="JWZ14" s="5"/>
      <c r="JXA14" s="5"/>
      <c r="JXB14" s="5"/>
      <c r="JXC14" s="5"/>
      <c r="JXD14" s="5"/>
      <c r="JXE14" s="5"/>
      <c r="JXF14" s="5"/>
      <c r="JXG14" s="5"/>
      <c r="JXH14" s="5"/>
      <c r="JXI14" s="5"/>
      <c r="JXJ14" s="5"/>
      <c r="JXK14" s="5"/>
      <c r="JXL14" s="5"/>
      <c r="JXM14" s="5"/>
      <c r="JXN14" s="5"/>
      <c r="JXO14" s="5"/>
      <c r="JXP14" s="5"/>
      <c r="JXQ14" s="5"/>
      <c r="JXR14" s="5"/>
      <c r="JXS14" s="5"/>
      <c r="JXT14" s="5"/>
      <c r="JXU14" s="5"/>
      <c r="JXV14" s="5"/>
      <c r="JXW14" s="5"/>
      <c r="JXX14" s="5"/>
      <c r="JXY14" s="5"/>
      <c r="JXZ14" s="5"/>
      <c r="JYA14" s="5"/>
      <c r="JYB14" s="5"/>
      <c r="JYC14" s="5"/>
      <c r="JYD14" s="5"/>
      <c r="JYE14" s="5"/>
      <c r="JYF14" s="5"/>
      <c r="JYG14" s="5"/>
      <c r="JYH14" s="5"/>
      <c r="JYI14" s="5"/>
      <c r="JYJ14" s="5"/>
      <c r="JYK14" s="5"/>
      <c r="JYL14" s="5"/>
      <c r="JYM14" s="5"/>
      <c r="JYN14" s="5"/>
      <c r="JYO14" s="5"/>
      <c r="JYP14" s="5"/>
      <c r="JYQ14" s="5"/>
      <c r="JYR14" s="5"/>
      <c r="JYS14" s="5"/>
      <c r="JYT14" s="5"/>
      <c r="JYU14" s="5"/>
      <c r="JYV14" s="5"/>
      <c r="JYW14" s="5"/>
      <c r="JYX14" s="5"/>
      <c r="JYY14" s="5"/>
      <c r="JYZ14" s="5"/>
      <c r="JZA14" s="5"/>
      <c r="JZB14" s="5"/>
      <c r="JZC14" s="5"/>
      <c r="JZD14" s="5"/>
      <c r="JZE14" s="5"/>
      <c r="JZF14" s="5"/>
      <c r="JZG14" s="5"/>
      <c r="JZH14" s="5"/>
      <c r="JZI14" s="5"/>
      <c r="JZJ14" s="5"/>
      <c r="JZK14" s="5"/>
      <c r="JZL14" s="5"/>
      <c r="JZM14" s="5"/>
      <c r="JZN14" s="5"/>
      <c r="JZO14" s="5"/>
      <c r="JZP14" s="5"/>
      <c r="JZQ14" s="5"/>
      <c r="JZR14" s="5"/>
      <c r="JZS14" s="5"/>
      <c r="JZT14" s="5"/>
      <c r="JZU14" s="5"/>
      <c r="JZV14" s="5"/>
      <c r="JZW14" s="5"/>
      <c r="JZX14" s="5"/>
      <c r="JZY14" s="5"/>
      <c r="JZZ14" s="5"/>
      <c r="KAA14" s="5"/>
      <c r="KAB14" s="5"/>
      <c r="KAC14" s="5"/>
      <c r="KAD14" s="5"/>
      <c r="KAE14" s="5"/>
      <c r="KAF14" s="5"/>
      <c r="KAG14" s="5"/>
      <c r="KAH14" s="5"/>
      <c r="KAI14" s="5"/>
      <c r="KAJ14" s="5"/>
      <c r="KAK14" s="5"/>
      <c r="KAL14" s="5"/>
      <c r="KAM14" s="5"/>
      <c r="KAN14" s="5"/>
      <c r="KAO14" s="5"/>
      <c r="KAP14" s="5"/>
      <c r="KAQ14" s="5"/>
      <c r="KAR14" s="5"/>
      <c r="KAS14" s="5"/>
      <c r="KAT14" s="5"/>
      <c r="KAU14" s="5"/>
      <c r="KAV14" s="5"/>
      <c r="KAW14" s="5"/>
      <c r="KAX14" s="5"/>
      <c r="KAY14" s="5"/>
      <c r="KAZ14" s="5"/>
      <c r="KBA14" s="5"/>
      <c r="KBB14" s="5"/>
      <c r="KBC14" s="5"/>
      <c r="KBD14" s="5"/>
      <c r="KBE14" s="5"/>
      <c r="KBF14" s="5"/>
      <c r="KBG14" s="5"/>
      <c r="KBH14" s="5"/>
      <c r="KBI14" s="5"/>
      <c r="KBJ14" s="5"/>
      <c r="KBK14" s="5"/>
      <c r="KBL14" s="5"/>
      <c r="KBM14" s="5"/>
      <c r="KBN14" s="5"/>
      <c r="KBO14" s="5"/>
      <c r="KBP14" s="5"/>
      <c r="KBQ14" s="5"/>
      <c r="KBR14" s="5"/>
      <c r="KBS14" s="5"/>
      <c r="KBT14" s="5"/>
      <c r="KBU14" s="5"/>
      <c r="KBV14" s="5"/>
      <c r="KBW14" s="5"/>
      <c r="KBX14" s="5"/>
      <c r="KBY14" s="5"/>
      <c r="KBZ14" s="5"/>
      <c r="KCA14" s="5"/>
      <c r="KCB14" s="5"/>
      <c r="KCC14" s="5"/>
      <c r="KCD14" s="5"/>
      <c r="KCE14" s="5"/>
      <c r="KCF14" s="5"/>
      <c r="KCG14" s="5"/>
      <c r="KCH14" s="5"/>
      <c r="KCI14" s="5"/>
      <c r="KCJ14" s="5"/>
      <c r="KCK14" s="5"/>
      <c r="KCL14" s="5"/>
      <c r="KCM14" s="5"/>
      <c r="KCN14" s="5"/>
      <c r="KCO14" s="5"/>
      <c r="KCP14" s="5"/>
      <c r="KCQ14" s="5"/>
      <c r="KCR14" s="5"/>
      <c r="KCS14" s="5"/>
      <c r="KCT14" s="5"/>
      <c r="KCU14" s="5"/>
      <c r="KCV14" s="5"/>
      <c r="KCW14" s="5"/>
      <c r="KCX14" s="5"/>
      <c r="KCY14" s="5"/>
      <c r="KCZ14" s="5"/>
      <c r="KDA14" s="5"/>
      <c r="KDB14" s="5"/>
      <c r="KDC14" s="5"/>
      <c r="KDD14" s="5"/>
      <c r="KDE14" s="5"/>
      <c r="KDF14" s="5"/>
      <c r="KDG14" s="5"/>
      <c r="KDH14" s="5"/>
      <c r="KDI14" s="5"/>
      <c r="KDJ14" s="5"/>
      <c r="KDK14" s="5"/>
      <c r="KDL14" s="5"/>
      <c r="KDM14" s="5"/>
      <c r="KDN14" s="5"/>
      <c r="KDO14" s="5"/>
      <c r="KDP14" s="5"/>
      <c r="KDQ14" s="5"/>
      <c r="KDR14" s="5"/>
      <c r="KDS14" s="5"/>
      <c r="KDT14" s="5"/>
      <c r="KDU14" s="5"/>
      <c r="KDV14" s="5"/>
      <c r="KDW14" s="5"/>
      <c r="KDX14" s="5"/>
      <c r="KDY14" s="5"/>
      <c r="KDZ14" s="5"/>
      <c r="KEA14" s="5"/>
      <c r="KEB14" s="5"/>
      <c r="KEC14" s="5"/>
      <c r="KED14" s="5"/>
      <c r="KEE14" s="5"/>
      <c r="KEF14" s="5"/>
      <c r="KEG14" s="5"/>
      <c r="KEH14" s="5"/>
      <c r="KEI14" s="5"/>
      <c r="KEJ14" s="5"/>
      <c r="KEK14" s="5"/>
      <c r="KEL14" s="5"/>
      <c r="KEM14" s="5"/>
      <c r="KEN14" s="5"/>
      <c r="KEO14" s="5"/>
      <c r="KEP14" s="5"/>
      <c r="KEQ14" s="5"/>
      <c r="KER14" s="5"/>
      <c r="KES14" s="5"/>
      <c r="KET14" s="5"/>
      <c r="KEU14" s="5"/>
      <c r="KEV14" s="5"/>
      <c r="KEW14" s="5"/>
      <c r="KEX14" s="5"/>
      <c r="KEY14" s="5"/>
      <c r="KEZ14" s="5"/>
      <c r="KFA14" s="5"/>
      <c r="KFB14" s="5"/>
      <c r="KFC14" s="5"/>
      <c r="KFD14" s="5"/>
      <c r="KFE14" s="5"/>
      <c r="KFF14" s="5"/>
      <c r="KFG14" s="5"/>
      <c r="KFH14" s="5"/>
      <c r="KFI14" s="5"/>
      <c r="KFJ14" s="5"/>
      <c r="KFK14" s="5"/>
      <c r="KFL14" s="5"/>
      <c r="KFM14" s="5"/>
      <c r="KFN14" s="5"/>
      <c r="KFO14" s="5"/>
      <c r="KFP14" s="5"/>
      <c r="KFQ14" s="5"/>
      <c r="KFR14" s="5"/>
      <c r="KFS14" s="5"/>
      <c r="KFT14" s="5"/>
      <c r="KFU14" s="5"/>
      <c r="KFV14" s="5"/>
      <c r="KFW14" s="5"/>
      <c r="KFX14" s="5"/>
      <c r="KFY14" s="5"/>
      <c r="KFZ14" s="5"/>
      <c r="KGA14" s="5"/>
      <c r="KGB14" s="5"/>
      <c r="KGC14" s="5"/>
      <c r="KGD14" s="5"/>
      <c r="KGE14" s="5"/>
      <c r="KGF14" s="5"/>
      <c r="KGG14" s="5"/>
      <c r="KGH14" s="5"/>
      <c r="KGI14" s="5"/>
      <c r="KGJ14" s="5"/>
      <c r="KGK14" s="5"/>
      <c r="KGL14" s="5"/>
      <c r="KGM14" s="5"/>
      <c r="KGN14" s="5"/>
      <c r="KGO14" s="5"/>
      <c r="KGP14" s="5"/>
      <c r="KGQ14" s="5"/>
      <c r="KGR14" s="5"/>
      <c r="KGS14" s="5"/>
      <c r="KGT14" s="5"/>
      <c r="KGU14" s="5"/>
      <c r="KGV14" s="5"/>
      <c r="KGW14" s="5"/>
      <c r="KGX14" s="5"/>
      <c r="KGY14" s="5"/>
      <c r="KGZ14" s="5"/>
      <c r="KHA14" s="5"/>
      <c r="KHB14" s="5"/>
      <c r="KHC14" s="5"/>
      <c r="KHD14" s="5"/>
      <c r="KHE14" s="5"/>
      <c r="KHF14" s="5"/>
      <c r="KHG14" s="5"/>
      <c r="KHH14" s="5"/>
      <c r="KHI14" s="5"/>
      <c r="KHJ14" s="5"/>
      <c r="KHK14" s="5"/>
      <c r="KHL14" s="5"/>
      <c r="KHM14" s="5"/>
      <c r="KHN14" s="5"/>
      <c r="KHO14" s="5"/>
      <c r="KHP14" s="5"/>
      <c r="KHQ14" s="5"/>
      <c r="KHR14" s="5"/>
      <c r="KHS14" s="5"/>
      <c r="KHT14" s="5"/>
      <c r="KHU14" s="5"/>
      <c r="KHV14" s="5"/>
      <c r="KHW14" s="5"/>
      <c r="KHX14" s="5"/>
      <c r="KHY14" s="5"/>
      <c r="KHZ14" s="5"/>
      <c r="KIA14" s="5"/>
      <c r="KIB14" s="5"/>
      <c r="KIC14" s="5"/>
      <c r="KID14" s="5"/>
      <c r="KIE14" s="5"/>
      <c r="KIF14" s="5"/>
      <c r="KIG14" s="5"/>
      <c r="KIH14" s="5"/>
      <c r="KII14" s="5"/>
      <c r="KIJ14" s="5"/>
      <c r="KIK14" s="5"/>
      <c r="KIL14" s="5"/>
      <c r="KIM14" s="5"/>
      <c r="KIN14" s="5"/>
      <c r="KIO14" s="5"/>
      <c r="KIP14" s="5"/>
      <c r="KIQ14" s="5"/>
      <c r="KIR14" s="5"/>
      <c r="KIS14" s="5"/>
      <c r="KIT14" s="5"/>
      <c r="KIU14" s="5"/>
      <c r="KIV14" s="5"/>
      <c r="KIW14" s="5"/>
      <c r="KIX14" s="5"/>
      <c r="KIY14" s="5"/>
      <c r="KIZ14" s="5"/>
      <c r="KJA14" s="5"/>
      <c r="KJB14" s="5"/>
      <c r="KJC14" s="5"/>
      <c r="KJD14" s="5"/>
      <c r="KJE14" s="5"/>
      <c r="KJF14" s="5"/>
      <c r="KJG14" s="5"/>
      <c r="KJH14" s="5"/>
      <c r="KJI14" s="5"/>
      <c r="KJJ14" s="5"/>
      <c r="KJK14" s="5"/>
      <c r="KJL14" s="5"/>
      <c r="KJM14" s="5"/>
      <c r="KJN14" s="5"/>
      <c r="KJO14" s="5"/>
      <c r="KJP14" s="5"/>
      <c r="KJQ14" s="5"/>
      <c r="KJR14" s="5"/>
      <c r="KJS14" s="5"/>
      <c r="KJT14" s="5"/>
      <c r="KJU14" s="5"/>
      <c r="KJV14" s="5"/>
      <c r="KJW14" s="5"/>
      <c r="KJX14" s="5"/>
      <c r="KJY14" s="5"/>
      <c r="KJZ14" s="5"/>
      <c r="KKA14" s="5"/>
      <c r="KKB14" s="5"/>
      <c r="KKC14" s="5"/>
      <c r="KKD14" s="5"/>
      <c r="KKE14" s="5"/>
      <c r="KKF14" s="5"/>
      <c r="KKG14" s="5"/>
      <c r="KKH14" s="5"/>
      <c r="KKI14" s="5"/>
      <c r="KKJ14" s="5"/>
      <c r="KKK14" s="5"/>
      <c r="KKL14" s="5"/>
      <c r="KKM14" s="5"/>
      <c r="KKN14" s="5"/>
      <c r="KKO14" s="5"/>
      <c r="KKP14" s="5"/>
      <c r="KKQ14" s="5"/>
      <c r="KKR14" s="5"/>
      <c r="KKS14" s="5"/>
      <c r="KKT14" s="5"/>
      <c r="KKU14" s="5"/>
      <c r="KKV14" s="5"/>
      <c r="KKW14" s="5"/>
      <c r="KKX14" s="5"/>
      <c r="KKY14" s="5"/>
      <c r="KKZ14" s="5"/>
      <c r="KLA14" s="5"/>
      <c r="KLB14" s="5"/>
      <c r="KLC14" s="5"/>
      <c r="KLD14" s="5"/>
      <c r="KLE14" s="5"/>
      <c r="KLF14" s="5"/>
      <c r="KLG14" s="5"/>
      <c r="KLH14" s="5"/>
      <c r="KLI14" s="5"/>
      <c r="KLJ14" s="5"/>
      <c r="KLK14" s="5"/>
      <c r="KLL14" s="5"/>
      <c r="KLM14" s="5"/>
      <c r="KLN14" s="5"/>
      <c r="KLO14" s="5"/>
      <c r="KLP14" s="5"/>
      <c r="KLQ14" s="5"/>
      <c r="KLR14" s="5"/>
      <c r="KLS14" s="5"/>
      <c r="KLT14" s="5"/>
      <c r="KLU14" s="5"/>
      <c r="KLV14" s="5"/>
      <c r="KLW14" s="5"/>
      <c r="KLX14" s="5"/>
      <c r="KLY14" s="5"/>
      <c r="KLZ14" s="5"/>
      <c r="KMA14" s="5"/>
      <c r="KMB14" s="5"/>
      <c r="KMC14" s="5"/>
      <c r="KMD14" s="5"/>
      <c r="KME14" s="5"/>
      <c r="KMF14" s="5"/>
      <c r="KMG14" s="5"/>
      <c r="KMH14" s="5"/>
      <c r="KMI14" s="5"/>
      <c r="KMJ14" s="5"/>
      <c r="KMK14" s="5"/>
      <c r="KML14" s="5"/>
      <c r="KMM14" s="5"/>
      <c r="KMN14" s="5"/>
      <c r="KMO14" s="5"/>
      <c r="KMP14" s="5"/>
      <c r="KMQ14" s="5"/>
      <c r="KMR14" s="5"/>
      <c r="KMS14" s="5"/>
      <c r="KMT14" s="5"/>
      <c r="KMU14" s="5"/>
      <c r="KMV14" s="5"/>
      <c r="KMW14" s="5"/>
      <c r="KMX14" s="5"/>
      <c r="KMY14" s="5"/>
      <c r="KMZ14" s="5"/>
      <c r="KNA14" s="5"/>
      <c r="KNB14" s="5"/>
      <c r="KNC14" s="5"/>
      <c r="KND14" s="5"/>
      <c r="KNE14" s="5"/>
      <c r="KNF14" s="5"/>
      <c r="KNG14" s="5"/>
      <c r="KNH14" s="5"/>
      <c r="KNI14" s="5"/>
      <c r="KNJ14" s="5"/>
      <c r="KNK14" s="5"/>
      <c r="KNL14" s="5"/>
      <c r="KNM14" s="5"/>
      <c r="KNN14" s="5"/>
      <c r="KNO14" s="5"/>
      <c r="KNP14" s="5"/>
      <c r="KNQ14" s="5"/>
      <c r="KNR14" s="5"/>
      <c r="KNS14" s="5"/>
      <c r="KNT14" s="5"/>
      <c r="KNU14" s="5"/>
      <c r="KNV14" s="5"/>
      <c r="KNW14" s="5"/>
      <c r="KNX14" s="5"/>
      <c r="KNY14" s="5"/>
      <c r="KNZ14" s="5"/>
      <c r="KOA14" s="5"/>
      <c r="KOB14" s="5"/>
      <c r="KOC14" s="5"/>
      <c r="KOD14" s="5"/>
      <c r="KOE14" s="5"/>
      <c r="KOF14" s="5"/>
      <c r="KOG14" s="5"/>
      <c r="KOH14" s="5"/>
      <c r="KOI14" s="5"/>
      <c r="KOJ14" s="5"/>
      <c r="KOK14" s="5"/>
      <c r="KOL14" s="5"/>
      <c r="KOM14" s="5"/>
      <c r="KON14" s="5"/>
      <c r="KOO14" s="5"/>
      <c r="KOP14" s="5"/>
      <c r="KOQ14" s="5"/>
      <c r="KOR14" s="5"/>
      <c r="KOS14" s="5"/>
      <c r="KOT14" s="5"/>
      <c r="KOU14" s="5"/>
      <c r="KOV14" s="5"/>
      <c r="KOW14" s="5"/>
      <c r="KOX14" s="5"/>
      <c r="KOY14" s="5"/>
      <c r="KOZ14" s="5"/>
      <c r="KPA14" s="5"/>
      <c r="KPB14" s="5"/>
      <c r="KPC14" s="5"/>
      <c r="KPD14" s="5"/>
      <c r="KPE14" s="5"/>
      <c r="KPF14" s="5"/>
      <c r="KPG14" s="5"/>
      <c r="KPH14" s="5"/>
      <c r="KPI14" s="5"/>
      <c r="KPJ14" s="5"/>
      <c r="KPK14" s="5"/>
      <c r="KPL14" s="5"/>
      <c r="KPM14" s="5"/>
      <c r="KPN14" s="5"/>
      <c r="KPO14" s="5"/>
      <c r="KPP14" s="5"/>
      <c r="KPQ14" s="5"/>
      <c r="KPR14" s="5"/>
      <c r="KPS14" s="5"/>
      <c r="KPT14" s="5"/>
      <c r="KPU14" s="5"/>
      <c r="KPV14" s="5"/>
      <c r="KPW14" s="5"/>
      <c r="KPX14" s="5"/>
      <c r="KPY14" s="5"/>
      <c r="KPZ14" s="5"/>
      <c r="KQA14" s="5"/>
      <c r="KQB14" s="5"/>
      <c r="KQC14" s="5"/>
      <c r="KQD14" s="5"/>
      <c r="KQE14" s="5"/>
      <c r="KQF14" s="5"/>
      <c r="KQG14" s="5"/>
      <c r="KQH14" s="5"/>
      <c r="KQI14" s="5"/>
      <c r="KQJ14" s="5"/>
      <c r="KQK14" s="5"/>
      <c r="KQL14" s="5"/>
      <c r="KQM14" s="5"/>
      <c r="KQN14" s="5"/>
      <c r="KQO14" s="5"/>
      <c r="KQP14" s="5"/>
      <c r="KQQ14" s="5"/>
      <c r="KQR14" s="5"/>
      <c r="KQS14" s="5"/>
      <c r="KQT14" s="5"/>
      <c r="KQU14" s="5"/>
      <c r="KQV14" s="5"/>
      <c r="KQW14" s="5"/>
      <c r="KQX14" s="5"/>
      <c r="KQY14" s="5"/>
      <c r="KQZ14" s="5"/>
      <c r="KRA14" s="5"/>
      <c r="KRB14" s="5"/>
      <c r="KRC14" s="5"/>
      <c r="KRD14" s="5"/>
      <c r="KRE14" s="5"/>
      <c r="KRF14" s="5"/>
      <c r="KRG14" s="5"/>
      <c r="KRH14" s="5"/>
      <c r="KRI14" s="5"/>
      <c r="KRJ14" s="5"/>
      <c r="KRK14" s="5"/>
      <c r="KRL14" s="5"/>
      <c r="KRM14" s="5"/>
      <c r="KRN14" s="5"/>
      <c r="KRO14" s="5"/>
      <c r="KRP14" s="5"/>
      <c r="KRQ14" s="5"/>
      <c r="KRR14" s="5"/>
      <c r="KRS14" s="5"/>
      <c r="KRT14" s="5"/>
      <c r="KRU14" s="5"/>
      <c r="KRV14" s="5"/>
      <c r="KRW14" s="5"/>
      <c r="KRX14" s="5"/>
      <c r="KRY14" s="5"/>
      <c r="KRZ14" s="5"/>
      <c r="KSA14" s="5"/>
      <c r="KSB14" s="5"/>
      <c r="KSC14" s="5"/>
      <c r="KSD14" s="5"/>
      <c r="KSE14" s="5"/>
      <c r="KSF14" s="5"/>
      <c r="KSG14" s="5"/>
      <c r="KSH14" s="5"/>
      <c r="KSI14" s="5"/>
      <c r="KSJ14" s="5"/>
      <c r="KSK14" s="5"/>
      <c r="KSL14" s="5"/>
      <c r="KSM14" s="5"/>
      <c r="KSN14" s="5"/>
      <c r="KSO14" s="5"/>
      <c r="KSP14" s="5"/>
      <c r="KSQ14" s="5"/>
      <c r="KSR14" s="5"/>
      <c r="KSS14" s="5"/>
      <c r="KST14" s="5"/>
      <c r="KSU14" s="5"/>
      <c r="KSV14" s="5"/>
      <c r="KSW14" s="5"/>
      <c r="KSX14" s="5"/>
      <c r="KSY14" s="5"/>
      <c r="KSZ14" s="5"/>
      <c r="KTA14" s="5"/>
      <c r="KTB14" s="5"/>
      <c r="KTC14" s="5"/>
      <c r="KTD14" s="5"/>
      <c r="KTE14" s="5"/>
      <c r="KTF14" s="5"/>
      <c r="KTG14" s="5"/>
      <c r="KTH14" s="5"/>
      <c r="KTI14" s="5"/>
      <c r="KTJ14" s="5"/>
      <c r="KTK14" s="5"/>
      <c r="KTL14" s="5"/>
      <c r="KTM14" s="5"/>
      <c r="KTN14" s="5"/>
      <c r="KTO14" s="5"/>
      <c r="KTP14" s="5"/>
      <c r="KTQ14" s="5"/>
      <c r="KTR14" s="5"/>
      <c r="KTS14" s="5"/>
      <c r="KTT14" s="5"/>
      <c r="KTU14" s="5"/>
      <c r="KTV14" s="5"/>
      <c r="KTW14" s="5"/>
      <c r="KTX14" s="5"/>
      <c r="KTY14" s="5"/>
      <c r="KTZ14" s="5"/>
      <c r="KUA14" s="5"/>
      <c r="KUB14" s="5"/>
      <c r="KUC14" s="5"/>
      <c r="KUD14" s="5"/>
      <c r="KUE14" s="5"/>
      <c r="KUF14" s="5"/>
      <c r="KUG14" s="5"/>
      <c r="KUH14" s="5"/>
      <c r="KUI14" s="5"/>
      <c r="KUJ14" s="5"/>
      <c r="KUK14" s="5"/>
      <c r="KUL14" s="5"/>
      <c r="KUM14" s="5"/>
      <c r="KUN14" s="5"/>
      <c r="KUO14" s="5"/>
      <c r="KUP14" s="5"/>
      <c r="KUQ14" s="5"/>
      <c r="KUR14" s="5"/>
      <c r="KUS14" s="5"/>
      <c r="KUT14" s="5"/>
      <c r="KUU14" s="5"/>
      <c r="KUV14" s="5"/>
      <c r="KUW14" s="5"/>
      <c r="KUX14" s="5"/>
      <c r="KUY14" s="5"/>
      <c r="KUZ14" s="5"/>
      <c r="KVA14" s="5"/>
      <c r="KVB14" s="5"/>
      <c r="KVC14" s="5"/>
      <c r="KVD14" s="5"/>
      <c r="KVE14" s="5"/>
      <c r="KVF14" s="5"/>
      <c r="KVG14" s="5"/>
      <c r="KVH14" s="5"/>
      <c r="KVI14" s="5"/>
      <c r="KVJ14" s="5"/>
      <c r="KVK14" s="5"/>
      <c r="KVL14" s="5"/>
      <c r="KVM14" s="5"/>
      <c r="KVN14" s="5"/>
      <c r="KVO14" s="5"/>
      <c r="KVP14" s="5"/>
      <c r="KVQ14" s="5"/>
      <c r="KVR14" s="5"/>
      <c r="KVS14" s="5"/>
      <c r="KVT14" s="5"/>
      <c r="KVU14" s="5"/>
      <c r="KVV14" s="5"/>
      <c r="KVW14" s="5"/>
      <c r="KVX14" s="5"/>
      <c r="KVY14" s="5"/>
      <c r="KVZ14" s="5"/>
      <c r="KWA14" s="5"/>
      <c r="KWB14" s="5"/>
      <c r="KWC14" s="5"/>
      <c r="KWD14" s="5"/>
      <c r="KWE14" s="5"/>
      <c r="KWF14" s="5"/>
      <c r="KWG14" s="5"/>
      <c r="KWH14" s="5"/>
      <c r="KWI14" s="5"/>
      <c r="KWJ14" s="5"/>
      <c r="KWK14" s="5"/>
      <c r="KWL14" s="5"/>
      <c r="KWM14" s="5"/>
      <c r="KWN14" s="5"/>
      <c r="KWO14" s="5"/>
      <c r="KWP14" s="5"/>
      <c r="KWQ14" s="5"/>
      <c r="KWR14" s="5"/>
      <c r="KWS14" s="5"/>
      <c r="KWT14" s="5"/>
      <c r="KWU14" s="5"/>
      <c r="KWV14" s="5"/>
      <c r="KWW14" s="5"/>
      <c r="KWX14" s="5"/>
      <c r="KWY14" s="5"/>
      <c r="KWZ14" s="5"/>
      <c r="KXA14" s="5"/>
      <c r="KXB14" s="5"/>
      <c r="KXC14" s="5"/>
      <c r="KXD14" s="5"/>
      <c r="KXE14" s="5"/>
      <c r="KXF14" s="5"/>
      <c r="KXG14" s="5"/>
      <c r="KXH14" s="5"/>
      <c r="KXI14" s="5"/>
      <c r="KXJ14" s="5"/>
      <c r="KXK14" s="5"/>
      <c r="KXL14" s="5"/>
      <c r="KXM14" s="5"/>
      <c r="KXN14" s="5"/>
      <c r="KXO14" s="5"/>
      <c r="KXP14" s="5"/>
      <c r="KXQ14" s="5"/>
      <c r="KXR14" s="5"/>
      <c r="KXS14" s="5"/>
      <c r="KXT14" s="5"/>
      <c r="KXU14" s="5"/>
      <c r="KXV14" s="5"/>
      <c r="KXW14" s="5"/>
      <c r="KXX14" s="5"/>
      <c r="KXY14" s="5"/>
      <c r="KXZ14" s="5"/>
      <c r="KYA14" s="5"/>
      <c r="KYB14" s="5"/>
      <c r="KYC14" s="5"/>
      <c r="KYD14" s="5"/>
      <c r="KYE14" s="5"/>
      <c r="KYF14" s="5"/>
      <c r="KYG14" s="5"/>
      <c r="KYH14" s="5"/>
      <c r="KYI14" s="5"/>
      <c r="KYJ14" s="5"/>
      <c r="KYK14" s="5"/>
      <c r="KYL14" s="5"/>
      <c r="KYM14" s="5"/>
      <c r="KYN14" s="5"/>
      <c r="KYO14" s="5"/>
      <c r="KYP14" s="5"/>
      <c r="KYQ14" s="5"/>
      <c r="KYR14" s="5"/>
      <c r="KYS14" s="5"/>
      <c r="KYT14" s="5"/>
      <c r="KYU14" s="5"/>
      <c r="KYV14" s="5"/>
      <c r="KYW14" s="5"/>
      <c r="KYX14" s="5"/>
      <c r="KYY14" s="5"/>
      <c r="KYZ14" s="5"/>
      <c r="KZA14" s="5"/>
      <c r="KZB14" s="5"/>
      <c r="KZC14" s="5"/>
      <c r="KZD14" s="5"/>
      <c r="KZE14" s="5"/>
      <c r="KZF14" s="5"/>
      <c r="KZG14" s="5"/>
      <c r="KZH14" s="5"/>
      <c r="KZI14" s="5"/>
      <c r="KZJ14" s="5"/>
      <c r="KZK14" s="5"/>
      <c r="KZL14" s="5"/>
      <c r="KZM14" s="5"/>
      <c r="KZN14" s="5"/>
      <c r="KZO14" s="5"/>
      <c r="KZP14" s="5"/>
      <c r="KZQ14" s="5"/>
      <c r="KZR14" s="5"/>
      <c r="KZS14" s="5"/>
      <c r="KZT14" s="5"/>
      <c r="KZU14" s="5"/>
      <c r="KZV14" s="5"/>
      <c r="KZW14" s="5"/>
      <c r="KZX14" s="5"/>
      <c r="KZY14" s="5"/>
      <c r="KZZ14" s="5"/>
      <c r="LAA14" s="5"/>
      <c r="LAB14" s="5"/>
      <c r="LAC14" s="5"/>
      <c r="LAD14" s="5"/>
      <c r="LAE14" s="5"/>
      <c r="LAF14" s="5"/>
      <c r="LAG14" s="5"/>
      <c r="LAH14" s="5"/>
      <c r="LAI14" s="5"/>
      <c r="LAJ14" s="5"/>
      <c r="LAK14" s="5"/>
      <c r="LAL14" s="5"/>
      <c r="LAM14" s="5"/>
      <c r="LAN14" s="5"/>
      <c r="LAO14" s="5"/>
      <c r="LAP14" s="5"/>
      <c r="LAQ14" s="5"/>
      <c r="LAR14" s="5"/>
      <c r="LAS14" s="5"/>
      <c r="LAT14" s="5"/>
      <c r="LAU14" s="5"/>
      <c r="LAV14" s="5"/>
      <c r="LAW14" s="5"/>
      <c r="LAX14" s="5"/>
      <c r="LAY14" s="5"/>
      <c r="LAZ14" s="5"/>
      <c r="LBA14" s="5"/>
      <c r="LBB14" s="5"/>
      <c r="LBC14" s="5"/>
      <c r="LBD14" s="5"/>
      <c r="LBE14" s="5"/>
      <c r="LBF14" s="5"/>
      <c r="LBG14" s="5"/>
      <c r="LBH14" s="5"/>
      <c r="LBI14" s="5"/>
      <c r="LBJ14" s="5"/>
      <c r="LBK14" s="5"/>
      <c r="LBL14" s="5"/>
      <c r="LBM14" s="5"/>
      <c r="LBN14" s="5"/>
      <c r="LBO14" s="5"/>
      <c r="LBP14" s="5"/>
      <c r="LBQ14" s="5"/>
      <c r="LBR14" s="5"/>
      <c r="LBS14" s="5"/>
      <c r="LBT14" s="5"/>
      <c r="LBU14" s="5"/>
      <c r="LBV14" s="5"/>
      <c r="LBW14" s="5"/>
      <c r="LBX14" s="5"/>
      <c r="LBY14" s="5"/>
      <c r="LBZ14" s="5"/>
      <c r="LCA14" s="5"/>
      <c r="LCB14" s="5"/>
      <c r="LCC14" s="5"/>
      <c r="LCD14" s="5"/>
      <c r="LCE14" s="5"/>
      <c r="LCF14" s="5"/>
      <c r="LCG14" s="5"/>
      <c r="LCH14" s="5"/>
      <c r="LCI14" s="5"/>
      <c r="LCJ14" s="5"/>
      <c r="LCK14" s="5"/>
      <c r="LCL14" s="5"/>
      <c r="LCM14" s="5"/>
      <c r="LCN14" s="5"/>
      <c r="LCO14" s="5"/>
      <c r="LCP14" s="5"/>
      <c r="LCQ14" s="5"/>
      <c r="LCR14" s="5"/>
      <c r="LCS14" s="5"/>
      <c r="LCT14" s="5"/>
      <c r="LCU14" s="5"/>
      <c r="LCV14" s="5"/>
      <c r="LCW14" s="5"/>
      <c r="LCX14" s="5"/>
      <c r="LCY14" s="5"/>
      <c r="LCZ14" s="5"/>
      <c r="LDA14" s="5"/>
      <c r="LDB14" s="5"/>
      <c r="LDC14" s="5"/>
      <c r="LDD14" s="5"/>
      <c r="LDE14" s="5"/>
      <c r="LDF14" s="5"/>
      <c r="LDG14" s="5"/>
      <c r="LDH14" s="5"/>
      <c r="LDI14" s="5"/>
      <c r="LDJ14" s="5"/>
      <c r="LDK14" s="5"/>
      <c r="LDL14" s="5"/>
      <c r="LDM14" s="5"/>
      <c r="LDN14" s="5"/>
      <c r="LDO14" s="5"/>
      <c r="LDP14" s="5"/>
      <c r="LDQ14" s="5"/>
      <c r="LDR14" s="5"/>
      <c r="LDS14" s="5"/>
      <c r="LDT14" s="5"/>
      <c r="LDU14" s="5"/>
      <c r="LDV14" s="5"/>
      <c r="LDW14" s="5"/>
      <c r="LDX14" s="5"/>
      <c r="LDY14" s="5"/>
      <c r="LDZ14" s="5"/>
      <c r="LEA14" s="5"/>
      <c r="LEB14" s="5"/>
      <c r="LEC14" s="5"/>
      <c r="LED14" s="5"/>
      <c r="LEE14" s="5"/>
      <c r="LEF14" s="5"/>
      <c r="LEG14" s="5"/>
      <c r="LEH14" s="5"/>
      <c r="LEI14" s="5"/>
      <c r="LEJ14" s="5"/>
      <c r="LEK14" s="5"/>
      <c r="LEL14" s="5"/>
      <c r="LEM14" s="5"/>
      <c r="LEN14" s="5"/>
      <c r="LEO14" s="5"/>
      <c r="LEP14" s="5"/>
      <c r="LEQ14" s="5"/>
      <c r="LER14" s="5"/>
      <c r="LES14" s="5"/>
      <c r="LET14" s="5"/>
      <c r="LEU14" s="5"/>
      <c r="LEV14" s="5"/>
      <c r="LEW14" s="5"/>
      <c r="LEX14" s="5"/>
      <c r="LEY14" s="5"/>
      <c r="LEZ14" s="5"/>
      <c r="LFA14" s="5"/>
      <c r="LFB14" s="5"/>
      <c r="LFC14" s="5"/>
      <c r="LFD14" s="5"/>
      <c r="LFE14" s="5"/>
      <c r="LFF14" s="5"/>
      <c r="LFG14" s="5"/>
      <c r="LFH14" s="5"/>
      <c r="LFI14" s="5"/>
      <c r="LFJ14" s="5"/>
      <c r="LFK14" s="5"/>
      <c r="LFL14" s="5"/>
      <c r="LFM14" s="5"/>
      <c r="LFN14" s="5"/>
      <c r="LFO14" s="5"/>
      <c r="LFP14" s="5"/>
      <c r="LFQ14" s="5"/>
      <c r="LFR14" s="5"/>
      <c r="LFS14" s="5"/>
      <c r="LFT14" s="5"/>
      <c r="LFU14" s="5"/>
      <c r="LFV14" s="5"/>
      <c r="LFW14" s="5"/>
      <c r="LFX14" s="5"/>
      <c r="LFY14" s="5"/>
      <c r="LFZ14" s="5"/>
      <c r="LGA14" s="5"/>
      <c r="LGB14" s="5"/>
      <c r="LGC14" s="5"/>
      <c r="LGD14" s="5"/>
      <c r="LGE14" s="5"/>
      <c r="LGF14" s="5"/>
      <c r="LGG14" s="5"/>
      <c r="LGH14" s="5"/>
      <c r="LGI14" s="5"/>
      <c r="LGJ14" s="5"/>
      <c r="LGK14" s="5"/>
      <c r="LGL14" s="5"/>
      <c r="LGM14" s="5"/>
      <c r="LGN14" s="5"/>
      <c r="LGO14" s="5"/>
      <c r="LGP14" s="5"/>
      <c r="LGQ14" s="5"/>
      <c r="LGR14" s="5"/>
      <c r="LGS14" s="5"/>
      <c r="LGT14" s="5"/>
      <c r="LGU14" s="5"/>
      <c r="LGV14" s="5"/>
      <c r="LGW14" s="5"/>
      <c r="LGX14" s="5"/>
      <c r="LGY14" s="5"/>
      <c r="LGZ14" s="5"/>
      <c r="LHA14" s="5"/>
      <c r="LHB14" s="5"/>
      <c r="LHC14" s="5"/>
      <c r="LHD14" s="5"/>
      <c r="LHE14" s="5"/>
      <c r="LHF14" s="5"/>
      <c r="LHG14" s="5"/>
      <c r="LHH14" s="5"/>
      <c r="LHI14" s="5"/>
      <c r="LHJ14" s="5"/>
      <c r="LHK14" s="5"/>
      <c r="LHL14" s="5"/>
      <c r="LHM14" s="5"/>
      <c r="LHN14" s="5"/>
      <c r="LHO14" s="5"/>
      <c r="LHP14" s="5"/>
      <c r="LHQ14" s="5"/>
      <c r="LHR14" s="5"/>
      <c r="LHS14" s="5"/>
      <c r="LHT14" s="5"/>
      <c r="LHU14" s="5"/>
      <c r="LHV14" s="5"/>
      <c r="LHW14" s="5"/>
      <c r="LHX14" s="5"/>
      <c r="LHY14" s="5"/>
      <c r="LHZ14" s="5"/>
      <c r="LIA14" s="5"/>
      <c r="LIB14" s="5"/>
      <c r="LIC14" s="5"/>
      <c r="LID14" s="5"/>
      <c r="LIE14" s="5"/>
      <c r="LIF14" s="5"/>
      <c r="LIG14" s="5"/>
      <c r="LIH14" s="5"/>
      <c r="LII14" s="5"/>
      <c r="LIJ14" s="5"/>
      <c r="LIK14" s="5"/>
      <c r="LIL14" s="5"/>
      <c r="LIM14" s="5"/>
      <c r="LIN14" s="5"/>
      <c r="LIO14" s="5"/>
      <c r="LIP14" s="5"/>
      <c r="LIQ14" s="5"/>
      <c r="LIR14" s="5"/>
      <c r="LIS14" s="5"/>
      <c r="LIT14" s="5"/>
      <c r="LIU14" s="5"/>
      <c r="LIV14" s="5"/>
      <c r="LIW14" s="5"/>
      <c r="LIX14" s="5"/>
      <c r="LIY14" s="5"/>
      <c r="LIZ14" s="5"/>
      <c r="LJA14" s="5"/>
      <c r="LJB14" s="5"/>
      <c r="LJC14" s="5"/>
      <c r="LJD14" s="5"/>
      <c r="LJE14" s="5"/>
      <c r="LJF14" s="5"/>
      <c r="LJG14" s="5"/>
      <c r="LJH14" s="5"/>
      <c r="LJI14" s="5"/>
      <c r="LJJ14" s="5"/>
      <c r="LJK14" s="5"/>
      <c r="LJL14" s="5"/>
      <c r="LJM14" s="5"/>
      <c r="LJN14" s="5"/>
      <c r="LJO14" s="5"/>
      <c r="LJP14" s="5"/>
      <c r="LJQ14" s="5"/>
      <c r="LJR14" s="5"/>
      <c r="LJS14" s="5"/>
      <c r="LJT14" s="5"/>
      <c r="LJU14" s="5"/>
      <c r="LJV14" s="5"/>
      <c r="LJW14" s="5"/>
      <c r="LJX14" s="5"/>
      <c r="LJY14" s="5"/>
      <c r="LJZ14" s="5"/>
      <c r="LKA14" s="5"/>
      <c r="LKB14" s="5"/>
      <c r="LKC14" s="5"/>
      <c r="LKD14" s="5"/>
      <c r="LKE14" s="5"/>
      <c r="LKF14" s="5"/>
      <c r="LKG14" s="5"/>
      <c r="LKH14" s="5"/>
      <c r="LKI14" s="5"/>
      <c r="LKJ14" s="5"/>
      <c r="LKK14" s="5"/>
      <c r="LKL14" s="5"/>
      <c r="LKM14" s="5"/>
      <c r="LKN14" s="5"/>
      <c r="LKO14" s="5"/>
      <c r="LKP14" s="5"/>
      <c r="LKQ14" s="5"/>
      <c r="LKR14" s="5"/>
      <c r="LKS14" s="5"/>
      <c r="LKT14" s="5"/>
      <c r="LKU14" s="5"/>
      <c r="LKV14" s="5"/>
      <c r="LKW14" s="5"/>
      <c r="LKX14" s="5"/>
      <c r="LKY14" s="5"/>
      <c r="LKZ14" s="5"/>
      <c r="LLA14" s="5"/>
      <c r="LLB14" s="5"/>
      <c r="LLC14" s="5"/>
      <c r="LLD14" s="5"/>
      <c r="LLE14" s="5"/>
      <c r="LLF14" s="5"/>
      <c r="LLG14" s="5"/>
      <c r="LLH14" s="5"/>
      <c r="LLI14" s="5"/>
      <c r="LLJ14" s="5"/>
      <c r="LLK14" s="5"/>
      <c r="LLL14" s="5"/>
      <c r="LLM14" s="5"/>
      <c r="LLN14" s="5"/>
      <c r="LLO14" s="5"/>
      <c r="LLP14" s="5"/>
      <c r="LLQ14" s="5"/>
      <c r="LLR14" s="5"/>
      <c r="LLS14" s="5"/>
      <c r="LLT14" s="5"/>
      <c r="LLU14" s="5"/>
      <c r="LLV14" s="5"/>
      <c r="LLW14" s="5"/>
      <c r="LLX14" s="5"/>
      <c r="LLY14" s="5"/>
      <c r="LLZ14" s="5"/>
      <c r="LMA14" s="5"/>
      <c r="LMB14" s="5"/>
      <c r="LMC14" s="5"/>
      <c r="LMD14" s="5"/>
      <c r="LME14" s="5"/>
      <c r="LMF14" s="5"/>
      <c r="LMG14" s="5"/>
      <c r="LMH14" s="5"/>
      <c r="LMI14" s="5"/>
      <c r="LMJ14" s="5"/>
      <c r="LMK14" s="5"/>
      <c r="LML14" s="5"/>
      <c r="LMM14" s="5"/>
      <c r="LMN14" s="5"/>
      <c r="LMO14" s="5"/>
      <c r="LMP14" s="5"/>
      <c r="LMQ14" s="5"/>
      <c r="LMR14" s="5"/>
      <c r="LMS14" s="5"/>
      <c r="LMT14" s="5"/>
      <c r="LMU14" s="5"/>
      <c r="LMV14" s="5"/>
      <c r="LMW14" s="5"/>
      <c r="LMX14" s="5"/>
      <c r="LMY14" s="5"/>
      <c r="LMZ14" s="5"/>
      <c r="LNA14" s="5"/>
      <c r="LNB14" s="5"/>
      <c r="LNC14" s="5"/>
      <c r="LND14" s="5"/>
      <c r="LNE14" s="5"/>
      <c r="LNF14" s="5"/>
      <c r="LNG14" s="5"/>
      <c r="LNH14" s="5"/>
      <c r="LNI14" s="5"/>
      <c r="LNJ14" s="5"/>
      <c r="LNK14" s="5"/>
      <c r="LNL14" s="5"/>
      <c r="LNM14" s="5"/>
      <c r="LNN14" s="5"/>
      <c r="LNO14" s="5"/>
      <c r="LNP14" s="5"/>
      <c r="LNQ14" s="5"/>
      <c r="LNR14" s="5"/>
      <c r="LNS14" s="5"/>
      <c r="LNT14" s="5"/>
      <c r="LNU14" s="5"/>
      <c r="LNV14" s="5"/>
      <c r="LNW14" s="5"/>
      <c r="LNX14" s="5"/>
      <c r="LNY14" s="5"/>
      <c r="LNZ14" s="5"/>
      <c r="LOA14" s="5"/>
      <c r="LOB14" s="5"/>
      <c r="LOC14" s="5"/>
      <c r="LOD14" s="5"/>
      <c r="LOE14" s="5"/>
      <c r="LOF14" s="5"/>
      <c r="LOG14" s="5"/>
      <c r="LOH14" s="5"/>
      <c r="LOI14" s="5"/>
      <c r="LOJ14" s="5"/>
      <c r="LOK14" s="5"/>
      <c r="LOL14" s="5"/>
      <c r="LOM14" s="5"/>
      <c r="LON14" s="5"/>
      <c r="LOO14" s="5"/>
      <c r="LOP14" s="5"/>
      <c r="LOQ14" s="5"/>
      <c r="LOR14" s="5"/>
      <c r="LOS14" s="5"/>
      <c r="LOT14" s="5"/>
      <c r="LOU14" s="5"/>
      <c r="LOV14" s="5"/>
      <c r="LOW14" s="5"/>
      <c r="LOX14" s="5"/>
      <c r="LOY14" s="5"/>
      <c r="LOZ14" s="5"/>
      <c r="LPA14" s="5"/>
      <c r="LPB14" s="5"/>
      <c r="LPC14" s="5"/>
      <c r="LPD14" s="5"/>
      <c r="LPE14" s="5"/>
      <c r="LPF14" s="5"/>
      <c r="LPG14" s="5"/>
      <c r="LPH14" s="5"/>
      <c r="LPI14" s="5"/>
      <c r="LPJ14" s="5"/>
      <c r="LPK14" s="5"/>
      <c r="LPL14" s="5"/>
      <c r="LPM14" s="5"/>
      <c r="LPN14" s="5"/>
      <c r="LPO14" s="5"/>
      <c r="LPP14" s="5"/>
      <c r="LPQ14" s="5"/>
      <c r="LPR14" s="5"/>
      <c r="LPS14" s="5"/>
      <c r="LPT14" s="5"/>
      <c r="LPU14" s="5"/>
      <c r="LPV14" s="5"/>
      <c r="LPW14" s="5"/>
      <c r="LPX14" s="5"/>
      <c r="LPY14" s="5"/>
      <c r="LPZ14" s="5"/>
      <c r="LQA14" s="5"/>
      <c r="LQB14" s="5"/>
      <c r="LQC14" s="5"/>
      <c r="LQD14" s="5"/>
      <c r="LQE14" s="5"/>
      <c r="LQF14" s="5"/>
      <c r="LQG14" s="5"/>
      <c r="LQH14" s="5"/>
      <c r="LQI14" s="5"/>
      <c r="LQJ14" s="5"/>
      <c r="LQK14" s="5"/>
      <c r="LQL14" s="5"/>
      <c r="LQM14" s="5"/>
      <c r="LQN14" s="5"/>
      <c r="LQO14" s="5"/>
      <c r="LQP14" s="5"/>
      <c r="LQQ14" s="5"/>
      <c r="LQR14" s="5"/>
      <c r="LQS14" s="5"/>
      <c r="LQT14" s="5"/>
      <c r="LQU14" s="5"/>
      <c r="LQV14" s="5"/>
      <c r="LQW14" s="5"/>
      <c r="LQX14" s="5"/>
      <c r="LQY14" s="5"/>
      <c r="LQZ14" s="5"/>
      <c r="LRA14" s="5"/>
      <c r="LRB14" s="5"/>
      <c r="LRC14" s="5"/>
      <c r="LRD14" s="5"/>
      <c r="LRE14" s="5"/>
      <c r="LRF14" s="5"/>
      <c r="LRG14" s="5"/>
      <c r="LRH14" s="5"/>
      <c r="LRI14" s="5"/>
      <c r="LRJ14" s="5"/>
      <c r="LRK14" s="5"/>
      <c r="LRL14" s="5"/>
      <c r="LRM14" s="5"/>
      <c r="LRN14" s="5"/>
      <c r="LRO14" s="5"/>
      <c r="LRP14" s="5"/>
      <c r="LRQ14" s="5"/>
      <c r="LRR14" s="5"/>
      <c r="LRS14" s="5"/>
      <c r="LRT14" s="5"/>
      <c r="LRU14" s="5"/>
      <c r="LRV14" s="5"/>
      <c r="LRW14" s="5"/>
      <c r="LRX14" s="5"/>
      <c r="LRY14" s="5"/>
      <c r="LRZ14" s="5"/>
      <c r="LSA14" s="5"/>
      <c r="LSB14" s="5"/>
      <c r="LSC14" s="5"/>
      <c r="LSD14" s="5"/>
      <c r="LSE14" s="5"/>
      <c r="LSF14" s="5"/>
      <c r="LSG14" s="5"/>
      <c r="LSH14" s="5"/>
      <c r="LSI14" s="5"/>
      <c r="LSJ14" s="5"/>
      <c r="LSK14" s="5"/>
      <c r="LSL14" s="5"/>
      <c r="LSM14" s="5"/>
      <c r="LSN14" s="5"/>
      <c r="LSO14" s="5"/>
      <c r="LSP14" s="5"/>
      <c r="LSQ14" s="5"/>
      <c r="LSR14" s="5"/>
      <c r="LSS14" s="5"/>
      <c r="LST14" s="5"/>
      <c r="LSU14" s="5"/>
      <c r="LSV14" s="5"/>
      <c r="LSW14" s="5"/>
      <c r="LSX14" s="5"/>
      <c r="LSY14" s="5"/>
      <c r="LSZ14" s="5"/>
      <c r="LTA14" s="5"/>
      <c r="LTB14" s="5"/>
      <c r="LTC14" s="5"/>
      <c r="LTD14" s="5"/>
      <c r="LTE14" s="5"/>
      <c r="LTF14" s="5"/>
      <c r="LTG14" s="5"/>
      <c r="LTH14" s="5"/>
      <c r="LTI14" s="5"/>
      <c r="LTJ14" s="5"/>
      <c r="LTK14" s="5"/>
      <c r="LTL14" s="5"/>
      <c r="LTM14" s="5"/>
      <c r="LTN14" s="5"/>
      <c r="LTO14" s="5"/>
      <c r="LTP14" s="5"/>
      <c r="LTQ14" s="5"/>
      <c r="LTR14" s="5"/>
      <c r="LTS14" s="5"/>
      <c r="LTT14" s="5"/>
      <c r="LTU14" s="5"/>
      <c r="LTV14" s="5"/>
      <c r="LTW14" s="5"/>
      <c r="LTX14" s="5"/>
      <c r="LTY14" s="5"/>
      <c r="LTZ14" s="5"/>
      <c r="LUA14" s="5"/>
      <c r="LUB14" s="5"/>
      <c r="LUC14" s="5"/>
      <c r="LUD14" s="5"/>
      <c r="LUE14" s="5"/>
      <c r="LUF14" s="5"/>
      <c r="LUG14" s="5"/>
      <c r="LUH14" s="5"/>
      <c r="LUI14" s="5"/>
      <c r="LUJ14" s="5"/>
      <c r="LUK14" s="5"/>
      <c r="LUL14" s="5"/>
      <c r="LUM14" s="5"/>
      <c r="LUN14" s="5"/>
      <c r="LUO14" s="5"/>
      <c r="LUP14" s="5"/>
      <c r="LUQ14" s="5"/>
      <c r="LUR14" s="5"/>
      <c r="LUS14" s="5"/>
      <c r="LUT14" s="5"/>
      <c r="LUU14" s="5"/>
      <c r="LUV14" s="5"/>
      <c r="LUW14" s="5"/>
      <c r="LUX14" s="5"/>
      <c r="LUY14" s="5"/>
      <c r="LUZ14" s="5"/>
      <c r="LVA14" s="5"/>
      <c r="LVB14" s="5"/>
      <c r="LVC14" s="5"/>
      <c r="LVD14" s="5"/>
      <c r="LVE14" s="5"/>
      <c r="LVF14" s="5"/>
      <c r="LVG14" s="5"/>
      <c r="LVH14" s="5"/>
      <c r="LVI14" s="5"/>
      <c r="LVJ14" s="5"/>
      <c r="LVK14" s="5"/>
      <c r="LVL14" s="5"/>
      <c r="LVM14" s="5"/>
      <c r="LVN14" s="5"/>
      <c r="LVO14" s="5"/>
      <c r="LVP14" s="5"/>
      <c r="LVQ14" s="5"/>
      <c r="LVR14" s="5"/>
      <c r="LVS14" s="5"/>
      <c r="LVT14" s="5"/>
      <c r="LVU14" s="5"/>
      <c r="LVV14" s="5"/>
      <c r="LVW14" s="5"/>
      <c r="LVX14" s="5"/>
      <c r="LVY14" s="5"/>
      <c r="LVZ14" s="5"/>
      <c r="LWA14" s="5"/>
      <c r="LWB14" s="5"/>
      <c r="LWC14" s="5"/>
      <c r="LWD14" s="5"/>
      <c r="LWE14" s="5"/>
      <c r="LWF14" s="5"/>
      <c r="LWG14" s="5"/>
      <c r="LWH14" s="5"/>
      <c r="LWI14" s="5"/>
      <c r="LWJ14" s="5"/>
      <c r="LWK14" s="5"/>
      <c r="LWL14" s="5"/>
      <c r="LWM14" s="5"/>
      <c r="LWN14" s="5"/>
      <c r="LWO14" s="5"/>
      <c r="LWP14" s="5"/>
      <c r="LWQ14" s="5"/>
      <c r="LWR14" s="5"/>
      <c r="LWS14" s="5"/>
      <c r="LWT14" s="5"/>
      <c r="LWU14" s="5"/>
      <c r="LWV14" s="5"/>
      <c r="LWW14" s="5"/>
      <c r="LWX14" s="5"/>
      <c r="LWY14" s="5"/>
      <c r="LWZ14" s="5"/>
      <c r="LXA14" s="5"/>
      <c r="LXB14" s="5"/>
      <c r="LXC14" s="5"/>
      <c r="LXD14" s="5"/>
      <c r="LXE14" s="5"/>
      <c r="LXF14" s="5"/>
      <c r="LXG14" s="5"/>
      <c r="LXH14" s="5"/>
      <c r="LXI14" s="5"/>
      <c r="LXJ14" s="5"/>
      <c r="LXK14" s="5"/>
      <c r="LXL14" s="5"/>
      <c r="LXM14" s="5"/>
      <c r="LXN14" s="5"/>
      <c r="LXO14" s="5"/>
      <c r="LXP14" s="5"/>
      <c r="LXQ14" s="5"/>
      <c r="LXR14" s="5"/>
      <c r="LXS14" s="5"/>
      <c r="LXT14" s="5"/>
      <c r="LXU14" s="5"/>
      <c r="LXV14" s="5"/>
      <c r="LXW14" s="5"/>
      <c r="LXX14" s="5"/>
      <c r="LXY14" s="5"/>
      <c r="LXZ14" s="5"/>
      <c r="LYA14" s="5"/>
      <c r="LYB14" s="5"/>
      <c r="LYC14" s="5"/>
      <c r="LYD14" s="5"/>
      <c r="LYE14" s="5"/>
      <c r="LYF14" s="5"/>
      <c r="LYG14" s="5"/>
      <c r="LYH14" s="5"/>
      <c r="LYI14" s="5"/>
      <c r="LYJ14" s="5"/>
      <c r="LYK14" s="5"/>
      <c r="LYL14" s="5"/>
      <c r="LYM14" s="5"/>
      <c r="LYN14" s="5"/>
      <c r="LYO14" s="5"/>
      <c r="LYP14" s="5"/>
      <c r="LYQ14" s="5"/>
      <c r="LYR14" s="5"/>
      <c r="LYS14" s="5"/>
      <c r="LYT14" s="5"/>
      <c r="LYU14" s="5"/>
      <c r="LYV14" s="5"/>
      <c r="LYW14" s="5"/>
      <c r="LYX14" s="5"/>
      <c r="LYY14" s="5"/>
      <c r="LYZ14" s="5"/>
      <c r="LZA14" s="5"/>
      <c r="LZB14" s="5"/>
      <c r="LZC14" s="5"/>
      <c r="LZD14" s="5"/>
      <c r="LZE14" s="5"/>
      <c r="LZF14" s="5"/>
      <c r="LZG14" s="5"/>
      <c r="LZH14" s="5"/>
      <c r="LZI14" s="5"/>
      <c r="LZJ14" s="5"/>
      <c r="LZK14" s="5"/>
      <c r="LZL14" s="5"/>
      <c r="LZM14" s="5"/>
      <c r="LZN14" s="5"/>
      <c r="LZO14" s="5"/>
      <c r="LZP14" s="5"/>
      <c r="LZQ14" s="5"/>
      <c r="LZR14" s="5"/>
      <c r="LZS14" s="5"/>
      <c r="LZT14" s="5"/>
      <c r="LZU14" s="5"/>
      <c r="LZV14" s="5"/>
      <c r="LZW14" s="5"/>
      <c r="LZX14" s="5"/>
      <c r="LZY14" s="5"/>
      <c r="LZZ14" s="5"/>
      <c r="MAA14" s="5"/>
      <c r="MAB14" s="5"/>
      <c r="MAC14" s="5"/>
      <c r="MAD14" s="5"/>
      <c r="MAE14" s="5"/>
      <c r="MAF14" s="5"/>
      <c r="MAG14" s="5"/>
      <c r="MAH14" s="5"/>
      <c r="MAI14" s="5"/>
      <c r="MAJ14" s="5"/>
      <c r="MAK14" s="5"/>
      <c r="MAL14" s="5"/>
      <c r="MAM14" s="5"/>
      <c r="MAN14" s="5"/>
      <c r="MAO14" s="5"/>
      <c r="MAP14" s="5"/>
      <c r="MAQ14" s="5"/>
      <c r="MAR14" s="5"/>
      <c r="MAS14" s="5"/>
      <c r="MAT14" s="5"/>
      <c r="MAU14" s="5"/>
      <c r="MAV14" s="5"/>
      <c r="MAW14" s="5"/>
      <c r="MAX14" s="5"/>
      <c r="MAY14" s="5"/>
      <c r="MAZ14" s="5"/>
      <c r="MBA14" s="5"/>
      <c r="MBB14" s="5"/>
      <c r="MBC14" s="5"/>
      <c r="MBD14" s="5"/>
      <c r="MBE14" s="5"/>
      <c r="MBF14" s="5"/>
      <c r="MBG14" s="5"/>
      <c r="MBH14" s="5"/>
      <c r="MBI14" s="5"/>
      <c r="MBJ14" s="5"/>
      <c r="MBK14" s="5"/>
      <c r="MBL14" s="5"/>
      <c r="MBM14" s="5"/>
      <c r="MBN14" s="5"/>
      <c r="MBO14" s="5"/>
      <c r="MBP14" s="5"/>
      <c r="MBQ14" s="5"/>
      <c r="MBR14" s="5"/>
      <c r="MBS14" s="5"/>
      <c r="MBT14" s="5"/>
      <c r="MBU14" s="5"/>
      <c r="MBV14" s="5"/>
      <c r="MBW14" s="5"/>
      <c r="MBX14" s="5"/>
      <c r="MBY14" s="5"/>
      <c r="MBZ14" s="5"/>
      <c r="MCA14" s="5"/>
      <c r="MCB14" s="5"/>
      <c r="MCC14" s="5"/>
      <c r="MCD14" s="5"/>
      <c r="MCE14" s="5"/>
      <c r="MCF14" s="5"/>
      <c r="MCG14" s="5"/>
      <c r="MCH14" s="5"/>
      <c r="MCI14" s="5"/>
      <c r="MCJ14" s="5"/>
      <c r="MCK14" s="5"/>
      <c r="MCL14" s="5"/>
      <c r="MCM14" s="5"/>
      <c r="MCN14" s="5"/>
      <c r="MCO14" s="5"/>
      <c r="MCP14" s="5"/>
      <c r="MCQ14" s="5"/>
      <c r="MCR14" s="5"/>
      <c r="MCS14" s="5"/>
      <c r="MCT14" s="5"/>
      <c r="MCU14" s="5"/>
      <c r="MCV14" s="5"/>
      <c r="MCW14" s="5"/>
      <c r="MCX14" s="5"/>
      <c r="MCY14" s="5"/>
      <c r="MCZ14" s="5"/>
      <c r="MDA14" s="5"/>
      <c r="MDB14" s="5"/>
      <c r="MDC14" s="5"/>
      <c r="MDD14" s="5"/>
      <c r="MDE14" s="5"/>
      <c r="MDF14" s="5"/>
      <c r="MDG14" s="5"/>
      <c r="MDH14" s="5"/>
      <c r="MDI14" s="5"/>
      <c r="MDJ14" s="5"/>
      <c r="MDK14" s="5"/>
      <c r="MDL14" s="5"/>
      <c r="MDM14" s="5"/>
      <c r="MDN14" s="5"/>
      <c r="MDO14" s="5"/>
      <c r="MDP14" s="5"/>
      <c r="MDQ14" s="5"/>
      <c r="MDR14" s="5"/>
      <c r="MDS14" s="5"/>
      <c r="MDT14" s="5"/>
      <c r="MDU14" s="5"/>
      <c r="MDV14" s="5"/>
      <c r="MDW14" s="5"/>
      <c r="MDX14" s="5"/>
      <c r="MDY14" s="5"/>
      <c r="MDZ14" s="5"/>
      <c r="MEA14" s="5"/>
      <c r="MEB14" s="5"/>
      <c r="MEC14" s="5"/>
      <c r="MED14" s="5"/>
      <c r="MEE14" s="5"/>
      <c r="MEF14" s="5"/>
      <c r="MEG14" s="5"/>
      <c r="MEH14" s="5"/>
      <c r="MEI14" s="5"/>
      <c r="MEJ14" s="5"/>
      <c r="MEK14" s="5"/>
      <c r="MEL14" s="5"/>
      <c r="MEM14" s="5"/>
      <c r="MEN14" s="5"/>
      <c r="MEO14" s="5"/>
      <c r="MEP14" s="5"/>
      <c r="MEQ14" s="5"/>
      <c r="MER14" s="5"/>
      <c r="MES14" s="5"/>
      <c r="MET14" s="5"/>
      <c r="MEU14" s="5"/>
      <c r="MEV14" s="5"/>
      <c r="MEW14" s="5"/>
      <c r="MEX14" s="5"/>
      <c r="MEY14" s="5"/>
      <c r="MEZ14" s="5"/>
      <c r="MFA14" s="5"/>
      <c r="MFB14" s="5"/>
      <c r="MFC14" s="5"/>
      <c r="MFD14" s="5"/>
      <c r="MFE14" s="5"/>
      <c r="MFF14" s="5"/>
      <c r="MFG14" s="5"/>
      <c r="MFH14" s="5"/>
      <c r="MFI14" s="5"/>
      <c r="MFJ14" s="5"/>
      <c r="MFK14" s="5"/>
      <c r="MFL14" s="5"/>
      <c r="MFM14" s="5"/>
      <c r="MFN14" s="5"/>
      <c r="MFO14" s="5"/>
      <c r="MFP14" s="5"/>
      <c r="MFQ14" s="5"/>
      <c r="MFR14" s="5"/>
      <c r="MFS14" s="5"/>
      <c r="MFT14" s="5"/>
      <c r="MFU14" s="5"/>
      <c r="MFV14" s="5"/>
      <c r="MFW14" s="5"/>
      <c r="MFX14" s="5"/>
      <c r="MFY14" s="5"/>
      <c r="MFZ14" s="5"/>
      <c r="MGA14" s="5"/>
      <c r="MGB14" s="5"/>
      <c r="MGC14" s="5"/>
      <c r="MGD14" s="5"/>
      <c r="MGE14" s="5"/>
      <c r="MGF14" s="5"/>
      <c r="MGG14" s="5"/>
      <c r="MGH14" s="5"/>
      <c r="MGI14" s="5"/>
      <c r="MGJ14" s="5"/>
      <c r="MGK14" s="5"/>
      <c r="MGL14" s="5"/>
      <c r="MGM14" s="5"/>
      <c r="MGN14" s="5"/>
      <c r="MGO14" s="5"/>
      <c r="MGP14" s="5"/>
      <c r="MGQ14" s="5"/>
      <c r="MGR14" s="5"/>
      <c r="MGS14" s="5"/>
      <c r="MGT14" s="5"/>
      <c r="MGU14" s="5"/>
      <c r="MGV14" s="5"/>
      <c r="MGW14" s="5"/>
      <c r="MGX14" s="5"/>
      <c r="MGY14" s="5"/>
      <c r="MGZ14" s="5"/>
      <c r="MHA14" s="5"/>
      <c r="MHB14" s="5"/>
      <c r="MHC14" s="5"/>
      <c r="MHD14" s="5"/>
      <c r="MHE14" s="5"/>
      <c r="MHF14" s="5"/>
      <c r="MHG14" s="5"/>
      <c r="MHH14" s="5"/>
      <c r="MHI14" s="5"/>
      <c r="MHJ14" s="5"/>
      <c r="MHK14" s="5"/>
      <c r="MHL14" s="5"/>
      <c r="MHM14" s="5"/>
      <c r="MHN14" s="5"/>
      <c r="MHO14" s="5"/>
      <c r="MHP14" s="5"/>
      <c r="MHQ14" s="5"/>
      <c r="MHR14" s="5"/>
      <c r="MHS14" s="5"/>
      <c r="MHT14" s="5"/>
      <c r="MHU14" s="5"/>
      <c r="MHV14" s="5"/>
      <c r="MHW14" s="5"/>
      <c r="MHX14" s="5"/>
      <c r="MHY14" s="5"/>
      <c r="MHZ14" s="5"/>
      <c r="MIA14" s="5"/>
      <c r="MIB14" s="5"/>
      <c r="MIC14" s="5"/>
      <c r="MID14" s="5"/>
      <c r="MIE14" s="5"/>
      <c r="MIF14" s="5"/>
      <c r="MIG14" s="5"/>
      <c r="MIH14" s="5"/>
      <c r="MII14" s="5"/>
      <c r="MIJ14" s="5"/>
      <c r="MIK14" s="5"/>
      <c r="MIL14" s="5"/>
      <c r="MIM14" s="5"/>
      <c r="MIN14" s="5"/>
      <c r="MIO14" s="5"/>
      <c r="MIP14" s="5"/>
      <c r="MIQ14" s="5"/>
      <c r="MIR14" s="5"/>
      <c r="MIS14" s="5"/>
      <c r="MIT14" s="5"/>
      <c r="MIU14" s="5"/>
      <c r="MIV14" s="5"/>
      <c r="MIW14" s="5"/>
      <c r="MIX14" s="5"/>
      <c r="MIY14" s="5"/>
      <c r="MIZ14" s="5"/>
      <c r="MJA14" s="5"/>
      <c r="MJB14" s="5"/>
      <c r="MJC14" s="5"/>
      <c r="MJD14" s="5"/>
      <c r="MJE14" s="5"/>
      <c r="MJF14" s="5"/>
      <c r="MJG14" s="5"/>
      <c r="MJH14" s="5"/>
      <c r="MJI14" s="5"/>
      <c r="MJJ14" s="5"/>
      <c r="MJK14" s="5"/>
      <c r="MJL14" s="5"/>
      <c r="MJM14" s="5"/>
      <c r="MJN14" s="5"/>
      <c r="MJO14" s="5"/>
      <c r="MJP14" s="5"/>
      <c r="MJQ14" s="5"/>
      <c r="MJR14" s="5"/>
      <c r="MJS14" s="5"/>
      <c r="MJT14" s="5"/>
      <c r="MJU14" s="5"/>
      <c r="MJV14" s="5"/>
      <c r="MJW14" s="5"/>
      <c r="MJX14" s="5"/>
      <c r="MJY14" s="5"/>
      <c r="MJZ14" s="5"/>
      <c r="MKA14" s="5"/>
      <c r="MKB14" s="5"/>
      <c r="MKC14" s="5"/>
      <c r="MKD14" s="5"/>
      <c r="MKE14" s="5"/>
      <c r="MKF14" s="5"/>
      <c r="MKG14" s="5"/>
      <c r="MKH14" s="5"/>
      <c r="MKI14" s="5"/>
      <c r="MKJ14" s="5"/>
      <c r="MKK14" s="5"/>
      <c r="MKL14" s="5"/>
      <c r="MKM14" s="5"/>
      <c r="MKN14" s="5"/>
      <c r="MKO14" s="5"/>
      <c r="MKP14" s="5"/>
      <c r="MKQ14" s="5"/>
      <c r="MKR14" s="5"/>
      <c r="MKS14" s="5"/>
      <c r="MKT14" s="5"/>
      <c r="MKU14" s="5"/>
      <c r="MKV14" s="5"/>
      <c r="MKW14" s="5"/>
      <c r="MKX14" s="5"/>
      <c r="MKY14" s="5"/>
      <c r="MKZ14" s="5"/>
      <c r="MLA14" s="5"/>
      <c r="MLB14" s="5"/>
      <c r="MLC14" s="5"/>
      <c r="MLD14" s="5"/>
      <c r="MLE14" s="5"/>
      <c r="MLF14" s="5"/>
      <c r="MLG14" s="5"/>
      <c r="MLH14" s="5"/>
      <c r="MLI14" s="5"/>
      <c r="MLJ14" s="5"/>
      <c r="MLK14" s="5"/>
      <c r="MLL14" s="5"/>
      <c r="MLM14" s="5"/>
      <c r="MLN14" s="5"/>
      <c r="MLO14" s="5"/>
      <c r="MLP14" s="5"/>
      <c r="MLQ14" s="5"/>
      <c r="MLR14" s="5"/>
      <c r="MLS14" s="5"/>
      <c r="MLT14" s="5"/>
      <c r="MLU14" s="5"/>
      <c r="MLV14" s="5"/>
      <c r="MLW14" s="5"/>
      <c r="MLX14" s="5"/>
      <c r="MLY14" s="5"/>
      <c r="MLZ14" s="5"/>
      <c r="MMA14" s="5"/>
      <c r="MMB14" s="5"/>
      <c r="MMC14" s="5"/>
      <c r="MMD14" s="5"/>
      <c r="MME14" s="5"/>
      <c r="MMF14" s="5"/>
      <c r="MMG14" s="5"/>
      <c r="MMH14" s="5"/>
      <c r="MMI14" s="5"/>
      <c r="MMJ14" s="5"/>
      <c r="MMK14" s="5"/>
      <c r="MML14" s="5"/>
      <c r="MMM14" s="5"/>
      <c r="MMN14" s="5"/>
      <c r="MMO14" s="5"/>
      <c r="MMP14" s="5"/>
      <c r="MMQ14" s="5"/>
      <c r="MMR14" s="5"/>
      <c r="MMS14" s="5"/>
      <c r="MMT14" s="5"/>
      <c r="MMU14" s="5"/>
      <c r="MMV14" s="5"/>
      <c r="MMW14" s="5"/>
      <c r="MMX14" s="5"/>
      <c r="MMY14" s="5"/>
      <c r="MMZ14" s="5"/>
      <c r="MNA14" s="5"/>
      <c r="MNB14" s="5"/>
      <c r="MNC14" s="5"/>
      <c r="MND14" s="5"/>
      <c r="MNE14" s="5"/>
      <c r="MNF14" s="5"/>
      <c r="MNG14" s="5"/>
      <c r="MNH14" s="5"/>
      <c r="MNI14" s="5"/>
      <c r="MNJ14" s="5"/>
      <c r="MNK14" s="5"/>
      <c r="MNL14" s="5"/>
      <c r="MNM14" s="5"/>
      <c r="MNN14" s="5"/>
      <c r="MNO14" s="5"/>
      <c r="MNP14" s="5"/>
      <c r="MNQ14" s="5"/>
      <c r="MNR14" s="5"/>
      <c r="MNS14" s="5"/>
      <c r="MNT14" s="5"/>
      <c r="MNU14" s="5"/>
      <c r="MNV14" s="5"/>
      <c r="MNW14" s="5"/>
      <c r="MNX14" s="5"/>
      <c r="MNY14" s="5"/>
      <c r="MNZ14" s="5"/>
      <c r="MOA14" s="5"/>
      <c r="MOB14" s="5"/>
      <c r="MOC14" s="5"/>
      <c r="MOD14" s="5"/>
      <c r="MOE14" s="5"/>
      <c r="MOF14" s="5"/>
      <c r="MOG14" s="5"/>
      <c r="MOH14" s="5"/>
      <c r="MOI14" s="5"/>
      <c r="MOJ14" s="5"/>
      <c r="MOK14" s="5"/>
      <c r="MOL14" s="5"/>
      <c r="MOM14" s="5"/>
      <c r="MON14" s="5"/>
      <c r="MOO14" s="5"/>
      <c r="MOP14" s="5"/>
      <c r="MOQ14" s="5"/>
      <c r="MOR14" s="5"/>
      <c r="MOS14" s="5"/>
      <c r="MOT14" s="5"/>
      <c r="MOU14" s="5"/>
      <c r="MOV14" s="5"/>
      <c r="MOW14" s="5"/>
      <c r="MOX14" s="5"/>
      <c r="MOY14" s="5"/>
      <c r="MOZ14" s="5"/>
      <c r="MPA14" s="5"/>
      <c r="MPB14" s="5"/>
      <c r="MPC14" s="5"/>
      <c r="MPD14" s="5"/>
      <c r="MPE14" s="5"/>
      <c r="MPF14" s="5"/>
      <c r="MPG14" s="5"/>
      <c r="MPH14" s="5"/>
      <c r="MPI14" s="5"/>
      <c r="MPJ14" s="5"/>
      <c r="MPK14" s="5"/>
      <c r="MPL14" s="5"/>
      <c r="MPM14" s="5"/>
      <c r="MPN14" s="5"/>
      <c r="MPO14" s="5"/>
      <c r="MPP14" s="5"/>
      <c r="MPQ14" s="5"/>
      <c r="MPR14" s="5"/>
      <c r="MPS14" s="5"/>
      <c r="MPT14" s="5"/>
      <c r="MPU14" s="5"/>
      <c r="MPV14" s="5"/>
      <c r="MPW14" s="5"/>
      <c r="MPX14" s="5"/>
      <c r="MPY14" s="5"/>
      <c r="MPZ14" s="5"/>
      <c r="MQA14" s="5"/>
      <c r="MQB14" s="5"/>
      <c r="MQC14" s="5"/>
      <c r="MQD14" s="5"/>
      <c r="MQE14" s="5"/>
      <c r="MQF14" s="5"/>
      <c r="MQG14" s="5"/>
      <c r="MQH14" s="5"/>
      <c r="MQI14" s="5"/>
      <c r="MQJ14" s="5"/>
      <c r="MQK14" s="5"/>
      <c r="MQL14" s="5"/>
      <c r="MQM14" s="5"/>
      <c r="MQN14" s="5"/>
      <c r="MQO14" s="5"/>
      <c r="MQP14" s="5"/>
      <c r="MQQ14" s="5"/>
      <c r="MQR14" s="5"/>
      <c r="MQS14" s="5"/>
      <c r="MQT14" s="5"/>
      <c r="MQU14" s="5"/>
      <c r="MQV14" s="5"/>
      <c r="MQW14" s="5"/>
      <c r="MQX14" s="5"/>
      <c r="MQY14" s="5"/>
      <c r="MQZ14" s="5"/>
      <c r="MRA14" s="5"/>
      <c r="MRB14" s="5"/>
      <c r="MRC14" s="5"/>
      <c r="MRD14" s="5"/>
      <c r="MRE14" s="5"/>
      <c r="MRF14" s="5"/>
      <c r="MRG14" s="5"/>
      <c r="MRH14" s="5"/>
      <c r="MRI14" s="5"/>
      <c r="MRJ14" s="5"/>
      <c r="MRK14" s="5"/>
      <c r="MRL14" s="5"/>
      <c r="MRM14" s="5"/>
      <c r="MRN14" s="5"/>
      <c r="MRO14" s="5"/>
      <c r="MRP14" s="5"/>
      <c r="MRQ14" s="5"/>
      <c r="MRR14" s="5"/>
      <c r="MRS14" s="5"/>
      <c r="MRT14" s="5"/>
      <c r="MRU14" s="5"/>
      <c r="MRV14" s="5"/>
      <c r="MRW14" s="5"/>
      <c r="MRX14" s="5"/>
      <c r="MRY14" s="5"/>
      <c r="MRZ14" s="5"/>
      <c r="MSA14" s="5"/>
      <c r="MSB14" s="5"/>
      <c r="MSC14" s="5"/>
      <c r="MSD14" s="5"/>
      <c r="MSE14" s="5"/>
      <c r="MSF14" s="5"/>
      <c r="MSG14" s="5"/>
      <c r="MSH14" s="5"/>
      <c r="MSI14" s="5"/>
      <c r="MSJ14" s="5"/>
      <c r="MSK14" s="5"/>
      <c r="MSL14" s="5"/>
      <c r="MSM14" s="5"/>
      <c r="MSN14" s="5"/>
      <c r="MSO14" s="5"/>
      <c r="MSP14" s="5"/>
      <c r="MSQ14" s="5"/>
      <c r="MSR14" s="5"/>
      <c r="MSS14" s="5"/>
      <c r="MST14" s="5"/>
      <c r="MSU14" s="5"/>
      <c r="MSV14" s="5"/>
      <c r="MSW14" s="5"/>
      <c r="MSX14" s="5"/>
      <c r="MSY14" s="5"/>
      <c r="MSZ14" s="5"/>
      <c r="MTA14" s="5"/>
      <c r="MTB14" s="5"/>
      <c r="MTC14" s="5"/>
      <c r="MTD14" s="5"/>
      <c r="MTE14" s="5"/>
      <c r="MTF14" s="5"/>
      <c r="MTG14" s="5"/>
      <c r="MTH14" s="5"/>
      <c r="MTI14" s="5"/>
      <c r="MTJ14" s="5"/>
      <c r="MTK14" s="5"/>
      <c r="MTL14" s="5"/>
      <c r="MTM14" s="5"/>
      <c r="MTN14" s="5"/>
      <c r="MTO14" s="5"/>
      <c r="MTP14" s="5"/>
      <c r="MTQ14" s="5"/>
      <c r="MTR14" s="5"/>
      <c r="MTS14" s="5"/>
      <c r="MTT14" s="5"/>
      <c r="MTU14" s="5"/>
      <c r="MTV14" s="5"/>
      <c r="MTW14" s="5"/>
      <c r="MTX14" s="5"/>
      <c r="MTY14" s="5"/>
      <c r="MTZ14" s="5"/>
      <c r="MUA14" s="5"/>
      <c r="MUB14" s="5"/>
      <c r="MUC14" s="5"/>
      <c r="MUD14" s="5"/>
      <c r="MUE14" s="5"/>
      <c r="MUF14" s="5"/>
      <c r="MUG14" s="5"/>
      <c r="MUH14" s="5"/>
      <c r="MUI14" s="5"/>
      <c r="MUJ14" s="5"/>
      <c r="MUK14" s="5"/>
      <c r="MUL14" s="5"/>
      <c r="MUM14" s="5"/>
      <c r="MUN14" s="5"/>
      <c r="MUO14" s="5"/>
      <c r="MUP14" s="5"/>
      <c r="MUQ14" s="5"/>
      <c r="MUR14" s="5"/>
      <c r="MUS14" s="5"/>
      <c r="MUT14" s="5"/>
      <c r="MUU14" s="5"/>
      <c r="MUV14" s="5"/>
      <c r="MUW14" s="5"/>
      <c r="MUX14" s="5"/>
      <c r="MUY14" s="5"/>
      <c r="MUZ14" s="5"/>
      <c r="MVA14" s="5"/>
      <c r="MVB14" s="5"/>
      <c r="MVC14" s="5"/>
      <c r="MVD14" s="5"/>
      <c r="MVE14" s="5"/>
      <c r="MVF14" s="5"/>
      <c r="MVG14" s="5"/>
      <c r="MVH14" s="5"/>
      <c r="MVI14" s="5"/>
      <c r="MVJ14" s="5"/>
      <c r="MVK14" s="5"/>
      <c r="MVL14" s="5"/>
      <c r="MVM14" s="5"/>
      <c r="MVN14" s="5"/>
      <c r="MVO14" s="5"/>
      <c r="MVP14" s="5"/>
      <c r="MVQ14" s="5"/>
      <c r="MVR14" s="5"/>
      <c r="MVS14" s="5"/>
      <c r="MVT14" s="5"/>
      <c r="MVU14" s="5"/>
      <c r="MVV14" s="5"/>
      <c r="MVW14" s="5"/>
      <c r="MVX14" s="5"/>
      <c r="MVY14" s="5"/>
      <c r="MVZ14" s="5"/>
      <c r="MWA14" s="5"/>
      <c r="MWB14" s="5"/>
      <c r="MWC14" s="5"/>
      <c r="MWD14" s="5"/>
      <c r="MWE14" s="5"/>
      <c r="MWF14" s="5"/>
      <c r="MWG14" s="5"/>
      <c r="MWH14" s="5"/>
      <c r="MWI14" s="5"/>
      <c r="MWJ14" s="5"/>
      <c r="MWK14" s="5"/>
      <c r="MWL14" s="5"/>
      <c r="MWM14" s="5"/>
      <c r="MWN14" s="5"/>
      <c r="MWO14" s="5"/>
      <c r="MWP14" s="5"/>
      <c r="MWQ14" s="5"/>
      <c r="MWR14" s="5"/>
      <c r="MWS14" s="5"/>
      <c r="MWT14" s="5"/>
      <c r="MWU14" s="5"/>
      <c r="MWV14" s="5"/>
      <c r="MWW14" s="5"/>
      <c r="MWX14" s="5"/>
      <c r="MWY14" s="5"/>
      <c r="MWZ14" s="5"/>
      <c r="MXA14" s="5"/>
      <c r="MXB14" s="5"/>
      <c r="MXC14" s="5"/>
      <c r="MXD14" s="5"/>
      <c r="MXE14" s="5"/>
      <c r="MXF14" s="5"/>
      <c r="MXG14" s="5"/>
      <c r="MXH14" s="5"/>
      <c r="MXI14" s="5"/>
      <c r="MXJ14" s="5"/>
      <c r="MXK14" s="5"/>
      <c r="MXL14" s="5"/>
      <c r="MXM14" s="5"/>
      <c r="MXN14" s="5"/>
      <c r="MXO14" s="5"/>
      <c r="MXP14" s="5"/>
      <c r="MXQ14" s="5"/>
      <c r="MXR14" s="5"/>
      <c r="MXS14" s="5"/>
      <c r="MXT14" s="5"/>
      <c r="MXU14" s="5"/>
      <c r="MXV14" s="5"/>
      <c r="MXW14" s="5"/>
      <c r="MXX14" s="5"/>
      <c r="MXY14" s="5"/>
      <c r="MXZ14" s="5"/>
      <c r="MYA14" s="5"/>
      <c r="MYB14" s="5"/>
      <c r="MYC14" s="5"/>
      <c r="MYD14" s="5"/>
      <c r="MYE14" s="5"/>
      <c r="MYF14" s="5"/>
      <c r="MYG14" s="5"/>
      <c r="MYH14" s="5"/>
      <c r="MYI14" s="5"/>
      <c r="MYJ14" s="5"/>
      <c r="MYK14" s="5"/>
      <c r="MYL14" s="5"/>
      <c r="MYM14" s="5"/>
      <c r="MYN14" s="5"/>
      <c r="MYO14" s="5"/>
      <c r="MYP14" s="5"/>
      <c r="MYQ14" s="5"/>
      <c r="MYR14" s="5"/>
      <c r="MYS14" s="5"/>
      <c r="MYT14" s="5"/>
      <c r="MYU14" s="5"/>
      <c r="MYV14" s="5"/>
      <c r="MYW14" s="5"/>
      <c r="MYX14" s="5"/>
      <c r="MYY14" s="5"/>
      <c r="MYZ14" s="5"/>
      <c r="MZA14" s="5"/>
      <c r="MZB14" s="5"/>
      <c r="MZC14" s="5"/>
      <c r="MZD14" s="5"/>
      <c r="MZE14" s="5"/>
      <c r="MZF14" s="5"/>
      <c r="MZG14" s="5"/>
      <c r="MZH14" s="5"/>
      <c r="MZI14" s="5"/>
      <c r="MZJ14" s="5"/>
      <c r="MZK14" s="5"/>
      <c r="MZL14" s="5"/>
      <c r="MZM14" s="5"/>
      <c r="MZN14" s="5"/>
      <c r="MZO14" s="5"/>
      <c r="MZP14" s="5"/>
      <c r="MZQ14" s="5"/>
      <c r="MZR14" s="5"/>
      <c r="MZS14" s="5"/>
      <c r="MZT14" s="5"/>
      <c r="MZU14" s="5"/>
      <c r="MZV14" s="5"/>
      <c r="MZW14" s="5"/>
      <c r="MZX14" s="5"/>
      <c r="MZY14" s="5"/>
      <c r="MZZ14" s="5"/>
      <c r="NAA14" s="5"/>
      <c r="NAB14" s="5"/>
      <c r="NAC14" s="5"/>
      <c r="NAD14" s="5"/>
      <c r="NAE14" s="5"/>
      <c r="NAF14" s="5"/>
      <c r="NAG14" s="5"/>
      <c r="NAH14" s="5"/>
      <c r="NAI14" s="5"/>
      <c r="NAJ14" s="5"/>
      <c r="NAK14" s="5"/>
      <c r="NAL14" s="5"/>
      <c r="NAM14" s="5"/>
      <c r="NAN14" s="5"/>
      <c r="NAO14" s="5"/>
      <c r="NAP14" s="5"/>
      <c r="NAQ14" s="5"/>
      <c r="NAR14" s="5"/>
      <c r="NAS14" s="5"/>
      <c r="NAT14" s="5"/>
      <c r="NAU14" s="5"/>
      <c r="NAV14" s="5"/>
      <c r="NAW14" s="5"/>
      <c r="NAX14" s="5"/>
      <c r="NAY14" s="5"/>
      <c r="NAZ14" s="5"/>
      <c r="NBA14" s="5"/>
      <c r="NBB14" s="5"/>
      <c r="NBC14" s="5"/>
      <c r="NBD14" s="5"/>
      <c r="NBE14" s="5"/>
      <c r="NBF14" s="5"/>
      <c r="NBG14" s="5"/>
      <c r="NBH14" s="5"/>
      <c r="NBI14" s="5"/>
      <c r="NBJ14" s="5"/>
      <c r="NBK14" s="5"/>
      <c r="NBL14" s="5"/>
      <c r="NBM14" s="5"/>
      <c r="NBN14" s="5"/>
      <c r="NBO14" s="5"/>
      <c r="NBP14" s="5"/>
      <c r="NBQ14" s="5"/>
      <c r="NBR14" s="5"/>
      <c r="NBS14" s="5"/>
      <c r="NBT14" s="5"/>
      <c r="NBU14" s="5"/>
      <c r="NBV14" s="5"/>
      <c r="NBW14" s="5"/>
      <c r="NBX14" s="5"/>
      <c r="NBY14" s="5"/>
      <c r="NBZ14" s="5"/>
      <c r="NCA14" s="5"/>
      <c r="NCB14" s="5"/>
      <c r="NCC14" s="5"/>
      <c r="NCD14" s="5"/>
      <c r="NCE14" s="5"/>
      <c r="NCF14" s="5"/>
      <c r="NCG14" s="5"/>
      <c r="NCH14" s="5"/>
      <c r="NCI14" s="5"/>
      <c r="NCJ14" s="5"/>
      <c r="NCK14" s="5"/>
      <c r="NCL14" s="5"/>
      <c r="NCM14" s="5"/>
      <c r="NCN14" s="5"/>
      <c r="NCO14" s="5"/>
      <c r="NCP14" s="5"/>
      <c r="NCQ14" s="5"/>
      <c r="NCR14" s="5"/>
      <c r="NCS14" s="5"/>
      <c r="NCT14" s="5"/>
      <c r="NCU14" s="5"/>
      <c r="NCV14" s="5"/>
      <c r="NCW14" s="5"/>
      <c r="NCX14" s="5"/>
      <c r="NCY14" s="5"/>
      <c r="NCZ14" s="5"/>
      <c r="NDA14" s="5"/>
      <c r="NDB14" s="5"/>
      <c r="NDC14" s="5"/>
      <c r="NDD14" s="5"/>
      <c r="NDE14" s="5"/>
      <c r="NDF14" s="5"/>
      <c r="NDG14" s="5"/>
      <c r="NDH14" s="5"/>
      <c r="NDI14" s="5"/>
      <c r="NDJ14" s="5"/>
      <c r="NDK14" s="5"/>
      <c r="NDL14" s="5"/>
      <c r="NDM14" s="5"/>
      <c r="NDN14" s="5"/>
      <c r="NDO14" s="5"/>
      <c r="NDP14" s="5"/>
      <c r="NDQ14" s="5"/>
      <c r="NDR14" s="5"/>
      <c r="NDS14" s="5"/>
      <c r="NDT14" s="5"/>
      <c r="NDU14" s="5"/>
      <c r="NDV14" s="5"/>
      <c r="NDW14" s="5"/>
      <c r="NDX14" s="5"/>
      <c r="NDY14" s="5"/>
      <c r="NDZ14" s="5"/>
      <c r="NEA14" s="5"/>
      <c r="NEB14" s="5"/>
      <c r="NEC14" s="5"/>
      <c r="NED14" s="5"/>
      <c r="NEE14" s="5"/>
      <c r="NEF14" s="5"/>
      <c r="NEG14" s="5"/>
      <c r="NEH14" s="5"/>
      <c r="NEI14" s="5"/>
      <c r="NEJ14" s="5"/>
      <c r="NEK14" s="5"/>
      <c r="NEL14" s="5"/>
      <c r="NEM14" s="5"/>
      <c r="NEN14" s="5"/>
      <c r="NEO14" s="5"/>
      <c r="NEP14" s="5"/>
      <c r="NEQ14" s="5"/>
      <c r="NER14" s="5"/>
      <c r="NES14" s="5"/>
      <c r="NET14" s="5"/>
      <c r="NEU14" s="5"/>
      <c r="NEV14" s="5"/>
      <c r="NEW14" s="5"/>
      <c r="NEX14" s="5"/>
      <c r="NEY14" s="5"/>
      <c r="NEZ14" s="5"/>
      <c r="NFA14" s="5"/>
      <c r="NFB14" s="5"/>
      <c r="NFC14" s="5"/>
      <c r="NFD14" s="5"/>
      <c r="NFE14" s="5"/>
      <c r="NFF14" s="5"/>
      <c r="NFG14" s="5"/>
      <c r="NFH14" s="5"/>
      <c r="NFI14" s="5"/>
      <c r="NFJ14" s="5"/>
      <c r="NFK14" s="5"/>
      <c r="NFL14" s="5"/>
      <c r="NFM14" s="5"/>
      <c r="NFN14" s="5"/>
      <c r="NFO14" s="5"/>
      <c r="NFP14" s="5"/>
      <c r="NFQ14" s="5"/>
      <c r="NFR14" s="5"/>
      <c r="NFS14" s="5"/>
      <c r="NFT14" s="5"/>
      <c r="NFU14" s="5"/>
      <c r="NFV14" s="5"/>
      <c r="NFW14" s="5"/>
      <c r="NFX14" s="5"/>
      <c r="NFY14" s="5"/>
      <c r="NFZ14" s="5"/>
      <c r="NGA14" s="5"/>
      <c r="NGB14" s="5"/>
      <c r="NGC14" s="5"/>
      <c r="NGD14" s="5"/>
      <c r="NGE14" s="5"/>
      <c r="NGF14" s="5"/>
      <c r="NGG14" s="5"/>
      <c r="NGH14" s="5"/>
      <c r="NGI14" s="5"/>
      <c r="NGJ14" s="5"/>
      <c r="NGK14" s="5"/>
      <c r="NGL14" s="5"/>
      <c r="NGM14" s="5"/>
      <c r="NGN14" s="5"/>
      <c r="NGO14" s="5"/>
      <c r="NGP14" s="5"/>
      <c r="NGQ14" s="5"/>
      <c r="NGR14" s="5"/>
      <c r="NGS14" s="5"/>
      <c r="NGT14" s="5"/>
      <c r="NGU14" s="5"/>
      <c r="NGV14" s="5"/>
      <c r="NGW14" s="5"/>
      <c r="NGX14" s="5"/>
      <c r="NGY14" s="5"/>
      <c r="NGZ14" s="5"/>
      <c r="NHA14" s="5"/>
      <c r="NHB14" s="5"/>
      <c r="NHC14" s="5"/>
      <c r="NHD14" s="5"/>
      <c r="NHE14" s="5"/>
      <c r="NHF14" s="5"/>
      <c r="NHG14" s="5"/>
      <c r="NHH14" s="5"/>
      <c r="NHI14" s="5"/>
      <c r="NHJ14" s="5"/>
      <c r="NHK14" s="5"/>
      <c r="NHL14" s="5"/>
      <c r="NHM14" s="5"/>
      <c r="NHN14" s="5"/>
      <c r="NHO14" s="5"/>
      <c r="NHP14" s="5"/>
      <c r="NHQ14" s="5"/>
      <c r="NHR14" s="5"/>
      <c r="NHS14" s="5"/>
      <c r="NHT14" s="5"/>
      <c r="NHU14" s="5"/>
      <c r="NHV14" s="5"/>
      <c r="NHW14" s="5"/>
      <c r="NHX14" s="5"/>
      <c r="NHY14" s="5"/>
      <c r="NHZ14" s="5"/>
      <c r="NIA14" s="5"/>
      <c r="NIB14" s="5"/>
      <c r="NIC14" s="5"/>
      <c r="NID14" s="5"/>
      <c r="NIE14" s="5"/>
      <c r="NIF14" s="5"/>
      <c r="NIG14" s="5"/>
      <c r="NIH14" s="5"/>
      <c r="NII14" s="5"/>
      <c r="NIJ14" s="5"/>
      <c r="NIK14" s="5"/>
      <c r="NIL14" s="5"/>
      <c r="NIM14" s="5"/>
      <c r="NIN14" s="5"/>
      <c r="NIO14" s="5"/>
      <c r="NIP14" s="5"/>
      <c r="NIQ14" s="5"/>
      <c r="NIR14" s="5"/>
      <c r="NIS14" s="5"/>
      <c r="NIT14" s="5"/>
      <c r="NIU14" s="5"/>
      <c r="NIV14" s="5"/>
      <c r="NIW14" s="5"/>
      <c r="NIX14" s="5"/>
      <c r="NIY14" s="5"/>
      <c r="NIZ14" s="5"/>
      <c r="NJA14" s="5"/>
      <c r="NJB14" s="5"/>
      <c r="NJC14" s="5"/>
      <c r="NJD14" s="5"/>
      <c r="NJE14" s="5"/>
      <c r="NJF14" s="5"/>
      <c r="NJG14" s="5"/>
      <c r="NJH14" s="5"/>
      <c r="NJI14" s="5"/>
      <c r="NJJ14" s="5"/>
      <c r="NJK14" s="5"/>
      <c r="NJL14" s="5"/>
      <c r="NJM14" s="5"/>
      <c r="NJN14" s="5"/>
      <c r="NJO14" s="5"/>
      <c r="NJP14" s="5"/>
      <c r="NJQ14" s="5"/>
      <c r="NJR14" s="5"/>
      <c r="NJS14" s="5"/>
      <c r="NJT14" s="5"/>
      <c r="NJU14" s="5"/>
      <c r="NJV14" s="5"/>
      <c r="NJW14" s="5"/>
      <c r="NJX14" s="5"/>
      <c r="NJY14" s="5"/>
      <c r="NJZ14" s="5"/>
      <c r="NKA14" s="5"/>
      <c r="NKB14" s="5"/>
      <c r="NKC14" s="5"/>
      <c r="NKD14" s="5"/>
      <c r="NKE14" s="5"/>
      <c r="NKF14" s="5"/>
      <c r="NKG14" s="5"/>
      <c r="NKH14" s="5"/>
      <c r="NKI14" s="5"/>
      <c r="NKJ14" s="5"/>
      <c r="NKK14" s="5"/>
      <c r="NKL14" s="5"/>
      <c r="NKM14" s="5"/>
      <c r="NKN14" s="5"/>
      <c r="NKO14" s="5"/>
      <c r="NKP14" s="5"/>
      <c r="NKQ14" s="5"/>
      <c r="NKR14" s="5"/>
      <c r="NKS14" s="5"/>
      <c r="NKT14" s="5"/>
      <c r="NKU14" s="5"/>
      <c r="NKV14" s="5"/>
      <c r="NKW14" s="5"/>
      <c r="NKX14" s="5"/>
      <c r="NKY14" s="5"/>
      <c r="NKZ14" s="5"/>
      <c r="NLA14" s="5"/>
      <c r="NLB14" s="5"/>
      <c r="NLC14" s="5"/>
      <c r="NLD14" s="5"/>
      <c r="NLE14" s="5"/>
      <c r="NLF14" s="5"/>
      <c r="NLG14" s="5"/>
      <c r="NLH14" s="5"/>
      <c r="NLI14" s="5"/>
      <c r="NLJ14" s="5"/>
      <c r="NLK14" s="5"/>
      <c r="NLL14" s="5"/>
      <c r="NLM14" s="5"/>
      <c r="NLN14" s="5"/>
      <c r="NLO14" s="5"/>
      <c r="NLP14" s="5"/>
      <c r="NLQ14" s="5"/>
      <c r="NLR14" s="5"/>
      <c r="NLS14" s="5"/>
      <c r="NLT14" s="5"/>
      <c r="NLU14" s="5"/>
      <c r="NLV14" s="5"/>
      <c r="NLW14" s="5"/>
      <c r="NLX14" s="5"/>
      <c r="NLY14" s="5"/>
      <c r="NLZ14" s="5"/>
      <c r="NMA14" s="5"/>
      <c r="NMB14" s="5"/>
      <c r="NMC14" s="5"/>
      <c r="NMD14" s="5"/>
      <c r="NME14" s="5"/>
      <c r="NMF14" s="5"/>
      <c r="NMG14" s="5"/>
      <c r="NMH14" s="5"/>
      <c r="NMI14" s="5"/>
      <c r="NMJ14" s="5"/>
      <c r="NMK14" s="5"/>
      <c r="NML14" s="5"/>
      <c r="NMM14" s="5"/>
      <c r="NMN14" s="5"/>
      <c r="NMO14" s="5"/>
      <c r="NMP14" s="5"/>
      <c r="NMQ14" s="5"/>
      <c r="NMR14" s="5"/>
      <c r="NMS14" s="5"/>
      <c r="NMT14" s="5"/>
      <c r="NMU14" s="5"/>
      <c r="NMV14" s="5"/>
      <c r="NMW14" s="5"/>
      <c r="NMX14" s="5"/>
      <c r="NMY14" s="5"/>
      <c r="NMZ14" s="5"/>
      <c r="NNA14" s="5"/>
      <c r="NNB14" s="5"/>
      <c r="NNC14" s="5"/>
      <c r="NND14" s="5"/>
      <c r="NNE14" s="5"/>
      <c r="NNF14" s="5"/>
      <c r="NNG14" s="5"/>
      <c r="NNH14" s="5"/>
      <c r="NNI14" s="5"/>
      <c r="NNJ14" s="5"/>
      <c r="NNK14" s="5"/>
      <c r="NNL14" s="5"/>
      <c r="NNM14" s="5"/>
      <c r="NNN14" s="5"/>
      <c r="NNO14" s="5"/>
      <c r="NNP14" s="5"/>
      <c r="NNQ14" s="5"/>
      <c r="NNR14" s="5"/>
      <c r="NNS14" s="5"/>
      <c r="NNT14" s="5"/>
      <c r="NNU14" s="5"/>
      <c r="NNV14" s="5"/>
      <c r="NNW14" s="5"/>
      <c r="NNX14" s="5"/>
      <c r="NNY14" s="5"/>
      <c r="NNZ14" s="5"/>
      <c r="NOA14" s="5"/>
      <c r="NOB14" s="5"/>
      <c r="NOC14" s="5"/>
      <c r="NOD14" s="5"/>
      <c r="NOE14" s="5"/>
      <c r="NOF14" s="5"/>
      <c r="NOG14" s="5"/>
      <c r="NOH14" s="5"/>
      <c r="NOI14" s="5"/>
      <c r="NOJ14" s="5"/>
      <c r="NOK14" s="5"/>
      <c r="NOL14" s="5"/>
      <c r="NOM14" s="5"/>
      <c r="NON14" s="5"/>
      <c r="NOO14" s="5"/>
      <c r="NOP14" s="5"/>
      <c r="NOQ14" s="5"/>
      <c r="NOR14" s="5"/>
      <c r="NOS14" s="5"/>
      <c r="NOT14" s="5"/>
      <c r="NOU14" s="5"/>
      <c r="NOV14" s="5"/>
      <c r="NOW14" s="5"/>
      <c r="NOX14" s="5"/>
      <c r="NOY14" s="5"/>
      <c r="NOZ14" s="5"/>
      <c r="NPA14" s="5"/>
      <c r="NPB14" s="5"/>
      <c r="NPC14" s="5"/>
      <c r="NPD14" s="5"/>
      <c r="NPE14" s="5"/>
      <c r="NPF14" s="5"/>
      <c r="NPG14" s="5"/>
      <c r="NPH14" s="5"/>
      <c r="NPI14" s="5"/>
      <c r="NPJ14" s="5"/>
      <c r="NPK14" s="5"/>
      <c r="NPL14" s="5"/>
      <c r="NPM14" s="5"/>
      <c r="NPN14" s="5"/>
      <c r="NPO14" s="5"/>
      <c r="NPP14" s="5"/>
      <c r="NPQ14" s="5"/>
      <c r="NPR14" s="5"/>
      <c r="NPS14" s="5"/>
      <c r="NPT14" s="5"/>
      <c r="NPU14" s="5"/>
      <c r="NPV14" s="5"/>
      <c r="NPW14" s="5"/>
      <c r="NPX14" s="5"/>
      <c r="NPY14" s="5"/>
      <c r="NPZ14" s="5"/>
      <c r="NQA14" s="5"/>
      <c r="NQB14" s="5"/>
      <c r="NQC14" s="5"/>
      <c r="NQD14" s="5"/>
      <c r="NQE14" s="5"/>
      <c r="NQF14" s="5"/>
      <c r="NQG14" s="5"/>
      <c r="NQH14" s="5"/>
      <c r="NQI14" s="5"/>
      <c r="NQJ14" s="5"/>
      <c r="NQK14" s="5"/>
      <c r="NQL14" s="5"/>
      <c r="NQM14" s="5"/>
      <c r="NQN14" s="5"/>
      <c r="NQO14" s="5"/>
      <c r="NQP14" s="5"/>
      <c r="NQQ14" s="5"/>
      <c r="NQR14" s="5"/>
      <c r="NQS14" s="5"/>
      <c r="NQT14" s="5"/>
      <c r="NQU14" s="5"/>
      <c r="NQV14" s="5"/>
      <c r="NQW14" s="5"/>
      <c r="NQX14" s="5"/>
      <c r="NQY14" s="5"/>
      <c r="NQZ14" s="5"/>
      <c r="NRA14" s="5"/>
      <c r="NRB14" s="5"/>
      <c r="NRC14" s="5"/>
      <c r="NRD14" s="5"/>
      <c r="NRE14" s="5"/>
      <c r="NRF14" s="5"/>
      <c r="NRG14" s="5"/>
      <c r="NRH14" s="5"/>
      <c r="NRI14" s="5"/>
      <c r="NRJ14" s="5"/>
      <c r="NRK14" s="5"/>
      <c r="NRL14" s="5"/>
      <c r="NRM14" s="5"/>
      <c r="NRN14" s="5"/>
      <c r="NRO14" s="5"/>
      <c r="NRP14" s="5"/>
      <c r="NRQ14" s="5"/>
      <c r="NRR14" s="5"/>
      <c r="NRS14" s="5"/>
      <c r="NRT14" s="5"/>
      <c r="NRU14" s="5"/>
      <c r="NRV14" s="5"/>
      <c r="NRW14" s="5"/>
      <c r="NRX14" s="5"/>
      <c r="NRY14" s="5"/>
      <c r="NRZ14" s="5"/>
      <c r="NSA14" s="5"/>
      <c r="NSB14" s="5"/>
      <c r="NSC14" s="5"/>
      <c r="NSD14" s="5"/>
      <c r="NSE14" s="5"/>
      <c r="NSF14" s="5"/>
      <c r="NSG14" s="5"/>
      <c r="NSH14" s="5"/>
      <c r="NSI14" s="5"/>
      <c r="NSJ14" s="5"/>
      <c r="NSK14" s="5"/>
      <c r="NSL14" s="5"/>
      <c r="NSM14" s="5"/>
      <c r="NSN14" s="5"/>
      <c r="NSO14" s="5"/>
      <c r="NSP14" s="5"/>
      <c r="NSQ14" s="5"/>
      <c r="NSR14" s="5"/>
      <c r="NSS14" s="5"/>
      <c r="NST14" s="5"/>
      <c r="NSU14" s="5"/>
      <c r="NSV14" s="5"/>
      <c r="NSW14" s="5"/>
      <c r="NSX14" s="5"/>
      <c r="NSY14" s="5"/>
      <c r="NSZ14" s="5"/>
      <c r="NTA14" s="5"/>
      <c r="NTB14" s="5"/>
      <c r="NTC14" s="5"/>
      <c r="NTD14" s="5"/>
      <c r="NTE14" s="5"/>
      <c r="NTF14" s="5"/>
      <c r="NTG14" s="5"/>
      <c r="NTH14" s="5"/>
      <c r="NTI14" s="5"/>
      <c r="NTJ14" s="5"/>
      <c r="NTK14" s="5"/>
      <c r="NTL14" s="5"/>
      <c r="NTM14" s="5"/>
      <c r="NTN14" s="5"/>
      <c r="NTO14" s="5"/>
      <c r="NTP14" s="5"/>
      <c r="NTQ14" s="5"/>
      <c r="NTR14" s="5"/>
      <c r="NTS14" s="5"/>
      <c r="NTT14" s="5"/>
      <c r="NTU14" s="5"/>
      <c r="NTV14" s="5"/>
      <c r="NTW14" s="5"/>
      <c r="NTX14" s="5"/>
      <c r="NTY14" s="5"/>
      <c r="NTZ14" s="5"/>
      <c r="NUA14" s="5"/>
      <c r="NUB14" s="5"/>
      <c r="NUC14" s="5"/>
      <c r="NUD14" s="5"/>
      <c r="NUE14" s="5"/>
      <c r="NUF14" s="5"/>
      <c r="NUG14" s="5"/>
      <c r="NUH14" s="5"/>
      <c r="NUI14" s="5"/>
      <c r="NUJ14" s="5"/>
      <c r="NUK14" s="5"/>
      <c r="NUL14" s="5"/>
      <c r="NUM14" s="5"/>
      <c r="NUN14" s="5"/>
      <c r="NUO14" s="5"/>
      <c r="NUP14" s="5"/>
      <c r="NUQ14" s="5"/>
      <c r="NUR14" s="5"/>
      <c r="NUS14" s="5"/>
      <c r="NUT14" s="5"/>
      <c r="NUU14" s="5"/>
      <c r="NUV14" s="5"/>
      <c r="NUW14" s="5"/>
      <c r="NUX14" s="5"/>
      <c r="NUY14" s="5"/>
      <c r="NUZ14" s="5"/>
      <c r="NVA14" s="5"/>
      <c r="NVB14" s="5"/>
      <c r="NVC14" s="5"/>
      <c r="NVD14" s="5"/>
      <c r="NVE14" s="5"/>
      <c r="NVF14" s="5"/>
      <c r="NVG14" s="5"/>
      <c r="NVH14" s="5"/>
      <c r="NVI14" s="5"/>
      <c r="NVJ14" s="5"/>
      <c r="NVK14" s="5"/>
      <c r="NVL14" s="5"/>
      <c r="NVM14" s="5"/>
      <c r="NVN14" s="5"/>
      <c r="NVO14" s="5"/>
      <c r="NVP14" s="5"/>
      <c r="NVQ14" s="5"/>
      <c r="NVR14" s="5"/>
      <c r="NVS14" s="5"/>
      <c r="NVT14" s="5"/>
      <c r="NVU14" s="5"/>
      <c r="NVV14" s="5"/>
      <c r="NVW14" s="5"/>
      <c r="NVX14" s="5"/>
      <c r="NVY14" s="5"/>
      <c r="NVZ14" s="5"/>
      <c r="NWA14" s="5"/>
      <c r="NWB14" s="5"/>
      <c r="NWC14" s="5"/>
      <c r="NWD14" s="5"/>
      <c r="NWE14" s="5"/>
      <c r="NWF14" s="5"/>
      <c r="NWG14" s="5"/>
      <c r="NWH14" s="5"/>
      <c r="NWI14" s="5"/>
      <c r="NWJ14" s="5"/>
      <c r="NWK14" s="5"/>
      <c r="NWL14" s="5"/>
      <c r="NWM14" s="5"/>
      <c r="NWN14" s="5"/>
      <c r="NWO14" s="5"/>
      <c r="NWP14" s="5"/>
      <c r="NWQ14" s="5"/>
      <c r="NWR14" s="5"/>
      <c r="NWS14" s="5"/>
      <c r="NWT14" s="5"/>
      <c r="NWU14" s="5"/>
      <c r="NWV14" s="5"/>
      <c r="NWW14" s="5"/>
      <c r="NWX14" s="5"/>
      <c r="NWY14" s="5"/>
      <c r="NWZ14" s="5"/>
      <c r="NXA14" s="5"/>
      <c r="NXB14" s="5"/>
      <c r="NXC14" s="5"/>
      <c r="NXD14" s="5"/>
      <c r="NXE14" s="5"/>
      <c r="NXF14" s="5"/>
      <c r="NXG14" s="5"/>
      <c r="NXH14" s="5"/>
      <c r="NXI14" s="5"/>
      <c r="NXJ14" s="5"/>
      <c r="NXK14" s="5"/>
      <c r="NXL14" s="5"/>
      <c r="NXM14" s="5"/>
      <c r="NXN14" s="5"/>
      <c r="NXO14" s="5"/>
      <c r="NXP14" s="5"/>
      <c r="NXQ14" s="5"/>
      <c r="NXR14" s="5"/>
      <c r="NXS14" s="5"/>
      <c r="NXT14" s="5"/>
      <c r="NXU14" s="5"/>
      <c r="NXV14" s="5"/>
      <c r="NXW14" s="5"/>
      <c r="NXX14" s="5"/>
      <c r="NXY14" s="5"/>
      <c r="NXZ14" s="5"/>
      <c r="NYA14" s="5"/>
      <c r="NYB14" s="5"/>
      <c r="NYC14" s="5"/>
      <c r="NYD14" s="5"/>
      <c r="NYE14" s="5"/>
      <c r="NYF14" s="5"/>
      <c r="NYG14" s="5"/>
      <c r="NYH14" s="5"/>
      <c r="NYI14" s="5"/>
      <c r="NYJ14" s="5"/>
      <c r="NYK14" s="5"/>
      <c r="NYL14" s="5"/>
      <c r="NYM14" s="5"/>
      <c r="NYN14" s="5"/>
      <c r="NYO14" s="5"/>
      <c r="NYP14" s="5"/>
      <c r="NYQ14" s="5"/>
      <c r="NYR14" s="5"/>
      <c r="NYS14" s="5"/>
      <c r="NYT14" s="5"/>
      <c r="NYU14" s="5"/>
      <c r="NYV14" s="5"/>
      <c r="NYW14" s="5"/>
      <c r="NYX14" s="5"/>
      <c r="NYY14" s="5"/>
      <c r="NYZ14" s="5"/>
      <c r="NZA14" s="5"/>
      <c r="NZB14" s="5"/>
      <c r="NZC14" s="5"/>
      <c r="NZD14" s="5"/>
      <c r="NZE14" s="5"/>
      <c r="NZF14" s="5"/>
      <c r="NZG14" s="5"/>
      <c r="NZH14" s="5"/>
      <c r="NZI14" s="5"/>
      <c r="NZJ14" s="5"/>
      <c r="NZK14" s="5"/>
      <c r="NZL14" s="5"/>
      <c r="NZM14" s="5"/>
      <c r="NZN14" s="5"/>
      <c r="NZO14" s="5"/>
      <c r="NZP14" s="5"/>
      <c r="NZQ14" s="5"/>
      <c r="NZR14" s="5"/>
      <c r="NZS14" s="5"/>
      <c r="NZT14" s="5"/>
      <c r="NZU14" s="5"/>
      <c r="NZV14" s="5"/>
      <c r="NZW14" s="5"/>
      <c r="NZX14" s="5"/>
      <c r="NZY14" s="5"/>
      <c r="NZZ14" s="5"/>
      <c r="OAA14" s="5"/>
      <c r="OAB14" s="5"/>
      <c r="OAC14" s="5"/>
      <c r="OAD14" s="5"/>
      <c r="OAE14" s="5"/>
      <c r="OAF14" s="5"/>
      <c r="OAG14" s="5"/>
      <c r="OAH14" s="5"/>
      <c r="OAI14" s="5"/>
      <c r="OAJ14" s="5"/>
      <c r="OAK14" s="5"/>
      <c r="OAL14" s="5"/>
      <c r="OAM14" s="5"/>
      <c r="OAN14" s="5"/>
      <c r="OAO14" s="5"/>
      <c r="OAP14" s="5"/>
      <c r="OAQ14" s="5"/>
      <c r="OAR14" s="5"/>
      <c r="OAS14" s="5"/>
      <c r="OAT14" s="5"/>
      <c r="OAU14" s="5"/>
      <c r="OAV14" s="5"/>
      <c r="OAW14" s="5"/>
      <c r="OAX14" s="5"/>
      <c r="OAY14" s="5"/>
      <c r="OAZ14" s="5"/>
      <c r="OBA14" s="5"/>
      <c r="OBB14" s="5"/>
      <c r="OBC14" s="5"/>
      <c r="OBD14" s="5"/>
      <c r="OBE14" s="5"/>
      <c r="OBF14" s="5"/>
      <c r="OBG14" s="5"/>
      <c r="OBH14" s="5"/>
      <c r="OBI14" s="5"/>
      <c r="OBJ14" s="5"/>
      <c r="OBK14" s="5"/>
      <c r="OBL14" s="5"/>
      <c r="OBM14" s="5"/>
      <c r="OBN14" s="5"/>
      <c r="OBO14" s="5"/>
      <c r="OBP14" s="5"/>
      <c r="OBQ14" s="5"/>
      <c r="OBR14" s="5"/>
      <c r="OBS14" s="5"/>
      <c r="OBT14" s="5"/>
      <c r="OBU14" s="5"/>
      <c r="OBV14" s="5"/>
      <c r="OBW14" s="5"/>
      <c r="OBX14" s="5"/>
      <c r="OBY14" s="5"/>
      <c r="OBZ14" s="5"/>
      <c r="OCA14" s="5"/>
      <c r="OCB14" s="5"/>
      <c r="OCC14" s="5"/>
      <c r="OCD14" s="5"/>
      <c r="OCE14" s="5"/>
      <c r="OCF14" s="5"/>
      <c r="OCG14" s="5"/>
      <c r="OCH14" s="5"/>
      <c r="OCI14" s="5"/>
      <c r="OCJ14" s="5"/>
      <c r="OCK14" s="5"/>
      <c r="OCL14" s="5"/>
      <c r="OCM14" s="5"/>
      <c r="OCN14" s="5"/>
      <c r="OCO14" s="5"/>
      <c r="OCP14" s="5"/>
      <c r="OCQ14" s="5"/>
      <c r="OCR14" s="5"/>
      <c r="OCS14" s="5"/>
      <c r="OCT14" s="5"/>
      <c r="OCU14" s="5"/>
      <c r="OCV14" s="5"/>
      <c r="OCW14" s="5"/>
      <c r="OCX14" s="5"/>
      <c r="OCY14" s="5"/>
      <c r="OCZ14" s="5"/>
      <c r="ODA14" s="5"/>
      <c r="ODB14" s="5"/>
      <c r="ODC14" s="5"/>
      <c r="ODD14" s="5"/>
      <c r="ODE14" s="5"/>
      <c r="ODF14" s="5"/>
      <c r="ODG14" s="5"/>
      <c r="ODH14" s="5"/>
      <c r="ODI14" s="5"/>
      <c r="ODJ14" s="5"/>
      <c r="ODK14" s="5"/>
      <c r="ODL14" s="5"/>
      <c r="ODM14" s="5"/>
      <c r="ODN14" s="5"/>
      <c r="ODO14" s="5"/>
      <c r="ODP14" s="5"/>
      <c r="ODQ14" s="5"/>
      <c r="ODR14" s="5"/>
      <c r="ODS14" s="5"/>
      <c r="ODT14" s="5"/>
      <c r="ODU14" s="5"/>
      <c r="ODV14" s="5"/>
      <c r="ODW14" s="5"/>
      <c r="ODX14" s="5"/>
      <c r="ODY14" s="5"/>
      <c r="ODZ14" s="5"/>
      <c r="OEA14" s="5"/>
      <c r="OEB14" s="5"/>
      <c r="OEC14" s="5"/>
      <c r="OED14" s="5"/>
      <c r="OEE14" s="5"/>
      <c r="OEF14" s="5"/>
      <c r="OEG14" s="5"/>
      <c r="OEH14" s="5"/>
      <c r="OEI14" s="5"/>
      <c r="OEJ14" s="5"/>
      <c r="OEK14" s="5"/>
      <c r="OEL14" s="5"/>
      <c r="OEM14" s="5"/>
      <c r="OEN14" s="5"/>
      <c r="OEO14" s="5"/>
      <c r="OEP14" s="5"/>
      <c r="OEQ14" s="5"/>
      <c r="OER14" s="5"/>
      <c r="OES14" s="5"/>
      <c r="OET14" s="5"/>
      <c r="OEU14" s="5"/>
      <c r="OEV14" s="5"/>
      <c r="OEW14" s="5"/>
      <c r="OEX14" s="5"/>
      <c r="OEY14" s="5"/>
      <c r="OEZ14" s="5"/>
      <c r="OFA14" s="5"/>
      <c r="OFB14" s="5"/>
      <c r="OFC14" s="5"/>
      <c r="OFD14" s="5"/>
      <c r="OFE14" s="5"/>
      <c r="OFF14" s="5"/>
      <c r="OFG14" s="5"/>
      <c r="OFH14" s="5"/>
      <c r="OFI14" s="5"/>
      <c r="OFJ14" s="5"/>
      <c r="OFK14" s="5"/>
      <c r="OFL14" s="5"/>
      <c r="OFM14" s="5"/>
      <c r="OFN14" s="5"/>
      <c r="OFO14" s="5"/>
      <c r="OFP14" s="5"/>
      <c r="OFQ14" s="5"/>
      <c r="OFR14" s="5"/>
      <c r="OFS14" s="5"/>
      <c r="OFT14" s="5"/>
      <c r="OFU14" s="5"/>
      <c r="OFV14" s="5"/>
      <c r="OFW14" s="5"/>
      <c r="OFX14" s="5"/>
      <c r="OFY14" s="5"/>
      <c r="OFZ14" s="5"/>
      <c r="OGA14" s="5"/>
      <c r="OGB14" s="5"/>
      <c r="OGC14" s="5"/>
      <c r="OGD14" s="5"/>
      <c r="OGE14" s="5"/>
      <c r="OGF14" s="5"/>
      <c r="OGG14" s="5"/>
      <c r="OGH14" s="5"/>
      <c r="OGI14" s="5"/>
      <c r="OGJ14" s="5"/>
      <c r="OGK14" s="5"/>
      <c r="OGL14" s="5"/>
      <c r="OGM14" s="5"/>
      <c r="OGN14" s="5"/>
      <c r="OGO14" s="5"/>
      <c r="OGP14" s="5"/>
      <c r="OGQ14" s="5"/>
      <c r="OGR14" s="5"/>
      <c r="OGS14" s="5"/>
      <c r="OGT14" s="5"/>
      <c r="OGU14" s="5"/>
      <c r="OGV14" s="5"/>
      <c r="OGW14" s="5"/>
      <c r="OGX14" s="5"/>
      <c r="OGY14" s="5"/>
      <c r="OGZ14" s="5"/>
      <c r="OHA14" s="5"/>
      <c r="OHB14" s="5"/>
      <c r="OHC14" s="5"/>
      <c r="OHD14" s="5"/>
      <c r="OHE14" s="5"/>
      <c r="OHF14" s="5"/>
      <c r="OHG14" s="5"/>
      <c r="OHH14" s="5"/>
      <c r="OHI14" s="5"/>
      <c r="OHJ14" s="5"/>
      <c r="OHK14" s="5"/>
      <c r="OHL14" s="5"/>
      <c r="OHM14" s="5"/>
      <c r="OHN14" s="5"/>
      <c r="OHO14" s="5"/>
      <c r="OHP14" s="5"/>
      <c r="OHQ14" s="5"/>
      <c r="OHR14" s="5"/>
      <c r="OHS14" s="5"/>
      <c r="OHT14" s="5"/>
      <c r="OHU14" s="5"/>
      <c r="OHV14" s="5"/>
      <c r="OHW14" s="5"/>
      <c r="OHX14" s="5"/>
      <c r="OHY14" s="5"/>
      <c r="OHZ14" s="5"/>
      <c r="OIA14" s="5"/>
      <c r="OIB14" s="5"/>
      <c r="OIC14" s="5"/>
      <c r="OID14" s="5"/>
      <c r="OIE14" s="5"/>
      <c r="OIF14" s="5"/>
      <c r="OIG14" s="5"/>
      <c r="OIH14" s="5"/>
      <c r="OII14" s="5"/>
      <c r="OIJ14" s="5"/>
      <c r="OIK14" s="5"/>
      <c r="OIL14" s="5"/>
      <c r="OIM14" s="5"/>
      <c r="OIN14" s="5"/>
      <c r="OIO14" s="5"/>
      <c r="OIP14" s="5"/>
      <c r="OIQ14" s="5"/>
      <c r="OIR14" s="5"/>
      <c r="OIS14" s="5"/>
      <c r="OIT14" s="5"/>
      <c r="OIU14" s="5"/>
      <c r="OIV14" s="5"/>
      <c r="OIW14" s="5"/>
      <c r="OIX14" s="5"/>
      <c r="OIY14" s="5"/>
      <c r="OIZ14" s="5"/>
      <c r="OJA14" s="5"/>
      <c r="OJB14" s="5"/>
      <c r="OJC14" s="5"/>
      <c r="OJD14" s="5"/>
      <c r="OJE14" s="5"/>
      <c r="OJF14" s="5"/>
      <c r="OJG14" s="5"/>
      <c r="OJH14" s="5"/>
      <c r="OJI14" s="5"/>
      <c r="OJJ14" s="5"/>
      <c r="OJK14" s="5"/>
      <c r="OJL14" s="5"/>
      <c r="OJM14" s="5"/>
      <c r="OJN14" s="5"/>
      <c r="OJO14" s="5"/>
      <c r="OJP14" s="5"/>
      <c r="OJQ14" s="5"/>
      <c r="OJR14" s="5"/>
      <c r="OJS14" s="5"/>
      <c r="OJT14" s="5"/>
      <c r="OJU14" s="5"/>
      <c r="OJV14" s="5"/>
      <c r="OJW14" s="5"/>
      <c r="OJX14" s="5"/>
      <c r="OJY14" s="5"/>
      <c r="OJZ14" s="5"/>
      <c r="OKA14" s="5"/>
      <c r="OKB14" s="5"/>
      <c r="OKC14" s="5"/>
      <c r="OKD14" s="5"/>
      <c r="OKE14" s="5"/>
      <c r="OKF14" s="5"/>
      <c r="OKG14" s="5"/>
      <c r="OKH14" s="5"/>
      <c r="OKI14" s="5"/>
      <c r="OKJ14" s="5"/>
      <c r="OKK14" s="5"/>
      <c r="OKL14" s="5"/>
      <c r="OKM14" s="5"/>
      <c r="OKN14" s="5"/>
      <c r="OKO14" s="5"/>
      <c r="OKP14" s="5"/>
      <c r="OKQ14" s="5"/>
      <c r="OKR14" s="5"/>
      <c r="OKS14" s="5"/>
      <c r="OKT14" s="5"/>
      <c r="OKU14" s="5"/>
      <c r="OKV14" s="5"/>
      <c r="OKW14" s="5"/>
      <c r="OKX14" s="5"/>
      <c r="OKY14" s="5"/>
      <c r="OKZ14" s="5"/>
      <c r="OLA14" s="5"/>
      <c r="OLB14" s="5"/>
      <c r="OLC14" s="5"/>
      <c r="OLD14" s="5"/>
      <c r="OLE14" s="5"/>
      <c r="OLF14" s="5"/>
      <c r="OLG14" s="5"/>
      <c r="OLH14" s="5"/>
      <c r="OLI14" s="5"/>
      <c r="OLJ14" s="5"/>
      <c r="OLK14" s="5"/>
      <c r="OLL14" s="5"/>
      <c r="OLM14" s="5"/>
      <c r="OLN14" s="5"/>
      <c r="OLO14" s="5"/>
      <c r="OLP14" s="5"/>
      <c r="OLQ14" s="5"/>
      <c r="OLR14" s="5"/>
      <c r="OLS14" s="5"/>
      <c r="OLT14" s="5"/>
      <c r="OLU14" s="5"/>
      <c r="OLV14" s="5"/>
      <c r="OLW14" s="5"/>
      <c r="OLX14" s="5"/>
      <c r="OLY14" s="5"/>
      <c r="OLZ14" s="5"/>
      <c r="OMA14" s="5"/>
      <c r="OMB14" s="5"/>
      <c r="OMC14" s="5"/>
      <c r="OMD14" s="5"/>
      <c r="OME14" s="5"/>
      <c r="OMF14" s="5"/>
      <c r="OMG14" s="5"/>
      <c r="OMH14" s="5"/>
      <c r="OMI14" s="5"/>
      <c r="OMJ14" s="5"/>
      <c r="OMK14" s="5"/>
      <c r="OML14" s="5"/>
      <c r="OMM14" s="5"/>
      <c r="OMN14" s="5"/>
      <c r="OMO14" s="5"/>
      <c r="OMP14" s="5"/>
      <c r="OMQ14" s="5"/>
      <c r="OMR14" s="5"/>
      <c r="OMS14" s="5"/>
      <c r="OMT14" s="5"/>
      <c r="OMU14" s="5"/>
      <c r="OMV14" s="5"/>
      <c r="OMW14" s="5"/>
      <c r="OMX14" s="5"/>
      <c r="OMY14" s="5"/>
      <c r="OMZ14" s="5"/>
      <c r="ONA14" s="5"/>
      <c r="ONB14" s="5"/>
      <c r="ONC14" s="5"/>
      <c r="OND14" s="5"/>
      <c r="ONE14" s="5"/>
      <c r="ONF14" s="5"/>
      <c r="ONG14" s="5"/>
      <c r="ONH14" s="5"/>
      <c r="ONI14" s="5"/>
      <c r="ONJ14" s="5"/>
      <c r="ONK14" s="5"/>
      <c r="ONL14" s="5"/>
      <c r="ONM14" s="5"/>
      <c r="ONN14" s="5"/>
      <c r="ONO14" s="5"/>
      <c r="ONP14" s="5"/>
      <c r="ONQ14" s="5"/>
      <c r="ONR14" s="5"/>
      <c r="ONS14" s="5"/>
      <c r="ONT14" s="5"/>
      <c r="ONU14" s="5"/>
      <c r="ONV14" s="5"/>
      <c r="ONW14" s="5"/>
      <c r="ONX14" s="5"/>
      <c r="ONY14" s="5"/>
      <c r="ONZ14" s="5"/>
      <c r="OOA14" s="5"/>
      <c r="OOB14" s="5"/>
      <c r="OOC14" s="5"/>
      <c r="OOD14" s="5"/>
      <c r="OOE14" s="5"/>
      <c r="OOF14" s="5"/>
      <c r="OOG14" s="5"/>
      <c r="OOH14" s="5"/>
      <c r="OOI14" s="5"/>
      <c r="OOJ14" s="5"/>
      <c r="OOK14" s="5"/>
      <c r="OOL14" s="5"/>
      <c r="OOM14" s="5"/>
      <c r="OON14" s="5"/>
      <c r="OOO14" s="5"/>
      <c r="OOP14" s="5"/>
      <c r="OOQ14" s="5"/>
      <c r="OOR14" s="5"/>
      <c r="OOS14" s="5"/>
      <c r="OOT14" s="5"/>
      <c r="OOU14" s="5"/>
      <c r="OOV14" s="5"/>
      <c r="OOW14" s="5"/>
      <c r="OOX14" s="5"/>
      <c r="OOY14" s="5"/>
      <c r="OOZ14" s="5"/>
      <c r="OPA14" s="5"/>
      <c r="OPB14" s="5"/>
      <c r="OPC14" s="5"/>
      <c r="OPD14" s="5"/>
      <c r="OPE14" s="5"/>
      <c r="OPF14" s="5"/>
      <c r="OPG14" s="5"/>
      <c r="OPH14" s="5"/>
      <c r="OPI14" s="5"/>
      <c r="OPJ14" s="5"/>
      <c r="OPK14" s="5"/>
      <c r="OPL14" s="5"/>
      <c r="OPM14" s="5"/>
      <c r="OPN14" s="5"/>
      <c r="OPO14" s="5"/>
      <c r="OPP14" s="5"/>
      <c r="OPQ14" s="5"/>
      <c r="OPR14" s="5"/>
      <c r="OPS14" s="5"/>
      <c r="OPT14" s="5"/>
      <c r="OPU14" s="5"/>
      <c r="OPV14" s="5"/>
      <c r="OPW14" s="5"/>
      <c r="OPX14" s="5"/>
      <c r="OPY14" s="5"/>
      <c r="OPZ14" s="5"/>
      <c r="OQA14" s="5"/>
      <c r="OQB14" s="5"/>
      <c r="OQC14" s="5"/>
      <c r="OQD14" s="5"/>
      <c r="OQE14" s="5"/>
      <c r="OQF14" s="5"/>
      <c r="OQG14" s="5"/>
      <c r="OQH14" s="5"/>
      <c r="OQI14" s="5"/>
      <c r="OQJ14" s="5"/>
      <c r="OQK14" s="5"/>
      <c r="OQL14" s="5"/>
      <c r="OQM14" s="5"/>
      <c r="OQN14" s="5"/>
      <c r="OQO14" s="5"/>
      <c r="OQP14" s="5"/>
      <c r="OQQ14" s="5"/>
      <c r="OQR14" s="5"/>
      <c r="OQS14" s="5"/>
      <c r="OQT14" s="5"/>
      <c r="OQU14" s="5"/>
      <c r="OQV14" s="5"/>
      <c r="OQW14" s="5"/>
      <c r="OQX14" s="5"/>
      <c r="OQY14" s="5"/>
      <c r="OQZ14" s="5"/>
      <c r="ORA14" s="5"/>
      <c r="ORB14" s="5"/>
      <c r="ORC14" s="5"/>
      <c r="ORD14" s="5"/>
      <c r="ORE14" s="5"/>
      <c r="ORF14" s="5"/>
      <c r="ORG14" s="5"/>
      <c r="ORH14" s="5"/>
      <c r="ORI14" s="5"/>
      <c r="ORJ14" s="5"/>
      <c r="ORK14" s="5"/>
      <c r="ORL14" s="5"/>
      <c r="ORM14" s="5"/>
      <c r="ORN14" s="5"/>
      <c r="ORO14" s="5"/>
      <c r="ORP14" s="5"/>
      <c r="ORQ14" s="5"/>
      <c r="ORR14" s="5"/>
      <c r="ORS14" s="5"/>
      <c r="ORT14" s="5"/>
      <c r="ORU14" s="5"/>
      <c r="ORV14" s="5"/>
      <c r="ORW14" s="5"/>
      <c r="ORX14" s="5"/>
      <c r="ORY14" s="5"/>
      <c r="ORZ14" s="5"/>
      <c r="OSA14" s="5"/>
      <c r="OSB14" s="5"/>
      <c r="OSC14" s="5"/>
      <c r="OSD14" s="5"/>
      <c r="OSE14" s="5"/>
      <c r="OSF14" s="5"/>
      <c r="OSG14" s="5"/>
      <c r="OSH14" s="5"/>
      <c r="OSI14" s="5"/>
      <c r="OSJ14" s="5"/>
      <c r="OSK14" s="5"/>
      <c r="OSL14" s="5"/>
      <c r="OSM14" s="5"/>
      <c r="OSN14" s="5"/>
      <c r="OSO14" s="5"/>
      <c r="OSP14" s="5"/>
      <c r="OSQ14" s="5"/>
      <c r="OSR14" s="5"/>
      <c r="OSS14" s="5"/>
      <c r="OST14" s="5"/>
      <c r="OSU14" s="5"/>
      <c r="OSV14" s="5"/>
      <c r="OSW14" s="5"/>
      <c r="OSX14" s="5"/>
      <c r="OSY14" s="5"/>
      <c r="OSZ14" s="5"/>
      <c r="OTA14" s="5"/>
      <c r="OTB14" s="5"/>
      <c r="OTC14" s="5"/>
      <c r="OTD14" s="5"/>
      <c r="OTE14" s="5"/>
      <c r="OTF14" s="5"/>
      <c r="OTG14" s="5"/>
      <c r="OTH14" s="5"/>
      <c r="OTI14" s="5"/>
      <c r="OTJ14" s="5"/>
      <c r="OTK14" s="5"/>
      <c r="OTL14" s="5"/>
      <c r="OTM14" s="5"/>
      <c r="OTN14" s="5"/>
      <c r="OTO14" s="5"/>
      <c r="OTP14" s="5"/>
      <c r="OTQ14" s="5"/>
      <c r="OTR14" s="5"/>
      <c r="OTS14" s="5"/>
      <c r="OTT14" s="5"/>
      <c r="OTU14" s="5"/>
      <c r="OTV14" s="5"/>
      <c r="OTW14" s="5"/>
      <c r="OTX14" s="5"/>
      <c r="OTY14" s="5"/>
      <c r="OTZ14" s="5"/>
      <c r="OUA14" s="5"/>
      <c r="OUB14" s="5"/>
      <c r="OUC14" s="5"/>
      <c r="OUD14" s="5"/>
      <c r="OUE14" s="5"/>
      <c r="OUF14" s="5"/>
      <c r="OUG14" s="5"/>
      <c r="OUH14" s="5"/>
      <c r="OUI14" s="5"/>
      <c r="OUJ14" s="5"/>
      <c r="OUK14" s="5"/>
      <c r="OUL14" s="5"/>
      <c r="OUM14" s="5"/>
      <c r="OUN14" s="5"/>
      <c r="OUO14" s="5"/>
      <c r="OUP14" s="5"/>
      <c r="OUQ14" s="5"/>
      <c r="OUR14" s="5"/>
      <c r="OUS14" s="5"/>
      <c r="OUT14" s="5"/>
      <c r="OUU14" s="5"/>
      <c r="OUV14" s="5"/>
      <c r="OUW14" s="5"/>
      <c r="OUX14" s="5"/>
      <c r="OUY14" s="5"/>
      <c r="OUZ14" s="5"/>
      <c r="OVA14" s="5"/>
      <c r="OVB14" s="5"/>
      <c r="OVC14" s="5"/>
      <c r="OVD14" s="5"/>
      <c r="OVE14" s="5"/>
      <c r="OVF14" s="5"/>
      <c r="OVG14" s="5"/>
      <c r="OVH14" s="5"/>
      <c r="OVI14" s="5"/>
      <c r="OVJ14" s="5"/>
      <c r="OVK14" s="5"/>
      <c r="OVL14" s="5"/>
      <c r="OVM14" s="5"/>
      <c r="OVN14" s="5"/>
      <c r="OVO14" s="5"/>
      <c r="OVP14" s="5"/>
      <c r="OVQ14" s="5"/>
      <c r="OVR14" s="5"/>
      <c r="OVS14" s="5"/>
      <c r="OVT14" s="5"/>
      <c r="OVU14" s="5"/>
      <c r="OVV14" s="5"/>
      <c r="OVW14" s="5"/>
      <c r="OVX14" s="5"/>
      <c r="OVY14" s="5"/>
      <c r="OVZ14" s="5"/>
      <c r="OWA14" s="5"/>
      <c r="OWB14" s="5"/>
      <c r="OWC14" s="5"/>
      <c r="OWD14" s="5"/>
      <c r="OWE14" s="5"/>
      <c r="OWF14" s="5"/>
      <c r="OWG14" s="5"/>
      <c r="OWH14" s="5"/>
      <c r="OWI14" s="5"/>
      <c r="OWJ14" s="5"/>
      <c r="OWK14" s="5"/>
      <c r="OWL14" s="5"/>
      <c r="OWM14" s="5"/>
      <c r="OWN14" s="5"/>
      <c r="OWO14" s="5"/>
      <c r="OWP14" s="5"/>
      <c r="OWQ14" s="5"/>
      <c r="OWR14" s="5"/>
      <c r="OWS14" s="5"/>
      <c r="OWT14" s="5"/>
      <c r="OWU14" s="5"/>
      <c r="OWV14" s="5"/>
      <c r="OWW14" s="5"/>
      <c r="OWX14" s="5"/>
      <c r="OWY14" s="5"/>
      <c r="OWZ14" s="5"/>
      <c r="OXA14" s="5"/>
      <c r="OXB14" s="5"/>
      <c r="OXC14" s="5"/>
      <c r="OXD14" s="5"/>
      <c r="OXE14" s="5"/>
      <c r="OXF14" s="5"/>
      <c r="OXG14" s="5"/>
      <c r="OXH14" s="5"/>
      <c r="OXI14" s="5"/>
      <c r="OXJ14" s="5"/>
      <c r="OXK14" s="5"/>
      <c r="OXL14" s="5"/>
      <c r="OXM14" s="5"/>
      <c r="OXN14" s="5"/>
      <c r="OXO14" s="5"/>
      <c r="OXP14" s="5"/>
      <c r="OXQ14" s="5"/>
      <c r="OXR14" s="5"/>
      <c r="OXS14" s="5"/>
      <c r="OXT14" s="5"/>
      <c r="OXU14" s="5"/>
      <c r="OXV14" s="5"/>
      <c r="OXW14" s="5"/>
      <c r="OXX14" s="5"/>
      <c r="OXY14" s="5"/>
      <c r="OXZ14" s="5"/>
      <c r="OYA14" s="5"/>
      <c r="OYB14" s="5"/>
      <c r="OYC14" s="5"/>
      <c r="OYD14" s="5"/>
      <c r="OYE14" s="5"/>
      <c r="OYF14" s="5"/>
      <c r="OYG14" s="5"/>
      <c r="OYH14" s="5"/>
      <c r="OYI14" s="5"/>
      <c r="OYJ14" s="5"/>
      <c r="OYK14" s="5"/>
      <c r="OYL14" s="5"/>
      <c r="OYM14" s="5"/>
      <c r="OYN14" s="5"/>
      <c r="OYO14" s="5"/>
      <c r="OYP14" s="5"/>
      <c r="OYQ14" s="5"/>
      <c r="OYR14" s="5"/>
      <c r="OYS14" s="5"/>
      <c r="OYT14" s="5"/>
      <c r="OYU14" s="5"/>
      <c r="OYV14" s="5"/>
      <c r="OYW14" s="5"/>
      <c r="OYX14" s="5"/>
      <c r="OYY14" s="5"/>
      <c r="OYZ14" s="5"/>
      <c r="OZA14" s="5"/>
      <c r="OZB14" s="5"/>
      <c r="OZC14" s="5"/>
      <c r="OZD14" s="5"/>
      <c r="OZE14" s="5"/>
      <c r="OZF14" s="5"/>
      <c r="OZG14" s="5"/>
      <c r="OZH14" s="5"/>
      <c r="OZI14" s="5"/>
      <c r="OZJ14" s="5"/>
      <c r="OZK14" s="5"/>
      <c r="OZL14" s="5"/>
      <c r="OZM14" s="5"/>
      <c r="OZN14" s="5"/>
      <c r="OZO14" s="5"/>
      <c r="OZP14" s="5"/>
      <c r="OZQ14" s="5"/>
      <c r="OZR14" s="5"/>
      <c r="OZS14" s="5"/>
      <c r="OZT14" s="5"/>
      <c r="OZU14" s="5"/>
      <c r="OZV14" s="5"/>
      <c r="OZW14" s="5"/>
      <c r="OZX14" s="5"/>
      <c r="OZY14" s="5"/>
      <c r="OZZ14" s="5"/>
      <c r="PAA14" s="5"/>
      <c r="PAB14" s="5"/>
      <c r="PAC14" s="5"/>
      <c r="PAD14" s="5"/>
      <c r="PAE14" s="5"/>
      <c r="PAF14" s="5"/>
      <c r="PAG14" s="5"/>
      <c r="PAH14" s="5"/>
      <c r="PAI14" s="5"/>
      <c r="PAJ14" s="5"/>
      <c r="PAK14" s="5"/>
      <c r="PAL14" s="5"/>
      <c r="PAM14" s="5"/>
      <c r="PAN14" s="5"/>
      <c r="PAO14" s="5"/>
      <c r="PAP14" s="5"/>
      <c r="PAQ14" s="5"/>
      <c r="PAR14" s="5"/>
      <c r="PAS14" s="5"/>
      <c r="PAT14" s="5"/>
      <c r="PAU14" s="5"/>
      <c r="PAV14" s="5"/>
      <c r="PAW14" s="5"/>
      <c r="PAX14" s="5"/>
      <c r="PAY14" s="5"/>
      <c r="PAZ14" s="5"/>
      <c r="PBA14" s="5"/>
      <c r="PBB14" s="5"/>
      <c r="PBC14" s="5"/>
      <c r="PBD14" s="5"/>
      <c r="PBE14" s="5"/>
      <c r="PBF14" s="5"/>
      <c r="PBG14" s="5"/>
      <c r="PBH14" s="5"/>
      <c r="PBI14" s="5"/>
      <c r="PBJ14" s="5"/>
      <c r="PBK14" s="5"/>
      <c r="PBL14" s="5"/>
      <c r="PBM14" s="5"/>
      <c r="PBN14" s="5"/>
      <c r="PBO14" s="5"/>
      <c r="PBP14" s="5"/>
      <c r="PBQ14" s="5"/>
      <c r="PBR14" s="5"/>
      <c r="PBS14" s="5"/>
      <c r="PBT14" s="5"/>
      <c r="PBU14" s="5"/>
      <c r="PBV14" s="5"/>
      <c r="PBW14" s="5"/>
      <c r="PBX14" s="5"/>
      <c r="PBY14" s="5"/>
      <c r="PBZ14" s="5"/>
      <c r="PCA14" s="5"/>
      <c r="PCB14" s="5"/>
      <c r="PCC14" s="5"/>
      <c r="PCD14" s="5"/>
      <c r="PCE14" s="5"/>
      <c r="PCF14" s="5"/>
      <c r="PCG14" s="5"/>
      <c r="PCH14" s="5"/>
      <c r="PCI14" s="5"/>
      <c r="PCJ14" s="5"/>
      <c r="PCK14" s="5"/>
      <c r="PCL14" s="5"/>
      <c r="PCM14" s="5"/>
      <c r="PCN14" s="5"/>
      <c r="PCO14" s="5"/>
      <c r="PCP14" s="5"/>
      <c r="PCQ14" s="5"/>
      <c r="PCR14" s="5"/>
      <c r="PCS14" s="5"/>
      <c r="PCT14" s="5"/>
      <c r="PCU14" s="5"/>
      <c r="PCV14" s="5"/>
      <c r="PCW14" s="5"/>
      <c r="PCX14" s="5"/>
      <c r="PCY14" s="5"/>
      <c r="PCZ14" s="5"/>
      <c r="PDA14" s="5"/>
      <c r="PDB14" s="5"/>
      <c r="PDC14" s="5"/>
      <c r="PDD14" s="5"/>
      <c r="PDE14" s="5"/>
      <c r="PDF14" s="5"/>
      <c r="PDG14" s="5"/>
      <c r="PDH14" s="5"/>
      <c r="PDI14" s="5"/>
      <c r="PDJ14" s="5"/>
      <c r="PDK14" s="5"/>
      <c r="PDL14" s="5"/>
      <c r="PDM14" s="5"/>
      <c r="PDN14" s="5"/>
      <c r="PDO14" s="5"/>
      <c r="PDP14" s="5"/>
      <c r="PDQ14" s="5"/>
      <c r="PDR14" s="5"/>
      <c r="PDS14" s="5"/>
      <c r="PDT14" s="5"/>
      <c r="PDU14" s="5"/>
      <c r="PDV14" s="5"/>
      <c r="PDW14" s="5"/>
      <c r="PDX14" s="5"/>
      <c r="PDY14" s="5"/>
      <c r="PDZ14" s="5"/>
      <c r="PEA14" s="5"/>
      <c r="PEB14" s="5"/>
      <c r="PEC14" s="5"/>
      <c r="PED14" s="5"/>
      <c r="PEE14" s="5"/>
      <c r="PEF14" s="5"/>
      <c r="PEG14" s="5"/>
      <c r="PEH14" s="5"/>
      <c r="PEI14" s="5"/>
      <c r="PEJ14" s="5"/>
      <c r="PEK14" s="5"/>
      <c r="PEL14" s="5"/>
      <c r="PEM14" s="5"/>
      <c r="PEN14" s="5"/>
      <c r="PEO14" s="5"/>
      <c r="PEP14" s="5"/>
      <c r="PEQ14" s="5"/>
      <c r="PER14" s="5"/>
      <c r="PES14" s="5"/>
      <c r="PET14" s="5"/>
      <c r="PEU14" s="5"/>
      <c r="PEV14" s="5"/>
      <c r="PEW14" s="5"/>
      <c r="PEX14" s="5"/>
      <c r="PEY14" s="5"/>
      <c r="PEZ14" s="5"/>
      <c r="PFA14" s="5"/>
      <c r="PFB14" s="5"/>
      <c r="PFC14" s="5"/>
      <c r="PFD14" s="5"/>
      <c r="PFE14" s="5"/>
      <c r="PFF14" s="5"/>
      <c r="PFG14" s="5"/>
      <c r="PFH14" s="5"/>
      <c r="PFI14" s="5"/>
      <c r="PFJ14" s="5"/>
      <c r="PFK14" s="5"/>
      <c r="PFL14" s="5"/>
      <c r="PFM14" s="5"/>
      <c r="PFN14" s="5"/>
      <c r="PFO14" s="5"/>
      <c r="PFP14" s="5"/>
      <c r="PFQ14" s="5"/>
      <c r="PFR14" s="5"/>
      <c r="PFS14" s="5"/>
      <c r="PFT14" s="5"/>
      <c r="PFU14" s="5"/>
      <c r="PFV14" s="5"/>
      <c r="PFW14" s="5"/>
      <c r="PFX14" s="5"/>
      <c r="PFY14" s="5"/>
      <c r="PFZ14" s="5"/>
      <c r="PGA14" s="5"/>
      <c r="PGB14" s="5"/>
      <c r="PGC14" s="5"/>
      <c r="PGD14" s="5"/>
      <c r="PGE14" s="5"/>
      <c r="PGF14" s="5"/>
      <c r="PGG14" s="5"/>
      <c r="PGH14" s="5"/>
      <c r="PGI14" s="5"/>
      <c r="PGJ14" s="5"/>
      <c r="PGK14" s="5"/>
      <c r="PGL14" s="5"/>
      <c r="PGM14" s="5"/>
      <c r="PGN14" s="5"/>
      <c r="PGO14" s="5"/>
      <c r="PGP14" s="5"/>
      <c r="PGQ14" s="5"/>
      <c r="PGR14" s="5"/>
      <c r="PGS14" s="5"/>
      <c r="PGT14" s="5"/>
      <c r="PGU14" s="5"/>
      <c r="PGV14" s="5"/>
      <c r="PGW14" s="5"/>
      <c r="PGX14" s="5"/>
      <c r="PGY14" s="5"/>
      <c r="PGZ14" s="5"/>
      <c r="PHA14" s="5"/>
      <c r="PHB14" s="5"/>
      <c r="PHC14" s="5"/>
      <c r="PHD14" s="5"/>
      <c r="PHE14" s="5"/>
      <c r="PHF14" s="5"/>
      <c r="PHG14" s="5"/>
      <c r="PHH14" s="5"/>
      <c r="PHI14" s="5"/>
      <c r="PHJ14" s="5"/>
      <c r="PHK14" s="5"/>
      <c r="PHL14" s="5"/>
      <c r="PHM14" s="5"/>
      <c r="PHN14" s="5"/>
      <c r="PHO14" s="5"/>
      <c r="PHP14" s="5"/>
      <c r="PHQ14" s="5"/>
      <c r="PHR14" s="5"/>
      <c r="PHS14" s="5"/>
      <c r="PHT14" s="5"/>
      <c r="PHU14" s="5"/>
      <c r="PHV14" s="5"/>
      <c r="PHW14" s="5"/>
      <c r="PHX14" s="5"/>
      <c r="PHY14" s="5"/>
      <c r="PHZ14" s="5"/>
      <c r="PIA14" s="5"/>
      <c r="PIB14" s="5"/>
      <c r="PIC14" s="5"/>
      <c r="PID14" s="5"/>
      <c r="PIE14" s="5"/>
      <c r="PIF14" s="5"/>
      <c r="PIG14" s="5"/>
      <c r="PIH14" s="5"/>
      <c r="PII14" s="5"/>
      <c r="PIJ14" s="5"/>
      <c r="PIK14" s="5"/>
      <c r="PIL14" s="5"/>
      <c r="PIM14" s="5"/>
      <c r="PIN14" s="5"/>
      <c r="PIO14" s="5"/>
      <c r="PIP14" s="5"/>
      <c r="PIQ14" s="5"/>
      <c r="PIR14" s="5"/>
      <c r="PIS14" s="5"/>
      <c r="PIT14" s="5"/>
      <c r="PIU14" s="5"/>
      <c r="PIV14" s="5"/>
      <c r="PIW14" s="5"/>
      <c r="PIX14" s="5"/>
      <c r="PIY14" s="5"/>
      <c r="PIZ14" s="5"/>
      <c r="PJA14" s="5"/>
      <c r="PJB14" s="5"/>
      <c r="PJC14" s="5"/>
      <c r="PJD14" s="5"/>
      <c r="PJE14" s="5"/>
      <c r="PJF14" s="5"/>
      <c r="PJG14" s="5"/>
      <c r="PJH14" s="5"/>
      <c r="PJI14" s="5"/>
      <c r="PJJ14" s="5"/>
      <c r="PJK14" s="5"/>
      <c r="PJL14" s="5"/>
      <c r="PJM14" s="5"/>
      <c r="PJN14" s="5"/>
      <c r="PJO14" s="5"/>
      <c r="PJP14" s="5"/>
      <c r="PJQ14" s="5"/>
      <c r="PJR14" s="5"/>
      <c r="PJS14" s="5"/>
      <c r="PJT14" s="5"/>
      <c r="PJU14" s="5"/>
      <c r="PJV14" s="5"/>
      <c r="PJW14" s="5"/>
      <c r="PJX14" s="5"/>
      <c r="PJY14" s="5"/>
      <c r="PJZ14" s="5"/>
      <c r="PKA14" s="5"/>
      <c r="PKB14" s="5"/>
      <c r="PKC14" s="5"/>
      <c r="PKD14" s="5"/>
      <c r="PKE14" s="5"/>
      <c r="PKF14" s="5"/>
      <c r="PKG14" s="5"/>
      <c r="PKH14" s="5"/>
      <c r="PKI14" s="5"/>
      <c r="PKJ14" s="5"/>
      <c r="PKK14" s="5"/>
      <c r="PKL14" s="5"/>
      <c r="PKM14" s="5"/>
      <c r="PKN14" s="5"/>
      <c r="PKO14" s="5"/>
      <c r="PKP14" s="5"/>
      <c r="PKQ14" s="5"/>
      <c r="PKR14" s="5"/>
      <c r="PKS14" s="5"/>
      <c r="PKT14" s="5"/>
      <c r="PKU14" s="5"/>
      <c r="PKV14" s="5"/>
      <c r="PKW14" s="5"/>
      <c r="PKX14" s="5"/>
      <c r="PKY14" s="5"/>
      <c r="PKZ14" s="5"/>
      <c r="PLA14" s="5"/>
      <c r="PLB14" s="5"/>
      <c r="PLC14" s="5"/>
      <c r="PLD14" s="5"/>
      <c r="PLE14" s="5"/>
      <c r="PLF14" s="5"/>
      <c r="PLG14" s="5"/>
      <c r="PLH14" s="5"/>
      <c r="PLI14" s="5"/>
      <c r="PLJ14" s="5"/>
      <c r="PLK14" s="5"/>
      <c r="PLL14" s="5"/>
      <c r="PLM14" s="5"/>
      <c r="PLN14" s="5"/>
      <c r="PLO14" s="5"/>
      <c r="PLP14" s="5"/>
      <c r="PLQ14" s="5"/>
      <c r="PLR14" s="5"/>
      <c r="PLS14" s="5"/>
      <c r="PLT14" s="5"/>
      <c r="PLU14" s="5"/>
      <c r="PLV14" s="5"/>
      <c r="PLW14" s="5"/>
      <c r="PLX14" s="5"/>
      <c r="PLY14" s="5"/>
      <c r="PLZ14" s="5"/>
      <c r="PMA14" s="5"/>
      <c r="PMB14" s="5"/>
      <c r="PMC14" s="5"/>
      <c r="PMD14" s="5"/>
      <c r="PME14" s="5"/>
      <c r="PMF14" s="5"/>
      <c r="PMG14" s="5"/>
      <c r="PMH14" s="5"/>
      <c r="PMI14" s="5"/>
      <c r="PMJ14" s="5"/>
      <c r="PMK14" s="5"/>
      <c r="PML14" s="5"/>
      <c r="PMM14" s="5"/>
      <c r="PMN14" s="5"/>
      <c r="PMO14" s="5"/>
      <c r="PMP14" s="5"/>
      <c r="PMQ14" s="5"/>
      <c r="PMR14" s="5"/>
      <c r="PMS14" s="5"/>
      <c r="PMT14" s="5"/>
      <c r="PMU14" s="5"/>
      <c r="PMV14" s="5"/>
      <c r="PMW14" s="5"/>
      <c r="PMX14" s="5"/>
      <c r="PMY14" s="5"/>
      <c r="PMZ14" s="5"/>
      <c r="PNA14" s="5"/>
      <c r="PNB14" s="5"/>
      <c r="PNC14" s="5"/>
      <c r="PND14" s="5"/>
      <c r="PNE14" s="5"/>
      <c r="PNF14" s="5"/>
      <c r="PNG14" s="5"/>
      <c r="PNH14" s="5"/>
      <c r="PNI14" s="5"/>
      <c r="PNJ14" s="5"/>
      <c r="PNK14" s="5"/>
      <c r="PNL14" s="5"/>
      <c r="PNM14" s="5"/>
      <c r="PNN14" s="5"/>
      <c r="PNO14" s="5"/>
      <c r="PNP14" s="5"/>
      <c r="PNQ14" s="5"/>
      <c r="PNR14" s="5"/>
      <c r="PNS14" s="5"/>
      <c r="PNT14" s="5"/>
      <c r="PNU14" s="5"/>
      <c r="PNV14" s="5"/>
      <c r="PNW14" s="5"/>
      <c r="PNX14" s="5"/>
      <c r="PNY14" s="5"/>
      <c r="PNZ14" s="5"/>
      <c r="POA14" s="5"/>
      <c r="POB14" s="5"/>
      <c r="POC14" s="5"/>
      <c r="POD14" s="5"/>
      <c r="POE14" s="5"/>
      <c r="POF14" s="5"/>
      <c r="POG14" s="5"/>
      <c r="POH14" s="5"/>
      <c r="POI14" s="5"/>
      <c r="POJ14" s="5"/>
      <c r="POK14" s="5"/>
      <c r="POL14" s="5"/>
      <c r="POM14" s="5"/>
      <c r="PON14" s="5"/>
      <c r="POO14" s="5"/>
      <c r="POP14" s="5"/>
      <c r="POQ14" s="5"/>
      <c r="POR14" s="5"/>
      <c r="POS14" s="5"/>
      <c r="POT14" s="5"/>
      <c r="POU14" s="5"/>
      <c r="POV14" s="5"/>
      <c r="POW14" s="5"/>
      <c r="POX14" s="5"/>
      <c r="POY14" s="5"/>
      <c r="POZ14" s="5"/>
      <c r="PPA14" s="5"/>
      <c r="PPB14" s="5"/>
      <c r="PPC14" s="5"/>
      <c r="PPD14" s="5"/>
      <c r="PPE14" s="5"/>
      <c r="PPF14" s="5"/>
      <c r="PPG14" s="5"/>
      <c r="PPH14" s="5"/>
      <c r="PPI14" s="5"/>
      <c r="PPJ14" s="5"/>
      <c r="PPK14" s="5"/>
      <c r="PPL14" s="5"/>
      <c r="PPM14" s="5"/>
      <c r="PPN14" s="5"/>
      <c r="PPO14" s="5"/>
      <c r="PPP14" s="5"/>
      <c r="PPQ14" s="5"/>
      <c r="PPR14" s="5"/>
      <c r="PPS14" s="5"/>
      <c r="PPT14" s="5"/>
      <c r="PPU14" s="5"/>
      <c r="PPV14" s="5"/>
      <c r="PPW14" s="5"/>
      <c r="PPX14" s="5"/>
      <c r="PPY14" s="5"/>
      <c r="PPZ14" s="5"/>
      <c r="PQA14" s="5"/>
      <c r="PQB14" s="5"/>
      <c r="PQC14" s="5"/>
      <c r="PQD14" s="5"/>
      <c r="PQE14" s="5"/>
      <c r="PQF14" s="5"/>
      <c r="PQG14" s="5"/>
      <c r="PQH14" s="5"/>
      <c r="PQI14" s="5"/>
      <c r="PQJ14" s="5"/>
      <c r="PQK14" s="5"/>
      <c r="PQL14" s="5"/>
      <c r="PQM14" s="5"/>
      <c r="PQN14" s="5"/>
      <c r="PQO14" s="5"/>
      <c r="PQP14" s="5"/>
      <c r="PQQ14" s="5"/>
      <c r="PQR14" s="5"/>
      <c r="PQS14" s="5"/>
      <c r="PQT14" s="5"/>
      <c r="PQU14" s="5"/>
      <c r="PQV14" s="5"/>
      <c r="PQW14" s="5"/>
      <c r="PQX14" s="5"/>
      <c r="PQY14" s="5"/>
      <c r="PQZ14" s="5"/>
      <c r="PRA14" s="5"/>
      <c r="PRB14" s="5"/>
      <c r="PRC14" s="5"/>
      <c r="PRD14" s="5"/>
      <c r="PRE14" s="5"/>
      <c r="PRF14" s="5"/>
      <c r="PRG14" s="5"/>
      <c r="PRH14" s="5"/>
      <c r="PRI14" s="5"/>
      <c r="PRJ14" s="5"/>
      <c r="PRK14" s="5"/>
      <c r="PRL14" s="5"/>
      <c r="PRM14" s="5"/>
      <c r="PRN14" s="5"/>
      <c r="PRO14" s="5"/>
      <c r="PRP14" s="5"/>
      <c r="PRQ14" s="5"/>
      <c r="PRR14" s="5"/>
      <c r="PRS14" s="5"/>
      <c r="PRT14" s="5"/>
      <c r="PRU14" s="5"/>
      <c r="PRV14" s="5"/>
      <c r="PRW14" s="5"/>
      <c r="PRX14" s="5"/>
      <c r="PRY14" s="5"/>
      <c r="PRZ14" s="5"/>
      <c r="PSA14" s="5"/>
      <c r="PSB14" s="5"/>
      <c r="PSC14" s="5"/>
      <c r="PSD14" s="5"/>
      <c r="PSE14" s="5"/>
      <c r="PSF14" s="5"/>
      <c r="PSG14" s="5"/>
      <c r="PSH14" s="5"/>
      <c r="PSI14" s="5"/>
      <c r="PSJ14" s="5"/>
      <c r="PSK14" s="5"/>
      <c r="PSL14" s="5"/>
      <c r="PSM14" s="5"/>
      <c r="PSN14" s="5"/>
      <c r="PSO14" s="5"/>
      <c r="PSP14" s="5"/>
      <c r="PSQ14" s="5"/>
      <c r="PSR14" s="5"/>
      <c r="PSS14" s="5"/>
      <c r="PST14" s="5"/>
      <c r="PSU14" s="5"/>
      <c r="PSV14" s="5"/>
      <c r="PSW14" s="5"/>
      <c r="PSX14" s="5"/>
      <c r="PSY14" s="5"/>
      <c r="PSZ14" s="5"/>
      <c r="PTA14" s="5"/>
      <c r="PTB14" s="5"/>
      <c r="PTC14" s="5"/>
      <c r="PTD14" s="5"/>
      <c r="PTE14" s="5"/>
      <c r="PTF14" s="5"/>
      <c r="PTG14" s="5"/>
      <c r="PTH14" s="5"/>
      <c r="PTI14" s="5"/>
      <c r="PTJ14" s="5"/>
      <c r="PTK14" s="5"/>
      <c r="PTL14" s="5"/>
      <c r="PTM14" s="5"/>
      <c r="PTN14" s="5"/>
      <c r="PTO14" s="5"/>
      <c r="PTP14" s="5"/>
      <c r="PTQ14" s="5"/>
      <c r="PTR14" s="5"/>
      <c r="PTS14" s="5"/>
      <c r="PTT14" s="5"/>
      <c r="PTU14" s="5"/>
      <c r="PTV14" s="5"/>
      <c r="PTW14" s="5"/>
      <c r="PTX14" s="5"/>
      <c r="PTY14" s="5"/>
      <c r="PTZ14" s="5"/>
      <c r="PUA14" s="5"/>
      <c r="PUB14" s="5"/>
      <c r="PUC14" s="5"/>
      <c r="PUD14" s="5"/>
      <c r="PUE14" s="5"/>
      <c r="PUF14" s="5"/>
      <c r="PUG14" s="5"/>
      <c r="PUH14" s="5"/>
      <c r="PUI14" s="5"/>
      <c r="PUJ14" s="5"/>
      <c r="PUK14" s="5"/>
      <c r="PUL14" s="5"/>
      <c r="PUM14" s="5"/>
      <c r="PUN14" s="5"/>
      <c r="PUO14" s="5"/>
      <c r="PUP14" s="5"/>
      <c r="PUQ14" s="5"/>
      <c r="PUR14" s="5"/>
      <c r="PUS14" s="5"/>
      <c r="PUT14" s="5"/>
      <c r="PUU14" s="5"/>
      <c r="PUV14" s="5"/>
      <c r="PUW14" s="5"/>
      <c r="PUX14" s="5"/>
      <c r="PUY14" s="5"/>
      <c r="PUZ14" s="5"/>
      <c r="PVA14" s="5"/>
      <c r="PVB14" s="5"/>
      <c r="PVC14" s="5"/>
      <c r="PVD14" s="5"/>
      <c r="PVE14" s="5"/>
      <c r="PVF14" s="5"/>
      <c r="PVG14" s="5"/>
      <c r="PVH14" s="5"/>
      <c r="PVI14" s="5"/>
      <c r="PVJ14" s="5"/>
      <c r="PVK14" s="5"/>
      <c r="PVL14" s="5"/>
      <c r="PVM14" s="5"/>
      <c r="PVN14" s="5"/>
      <c r="PVO14" s="5"/>
      <c r="PVP14" s="5"/>
      <c r="PVQ14" s="5"/>
      <c r="PVR14" s="5"/>
      <c r="PVS14" s="5"/>
      <c r="PVT14" s="5"/>
      <c r="PVU14" s="5"/>
      <c r="PVV14" s="5"/>
      <c r="PVW14" s="5"/>
      <c r="PVX14" s="5"/>
      <c r="PVY14" s="5"/>
      <c r="PVZ14" s="5"/>
      <c r="PWA14" s="5"/>
      <c r="PWB14" s="5"/>
      <c r="PWC14" s="5"/>
      <c r="PWD14" s="5"/>
      <c r="PWE14" s="5"/>
      <c r="PWF14" s="5"/>
      <c r="PWG14" s="5"/>
      <c r="PWH14" s="5"/>
      <c r="PWI14" s="5"/>
      <c r="PWJ14" s="5"/>
      <c r="PWK14" s="5"/>
      <c r="PWL14" s="5"/>
      <c r="PWM14" s="5"/>
      <c r="PWN14" s="5"/>
      <c r="PWO14" s="5"/>
      <c r="PWP14" s="5"/>
      <c r="PWQ14" s="5"/>
      <c r="PWR14" s="5"/>
      <c r="PWS14" s="5"/>
      <c r="PWT14" s="5"/>
      <c r="PWU14" s="5"/>
      <c r="PWV14" s="5"/>
      <c r="PWW14" s="5"/>
      <c r="PWX14" s="5"/>
      <c r="PWY14" s="5"/>
      <c r="PWZ14" s="5"/>
      <c r="PXA14" s="5"/>
      <c r="PXB14" s="5"/>
      <c r="PXC14" s="5"/>
      <c r="PXD14" s="5"/>
      <c r="PXE14" s="5"/>
      <c r="PXF14" s="5"/>
      <c r="PXG14" s="5"/>
      <c r="PXH14" s="5"/>
      <c r="PXI14" s="5"/>
      <c r="PXJ14" s="5"/>
      <c r="PXK14" s="5"/>
      <c r="PXL14" s="5"/>
      <c r="PXM14" s="5"/>
      <c r="PXN14" s="5"/>
      <c r="PXO14" s="5"/>
      <c r="PXP14" s="5"/>
      <c r="PXQ14" s="5"/>
      <c r="PXR14" s="5"/>
      <c r="PXS14" s="5"/>
      <c r="PXT14" s="5"/>
      <c r="PXU14" s="5"/>
      <c r="PXV14" s="5"/>
      <c r="PXW14" s="5"/>
      <c r="PXX14" s="5"/>
      <c r="PXY14" s="5"/>
      <c r="PXZ14" s="5"/>
      <c r="PYA14" s="5"/>
      <c r="PYB14" s="5"/>
      <c r="PYC14" s="5"/>
      <c r="PYD14" s="5"/>
      <c r="PYE14" s="5"/>
      <c r="PYF14" s="5"/>
      <c r="PYG14" s="5"/>
      <c r="PYH14" s="5"/>
      <c r="PYI14" s="5"/>
      <c r="PYJ14" s="5"/>
      <c r="PYK14" s="5"/>
      <c r="PYL14" s="5"/>
      <c r="PYM14" s="5"/>
      <c r="PYN14" s="5"/>
      <c r="PYO14" s="5"/>
      <c r="PYP14" s="5"/>
      <c r="PYQ14" s="5"/>
      <c r="PYR14" s="5"/>
      <c r="PYS14" s="5"/>
      <c r="PYT14" s="5"/>
      <c r="PYU14" s="5"/>
      <c r="PYV14" s="5"/>
      <c r="PYW14" s="5"/>
      <c r="PYX14" s="5"/>
      <c r="PYY14" s="5"/>
      <c r="PYZ14" s="5"/>
      <c r="PZA14" s="5"/>
      <c r="PZB14" s="5"/>
      <c r="PZC14" s="5"/>
      <c r="PZD14" s="5"/>
      <c r="PZE14" s="5"/>
      <c r="PZF14" s="5"/>
      <c r="PZG14" s="5"/>
      <c r="PZH14" s="5"/>
      <c r="PZI14" s="5"/>
      <c r="PZJ14" s="5"/>
      <c r="PZK14" s="5"/>
      <c r="PZL14" s="5"/>
      <c r="PZM14" s="5"/>
      <c r="PZN14" s="5"/>
      <c r="PZO14" s="5"/>
      <c r="PZP14" s="5"/>
      <c r="PZQ14" s="5"/>
      <c r="PZR14" s="5"/>
      <c r="PZS14" s="5"/>
      <c r="PZT14" s="5"/>
      <c r="PZU14" s="5"/>
      <c r="PZV14" s="5"/>
      <c r="PZW14" s="5"/>
      <c r="PZX14" s="5"/>
      <c r="PZY14" s="5"/>
      <c r="PZZ14" s="5"/>
      <c r="QAA14" s="5"/>
      <c r="QAB14" s="5"/>
      <c r="QAC14" s="5"/>
      <c r="QAD14" s="5"/>
      <c r="QAE14" s="5"/>
      <c r="QAF14" s="5"/>
      <c r="QAG14" s="5"/>
      <c r="QAH14" s="5"/>
      <c r="QAI14" s="5"/>
      <c r="QAJ14" s="5"/>
      <c r="QAK14" s="5"/>
      <c r="QAL14" s="5"/>
      <c r="QAM14" s="5"/>
      <c r="QAN14" s="5"/>
      <c r="QAO14" s="5"/>
      <c r="QAP14" s="5"/>
      <c r="QAQ14" s="5"/>
      <c r="QAR14" s="5"/>
      <c r="QAS14" s="5"/>
      <c r="QAT14" s="5"/>
      <c r="QAU14" s="5"/>
      <c r="QAV14" s="5"/>
      <c r="QAW14" s="5"/>
      <c r="QAX14" s="5"/>
      <c r="QAY14" s="5"/>
      <c r="QAZ14" s="5"/>
      <c r="QBA14" s="5"/>
      <c r="QBB14" s="5"/>
      <c r="QBC14" s="5"/>
      <c r="QBD14" s="5"/>
      <c r="QBE14" s="5"/>
      <c r="QBF14" s="5"/>
      <c r="QBG14" s="5"/>
      <c r="QBH14" s="5"/>
      <c r="QBI14" s="5"/>
      <c r="QBJ14" s="5"/>
      <c r="QBK14" s="5"/>
      <c r="QBL14" s="5"/>
      <c r="QBM14" s="5"/>
      <c r="QBN14" s="5"/>
      <c r="QBO14" s="5"/>
      <c r="QBP14" s="5"/>
      <c r="QBQ14" s="5"/>
      <c r="QBR14" s="5"/>
      <c r="QBS14" s="5"/>
      <c r="QBT14" s="5"/>
      <c r="QBU14" s="5"/>
      <c r="QBV14" s="5"/>
      <c r="QBW14" s="5"/>
      <c r="QBX14" s="5"/>
      <c r="QBY14" s="5"/>
      <c r="QBZ14" s="5"/>
      <c r="QCA14" s="5"/>
      <c r="QCB14" s="5"/>
      <c r="QCC14" s="5"/>
      <c r="QCD14" s="5"/>
      <c r="QCE14" s="5"/>
      <c r="QCF14" s="5"/>
      <c r="QCG14" s="5"/>
      <c r="QCH14" s="5"/>
      <c r="QCI14" s="5"/>
      <c r="QCJ14" s="5"/>
      <c r="QCK14" s="5"/>
      <c r="QCL14" s="5"/>
      <c r="QCM14" s="5"/>
      <c r="QCN14" s="5"/>
      <c r="QCO14" s="5"/>
      <c r="QCP14" s="5"/>
      <c r="QCQ14" s="5"/>
      <c r="QCR14" s="5"/>
      <c r="QCS14" s="5"/>
      <c r="QCT14" s="5"/>
      <c r="QCU14" s="5"/>
      <c r="QCV14" s="5"/>
      <c r="QCW14" s="5"/>
      <c r="QCX14" s="5"/>
      <c r="QCY14" s="5"/>
      <c r="QCZ14" s="5"/>
      <c r="QDA14" s="5"/>
      <c r="QDB14" s="5"/>
      <c r="QDC14" s="5"/>
      <c r="QDD14" s="5"/>
      <c r="QDE14" s="5"/>
      <c r="QDF14" s="5"/>
      <c r="QDG14" s="5"/>
      <c r="QDH14" s="5"/>
      <c r="QDI14" s="5"/>
      <c r="QDJ14" s="5"/>
      <c r="QDK14" s="5"/>
      <c r="QDL14" s="5"/>
      <c r="QDM14" s="5"/>
      <c r="QDN14" s="5"/>
      <c r="QDO14" s="5"/>
      <c r="QDP14" s="5"/>
      <c r="QDQ14" s="5"/>
      <c r="QDR14" s="5"/>
      <c r="QDS14" s="5"/>
      <c r="QDT14" s="5"/>
      <c r="QDU14" s="5"/>
      <c r="QDV14" s="5"/>
      <c r="QDW14" s="5"/>
      <c r="QDX14" s="5"/>
      <c r="QDY14" s="5"/>
      <c r="QDZ14" s="5"/>
      <c r="QEA14" s="5"/>
      <c r="QEB14" s="5"/>
      <c r="QEC14" s="5"/>
      <c r="QED14" s="5"/>
      <c r="QEE14" s="5"/>
      <c r="QEF14" s="5"/>
      <c r="QEG14" s="5"/>
      <c r="QEH14" s="5"/>
      <c r="QEI14" s="5"/>
      <c r="QEJ14" s="5"/>
      <c r="QEK14" s="5"/>
      <c r="QEL14" s="5"/>
      <c r="QEM14" s="5"/>
      <c r="QEN14" s="5"/>
      <c r="QEO14" s="5"/>
      <c r="QEP14" s="5"/>
      <c r="QEQ14" s="5"/>
      <c r="QER14" s="5"/>
      <c r="QES14" s="5"/>
      <c r="QET14" s="5"/>
      <c r="QEU14" s="5"/>
      <c r="QEV14" s="5"/>
      <c r="QEW14" s="5"/>
      <c r="QEX14" s="5"/>
      <c r="QEY14" s="5"/>
      <c r="QEZ14" s="5"/>
      <c r="QFA14" s="5"/>
      <c r="QFB14" s="5"/>
      <c r="QFC14" s="5"/>
      <c r="QFD14" s="5"/>
      <c r="QFE14" s="5"/>
      <c r="QFF14" s="5"/>
      <c r="QFG14" s="5"/>
      <c r="QFH14" s="5"/>
      <c r="QFI14" s="5"/>
      <c r="QFJ14" s="5"/>
      <c r="QFK14" s="5"/>
      <c r="QFL14" s="5"/>
      <c r="QFM14" s="5"/>
      <c r="QFN14" s="5"/>
      <c r="QFO14" s="5"/>
      <c r="QFP14" s="5"/>
      <c r="QFQ14" s="5"/>
      <c r="QFR14" s="5"/>
      <c r="QFS14" s="5"/>
      <c r="QFT14" s="5"/>
      <c r="QFU14" s="5"/>
      <c r="QFV14" s="5"/>
      <c r="QFW14" s="5"/>
      <c r="QFX14" s="5"/>
      <c r="QFY14" s="5"/>
      <c r="QFZ14" s="5"/>
      <c r="QGA14" s="5"/>
      <c r="QGB14" s="5"/>
      <c r="QGC14" s="5"/>
      <c r="QGD14" s="5"/>
      <c r="QGE14" s="5"/>
      <c r="QGF14" s="5"/>
      <c r="QGG14" s="5"/>
      <c r="QGH14" s="5"/>
      <c r="QGI14" s="5"/>
      <c r="QGJ14" s="5"/>
      <c r="QGK14" s="5"/>
      <c r="QGL14" s="5"/>
      <c r="QGM14" s="5"/>
      <c r="QGN14" s="5"/>
      <c r="QGO14" s="5"/>
      <c r="QGP14" s="5"/>
      <c r="QGQ14" s="5"/>
      <c r="QGR14" s="5"/>
      <c r="QGS14" s="5"/>
      <c r="QGT14" s="5"/>
      <c r="QGU14" s="5"/>
      <c r="QGV14" s="5"/>
      <c r="QGW14" s="5"/>
      <c r="QGX14" s="5"/>
      <c r="QGY14" s="5"/>
      <c r="QGZ14" s="5"/>
      <c r="QHA14" s="5"/>
      <c r="QHB14" s="5"/>
      <c r="QHC14" s="5"/>
      <c r="QHD14" s="5"/>
      <c r="QHE14" s="5"/>
      <c r="QHF14" s="5"/>
      <c r="QHG14" s="5"/>
      <c r="QHH14" s="5"/>
      <c r="QHI14" s="5"/>
      <c r="QHJ14" s="5"/>
      <c r="QHK14" s="5"/>
      <c r="QHL14" s="5"/>
      <c r="QHM14" s="5"/>
      <c r="QHN14" s="5"/>
      <c r="QHO14" s="5"/>
      <c r="QHP14" s="5"/>
      <c r="QHQ14" s="5"/>
      <c r="QHR14" s="5"/>
      <c r="QHS14" s="5"/>
      <c r="QHT14" s="5"/>
      <c r="QHU14" s="5"/>
      <c r="QHV14" s="5"/>
      <c r="QHW14" s="5"/>
      <c r="QHX14" s="5"/>
      <c r="QHY14" s="5"/>
      <c r="QHZ14" s="5"/>
      <c r="QIA14" s="5"/>
      <c r="QIB14" s="5"/>
      <c r="QIC14" s="5"/>
      <c r="QID14" s="5"/>
      <c r="QIE14" s="5"/>
      <c r="QIF14" s="5"/>
      <c r="QIG14" s="5"/>
      <c r="QIH14" s="5"/>
      <c r="QII14" s="5"/>
      <c r="QIJ14" s="5"/>
      <c r="QIK14" s="5"/>
      <c r="QIL14" s="5"/>
      <c r="QIM14" s="5"/>
      <c r="QIN14" s="5"/>
      <c r="QIO14" s="5"/>
      <c r="QIP14" s="5"/>
      <c r="QIQ14" s="5"/>
      <c r="QIR14" s="5"/>
      <c r="QIS14" s="5"/>
      <c r="QIT14" s="5"/>
      <c r="QIU14" s="5"/>
      <c r="QIV14" s="5"/>
      <c r="QIW14" s="5"/>
      <c r="QIX14" s="5"/>
      <c r="QIY14" s="5"/>
      <c r="QIZ14" s="5"/>
      <c r="QJA14" s="5"/>
      <c r="QJB14" s="5"/>
      <c r="QJC14" s="5"/>
      <c r="QJD14" s="5"/>
      <c r="QJE14" s="5"/>
      <c r="QJF14" s="5"/>
      <c r="QJG14" s="5"/>
      <c r="QJH14" s="5"/>
      <c r="QJI14" s="5"/>
      <c r="QJJ14" s="5"/>
      <c r="QJK14" s="5"/>
      <c r="QJL14" s="5"/>
      <c r="QJM14" s="5"/>
      <c r="QJN14" s="5"/>
      <c r="QJO14" s="5"/>
      <c r="QJP14" s="5"/>
      <c r="QJQ14" s="5"/>
      <c r="QJR14" s="5"/>
      <c r="QJS14" s="5"/>
      <c r="QJT14" s="5"/>
      <c r="QJU14" s="5"/>
      <c r="QJV14" s="5"/>
      <c r="QJW14" s="5"/>
      <c r="QJX14" s="5"/>
      <c r="QJY14" s="5"/>
      <c r="QJZ14" s="5"/>
      <c r="QKA14" s="5"/>
      <c r="QKB14" s="5"/>
      <c r="QKC14" s="5"/>
      <c r="QKD14" s="5"/>
      <c r="QKE14" s="5"/>
      <c r="QKF14" s="5"/>
      <c r="QKG14" s="5"/>
      <c r="QKH14" s="5"/>
      <c r="QKI14" s="5"/>
      <c r="QKJ14" s="5"/>
      <c r="QKK14" s="5"/>
      <c r="QKL14" s="5"/>
      <c r="QKM14" s="5"/>
      <c r="QKN14" s="5"/>
      <c r="QKO14" s="5"/>
      <c r="QKP14" s="5"/>
      <c r="QKQ14" s="5"/>
      <c r="QKR14" s="5"/>
      <c r="QKS14" s="5"/>
      <c r="QKT14" s="5"/>
      <c r="QKU14" s="5"/>
      <c r="QKV14" s="5"/>
      <c r="QKW14" s="5"/>
      <c r="QKX14" s="5"/>
      <c r="QKY14" s="5"/>
      <c r="QKZ14" s="5"/>
      <c r="QLA14" s="5"/>
      <c r="QLB14" s="5"/>
      <c r="QLC14" s="5"/>
      <c r="QLD14" s="5"/>
      <c r="QLE14" s="5"/>
      <c r="QLF14" s="5"/>
      <c r="QLG14" s="5"/>
      <c r="QLH14" s="5"/>
      <c r="QLI14" s="5"/>
      <c r="QLJ14" s="5"/>
      <c r="QLK14" s="5"/>
      <c r="QLL14" s="5"/>
      <c r="QLM14" s="5"/>
      <c r="QLN14" s="5"/>
      <c r="QLO14" s="5"/>
      <c r="QLP14" s="5"/>
      <c r="QLQ14" s="5"/>
      <c r="QLR14" s="5"/>
      <c r="QLS14" s="5"/>
      <c r="QLT14" s="5"/>
      <c r="QLU14" s="5"/>
      <c r="QLV14" s="5"/>
      <c r="QLW14" s="5"/>
      <c r="QLX14" s="5"/>
      <c r="QLY14" s="5"/>
      <c r="QLZ14" s="5"/>
      <c r="QMA14" s="5"/>
      <c r="QMB14" s="5"/>
      <c r="QMC14" s="5"/>
      <c r="QMD14" s="5"/>
      <c r="QME14" s="5"/>
      <c r="QMF14" s="5"/>
      <c r="QMG14" s="5"/>
      <c r="QMH14" s="5"/>
      <c r="QMI14" s="5"/>
      <c r="QMJ14" s="5"/>
      <c r="QMK14" s="5"/>
      <c r="QML14" s="5"/>
      <c r="QMM14" s="5"/>
      <c r="QMN14" s="5"/>
      <c r="QMO14" s="5"/>
      <c r="QMP14" s="5"/>
      <c r="QMQ14" s="5"/>
      <c r="QMR14" s="5"/>
      <c r="QMS14" s="5"/>
      <c r="QMT14" s="5"/>
      <c r="QMU14" s="5"/>
      <c r="QMV14" s="5"/>
      <c r="QMW14" s="5"/>
      <c r="QMX14" s="5"/>
      <c r="QMY14" s="5"/>
      <c r="QMZ14" s="5"/>
      <c r="QNA14" s="5"/>
      <c r="QNB14" s="5"/>
      <c r="QNC14" s="5"/>
      <c r="QND14" s="5"/>
      <c r="QNE14" s="5"/>
      <c r="QNF14" s="5"/>
      <c r="QNG14" s="5"/>
      <c r="QNH14" s="5"/>
      <c r="QNI14" s="5"/>
      <c r="QNJ14" s="5"/>
      <c r="QNK14" s="5"/>
      <c r="QNL14" s="5"/>
      <c r="QNM14" s="5"/>
      <c r="QNN14" s="5"/>
      <c r="QNO14" s="5"/>
      <c r="QNP14" s="5"/>
      <c r="QNQ14" s="5"/>
      <c r="QNR14" s="5"/>
      <c r="QNS14" s="5"/>
      <c r="QNT14" s="5"/>
      <c r="QNU14" s="5"/>
      <c r="QNV14" s="5"/>
      <c r="QNW14" s="5"/>
      <c r="QNX14" s="5"/>
      <c r="QNY14" s="5"/>
      <c r="QNZ14" s="5"/>
      <c r="QOA14" s="5"/>
      <c r="QOB14" s="5"/>
      <c r="QOC14" s="5"/>
      <c r="QOD14" s="5"/>
      <c r="QOE14" s="5"/>
      <c r="QOF14" s="5"/>
      <c r="QOG14" s="5"/>
      <c r="QOH14" s="5"/>
      <c r="QOI14" s="5"/>
      <c r="QOJ14" s="5"/>
      <c r="QOK14" s="5"/>
      <c r="QOL14" s="5"/>
      <c r="QOM14" s="5"/>
      <c r="QON14" s="5"/>
      <c r="QOO14" s="5"/>
      <c r="QOP14" s="5"/>
      <c r="QOQ14" s="5"/>
      <c r="QOR14" s="5"/>
      <c r="QOS14" s="5"/>
      <c r="QOT14" s="5"/>
      <c r="QOU14" s="5"/>
      <c r="QOV14" s="5"/>
      <c r="QOW14" s="5"/>
      <c r="QOX14" s="5"/>
      <c r="QOY14" s="5"/>
      <c r="QOZ14" s="5"/>
      <c r="QPA14" s="5"/>
      <c r="QPB14" s="5"/>
      <c r="QPC14" s="5"/>
      <c r="QPD14" s="5"/>
      <c r="QPE14" s="5"/>
      <c r="QPF14" s="5"/>
      <c r="QPG14" s="5"/>
      <c r="QPH14" s="5"/>
      <c r="QPI14" s="5"/>
      <c r="QPJ14" s="5"/>
      <c r="QPK14" s="5"/>
      <c r="QPL14" s="5"/>
      <c r="QPM14" s="5"/>
      <c r="QPN14" s="5"/>
      <c r="QPO14" s="5"/>
      <c r="QPP14" s="5"/>
      <c r="QPQ14" s="5"/>
      <c r="QPR14" s="5"/>
      <c r="QPS14" s="5"/>
      <c r="QPT14" s="5"/>
      <c r="QPU14" s="5"/>
      <c r="QPV14" s="5"/>
      <c r="QPW14" s="5"/>
      <c r="QPX14" s="5"/>
      <c r="QPY14" s="5"/>
      <c r="QPZ14" s="5"/>
      <c r="QQA14" s="5"/>
      <c r="QQB14" s="5"/>
      <c r="QQC14" s="5"/>
      <c r="QQD14" s="5"/>
      <c r="QQE14" s="5"/>
      <c r="QQF14" s="5"/>
      <c r="QQG14" s="5"/>
      <c r="QQH14" s="5"/>
      <c r="QQI14" s="5"/>
      <c r="QQJ14" s="5"/>
      <c r="QQK14" s="5"/>
      <c r="QQL14" s="5"/>
      <c r="QQM14" s="5"/>
      <c r="QQN14" s="5"/>
      <c r="QQO14" s="5"/>
      <c r="QQP14" s="5"/>
      <c r="QQQ14" s="5"/>
      <c r="QQR14" s="5"/>
      <c r="QQS14" s="5"/>
      <c r="QQT14" s="5"/>
      <c r="QQU14" s="5"/>
      <c r="QQV14" s="5"/>
      <c r="QQW14" s="5"/>
      <c r="QQX14" s="5"/>
      <c r="QQY14" s="5"/>
      <c r="QQZ14" s="5"/>
      <c r="QRA14" s="5"/>
      <c r="QRB14" s="5"/>
      <c r="QRC14" s="5"/>
      <c r="QRD14" s="5"/>
      <c r="QRE14" s="5"/>
      <c r="QRF14" s="5"/>
      <c r="QRG14" s="5"/>
      <c r="QRH14" s="5"/>
      <c r="QRI14" s="5"/>
      <c r="QRJ14" s="5"/>
      <c r="QRK14" s="5"/>
      <c r="QRL14" s="5"/>
      <c r="QRM14" s="5"/>
      <c r="QRN14" s="5"/>
      <c r="QRO14" s="5"/>
      <c r="QRP14" s="5"/>
      <c r="QRQ14" s="5"/>
      <c r="QRR14" s="5"/>
      <c r="QRS14" s="5"/>
      <c r="QRT14" s="5"/>
      <c r="QRU14" s="5"/>
      <c r="QRV14" s="5"/>
      <c r="QRW14" s="5"/>
      <c r="QRX14" s="5"/>
      <c r="QRY14" s="5"/>
      <c r="QRZ14" s="5"/>
      <c r="QSA14" s="5"/>
      <c r="QSB14" s="5"/>
      <c r="QSC14" s="5"/>
      <c r="QSD14" s="5"/>
      <c r="QSE14" s="5"/>
      <c r="QSF14" s="5"/>
      <c r="QSG14" s="5"/>
      <c r="QSH14" s="5"/>
      <c r="QSI14" s="5"/>
      <c r="QSJ14" s="5"/>
      <c r="QSK14" s="5"/>
      <c r="QSL14" s="5"/>
      <c r="QSM14" s="5"/>
      <c r="QSN14" s="5"/>
      <c r="QSO14" s="5"/>
      <c r="QSP14" s="5"/>
      <c r="QSQ14" s="5"/>
      <c r="QSR14" s="5"/>
      <c r="QSS14" s="5"/>
      <c r="QST14" s="5"/>
      <c r="QSU14" s="5"/>
      <c r="QSV14" s="5"/>
      <c r="QSW14" s="5"/>
      <c r="QSX14" s="5"/>
      <c r="QSY14" s="5"/>
      <c r="QSZ14" s="5"/>
      <c r="QTA14" s="5"/>
      <c r="QTB14" s="5"/>
      <c r="QTC14" s="5"/>
      <c r="QTD14" s="5"/>
      <c r="QTE14" s="5"/>
      <c r="QTF14" s="5"/>
      <c r="QTG14" s="5"/>
      <c r="QTH14" s="5"/>
      <c r="QTI14" s="5"/>
      <c r="QTJ14" s="5"/>
      <c r="QTK14" s="5"/>
      <c r="QTL14" s="5"/>
      <c r="QTM14" s="5"/>
      <c r="QTN14" s="5"/>
      <c r="QTO14" s="5"/>
      <c r="QTP14" s="5"/>
      <c r="QTQ14" s="5"/>
      <c r="QTR14" s="5"/>
      <c r="QTS14" s="5"/>
      <c r="QTT14" s="5"/>
      <c r="QTU14" s="5"/>
      <c r="QTV14" s="5"/>
      <c r="QTW14" s="5"/>
      <c r="QTX14" s="5"/>
      <c r="QTY14" s="5"/>
      <c r="QTZ14" s="5"/>
      <c r="QUA14" s="5"/>
      <c r="QUB14" s="5"/>
      <c r="QUC14" s="5"/>
      <c r="QUD14" s="5"/>
      <c r="QUE14" s="5"/>
      <c r="QUF14" s="5"/>
      <c r="QUG14" s="5"/>
      <c r="QUH14" s="5"/>
      <c r="QUI14" s="5"/>
      <c r="QUJ14" s="5"/>
      <c r="QUK14" s="5"/>
      <c r="QUL14" s="5"/>
      <c r="QUM14" s="5"/>
      <c r="QUN14" s="5"/>
      <c r="QUO14" s="5"/>
      <c r="QUP14" s="5"/>
      <c r="QUQ14" s="5"/>
      <c r="QUR14" s="5"/>
      <c r="QUS14" s="5"/>
      <c r="QUT14" s="5"/>
      <c r="QUU14" s="5"/>
      <c r="QUV14" s="5"/>
      <c r="QUW14" s="5"/>
      <c r="QUX14" s="5"/>
      <c r="QUY14" s="5"/>
      <c r="QUZ14" s="5"/>
      <c r="QVA14" s="5"/>
      <c r="QVB14" s="5"/>
      <c r="QVC14" s="5"/>
      <c r="QVD14" s="5"/>
      <c r="QVE14" s="5"/>
      <c r="QVF14" s="5"/>
      <c r="QVG14" s="5"/>
      <c r="QVH14" s="5"/>
      <c r="QVI14" s="5"/>
      <c r="QVJ14" s="5"/>
      <c r="QVK14" s="5"/>
      <c r="QVL14" s="5"/>
      <c r="QVM14" s="5"/>
      <c r="QVN14" s="5"/>
      <c r="QVO14" s="5"/>
      <c r="QVP14" s="5"/>
      <c r="QVQ14" s="5"/>
      <c r="QVR14" s="5"/>
      <c r="QVS14" s="5"/>
      <c r="QVT14" s="5"/>
      <c r="QVU14" s="5"/>
      <c r="QVV14" s="5"/>
      <c r="QVW14" s="5"/>
      <c r="QVX14" s="5"/>
      <c r="QVY14" s="5"/>
      <c r="QVZ14" s="5"/>
      <c r="QWA14" s="5"/>
      <c r="QWB14" s="5"/>
      <c r="QWC14" s="5"/>
      <c r="QWD14" s="5"/>
      <c r="QWE14" s="5"/>
      <c r="QWF14" s="5"/>
      <c r="QWG14" s="5"/>
      <c r="QWH14" s="5"/>
      <c r="QWI14" s="5"/>
      <c r="QWJ14" s="5"/>
      <c r="QWK14" s="5"/>
      <c r="QWL14" s="5"/>
      <c r="QWM14" s="5"/>
      <c r="QWN14" s="5"/>
      <c r="QWO14" s="5"/>
      <c r="QWP14" s="5"/>
      <c r="QWQ14" s="5"/>
      <c r="QWR14" s="5"/>
      <c r="QWS14" s="5"/>
      <c r="QWT14" s="5"/>
      <c r="QWU14" s="5"/>
      <c r="QWV14" s="5"/>
      <c r="QWW14" s="5"/>
      <c r="QWX14" s="5"/>
      <c r="QWY14" s="5"/>
      <c r="QWZ14" s="5"/>
      <c r="QXA14" s="5"/>
      <c r="QXB14" s="5"/>
      <c r="QXC14" s="5"/>
      <c r="QXD14" s="5"/>
      <c r="QXE14" s="5"/>
      <c r="QXF14" s="5"/>
      <c r="QXG14" s="5"/>
      <c r="QXH14" s="5"/>
      <c r="QXI14" s="5"/>
      <c r="QXJ14" s="5"/>
      <c r="QXK14" s="5"/>
      <c r="QXL14" s="5"/>
      <c r="QXM14" s="5"/>
      <c r="QXN14" s="5"/>
      <c r="QXO14" s="5"/>
      <c r="QXP14" s="5"/>
      <c r="QXQ14" s="5"/>
      <c r="QXR14" s="5"/>
      <c r="QXS14" s="5"/>
      <c r="QXT14" s="5"/>
      <c r="QXU14" s="5"/>
      <c r="QXV14" s="5"/>
      <c r="QXW14" s="5"/>
      <c r="QXX14" s="5"/>
      <c r="QXY14" s="5"/>
      <c r="QXZ14" s="5"/>
      <c r="QYA14" s="5"/>
      <c r="QYB14" s="5"/>
      <c r="QYC14" s="5"/>
      <c r="QYD14" s="5"/>
      <c r="QYE14" s="5"/>
      <c r="QYF14" s="5"/>
      <c r="QYG14" s="5"/>
      <c r="QYH14" s="5"/>
      <c r="QYI14" s="5"/>
      <c r="QYJ14" s="5"/>
      <c r="QYK14" s="5"/>
      <c r="QYL14" s="5"/>
      <c r="QYM14" s="5"/>
      <c r="QYN14" s="5"/>
      <c r="QYO14" s="5"/>
      <c r="QYP14" s="5"/>
      <c r="QYQ14" s="5"/>
      <c r="QYR14" s="5"/>
      <c r="QYS14" s="5"/>
      <c r="QYT14" s="5"/>
      <c r="QYU14" s="5"/>
      <c r="QYV14" s="5"/>
      <c r="QYW14" s="5"/>
      <c r="QYX14" s="5"/>
      <c r="QYY14" s="5"/>
      <c r="QYZ14" s="5"/>
      <c r="QZA14" s="5"/>
      <c r="QZB14" s="5"/>
      <c r="QZC14" s="5"/>
      <c r="QZD14" s="5"/>
      <c r="QZE14" s="5"/>
      <c r="QZF14" s="5"/>
      <c r="QZG14" s="5"/>
      <c r="QZH14" s="5"/>
      <c r="QZI14" s="5"/>
      <c r="QZJ14" s="5"/>
      <c r="QZK14" s="5"/>
      <c r="QZL14" s="5"/>
      <c r="QZM14" s="5"/>
      <c r="QZN14" s="5"/>
      <c r="QZO14" s="5"/>
      <c r="QZP14" s="5"/>
      <c r="QZQ14" s="5"/>
      <c r="QZR14" s="5"/>
      <c r="QZS14" s="5"/>
      <c r="QZT14" s="5"/>
      <c r="QZU14" s="5"/>
      <c r="QZV14" s="5"/>
      <c r="QZW14" s="5"/>
      <c r="QZX14" s="5"/>
      <c r="QZY14" s="5"/>
      <c r="QZZ14" s="5"/>
      <c r="RAA14" s="5"/>
      <c r="RAB14" s="5"/>
      <c r="RAC14" s="5"/>
      <c r="RAD14" s="5"/>
      <c r="RAE14" s="5"/>
      <c r="RAF14" s="5"/>
      <c r="RAG14" s="5"/>
      <c r="RAH14" s="5"/>
      <c r="RAI14" s="5"/>
      <c r="RAJ14" s="5"/>
      <c r="RAK14" s="5"/>
      <c r="RAL14" s="5"/>
      <c r="RAM14" s="5"/>
      <c r="RAN14" s="5"/>
      <c r="RAO14" s="5"/>
      <c r="RAP14" s="5"/>
      <c r="RAQ14" s="5"/>
      <c r="RAR14" s="5"/>
      <c r="RAS14" s="5"/>
      <c r="RAT14" s="5"/>
      <c r="RAU14" s="5"/>
      <c r="RAV14" s="5"/>
      <c r="RAW14" s="5"/>
      <c r="RAX14" s="5"/>
      <c r="RAY14" s="5"/>
      <c r="RAZ14" s="5"/>
      <c r="RBA14" s="5"/>
      <c r="RBB14" s="5"/>
      <c r="RBC14" s="5"/>
      <c r="RBD14" s="5"/>
      <c r="RBE14" s="5"/>
      <c r="RBF14" s="5"/>
      <c r="RBG14" s="5"/>
      <c r="RBH14" s="5"/>
      <c r="RBI14" s="5"/>
      <c r="RBJ14" s="5"/>
      <c r="RBK14" s="5"/>
      <c r="RBL14" s="5"/>
      <c r="RBM14" s="5"/>
      <c r="RBN14" s="5"/>
      <c r="RBO14" s="5"/>
      <c r="RBP14" s="5"/>
      <c r="RBQ14" s="5"/>
      <c r="RBR14" s="5"/>
      <c r="RBS14" s="5"/>
      <c r="RBT14" s="5"/>
      <c r="RBU14" s="5"/>
      <c r="RBV14" s="5"/>
      <c r="RBW14" s="5"/>
      <c r="RBX14" s="5"/>
      <c r="RBY14" s="5"/>
      <c r="RBZ14" s="5"/>
      <c r="RCA14" s="5"/>
      <c r="RCB14" s="5"/>
      <c r="RCC14" s="5"/>
      <c r="RCD14" s="5"/>
      <c r="RCE14" s="5"/>
      <c r="RCF14" s="5"/>
      <c r="RCG14" s="5"/>
      <c r="RCH14" s="5"/>
      <c r="RCI14" s="5"/>
      <c r="RCJ14" s="5"/>
      <c r="RCK14" s="5"/>
      <c r="RCL14" s="5"/>
      <c r="RCM14" s="5"/>
      <c r="RCN14" s="5"/>
      <c r="RCO14" s="5"/>
      <c r="RCP14" s="5"/>
      <c r="RCQ14" s="5"/>
      <c r="RCR14" s="5"/>
      <c r="RCS14" s="5"/>
      <c r="RCT14" s="5"/>
      <c r="RCU14" s="5"/>
      <c r="RCV14" s="5"/>
      <c r="RCW14" s="5"/>
      <c r="RCX14" s="5"/>
      <c r="RCY14" s="5"/>
      <c r="RCZ14" s="5"/>
      <c r="RDA14" s="5"/>
      <c r="RDB14" s="5"/>
      <c r="RDC14" s="5"/>
      <c r="RDD14" s="5"/>
      <c r="RDE14" s="5"/>
      <c r="RDF14" s="5"/>
      <c r="RDG14" s="5"/>
      <c r="RDH14" s="5"/>
      <c r="RDI14" s="5"/>
      <c r="RDJ14" s="5"/>
      <c r="RDK14" s="5"/>
      <c r="RDL14" s="5"/>
      <c r="RDM14" s="5"/>
      <c r="RDN14" s="5"/>
      <c r="RDO14" s="5"/>
      <c r="RDP14" s="5"/>
      <c r="RDQ14" s="5"/>
      <c r="RDR14" s="5"/>
      <c r="RDS14" s="5"/>
      <c r="RDT14" s="5"/>
      <c r="RDU14" s="5"/>
      <c r="RDV14" s="5"/>
      <c r="RDW14" s="5"/>
      <c r="RDX14" s="5"/>
      <c r="RDY14" s="5"/>
      <c r="RDZ14" s="5"/>
      <c r="REA14" s="5"/>
      <c r="REB14" s="5"/>
      <c r="REC14" s="5"/>
      <c r="RED14" s="5"/>
      <c r="REE14" s="5"/>
      <c r="REF14" s="5"/>
      <c r="REG14" s="5"/>
      <c r="REH14" s="5"/>
      <c r="REI14" s="5"/>
      <c r="REJ14" s="5"/>
      <c r="REK14" s="5"/>
      <c r="REL14" s="5"/>
      <c r="REM14" s="5"/>
      <c r="REN14" s="5"/>
      <c r="REO14" s="5"/>
      <c r="REP14" s="5"/>
      <c r="REQ14" s="5"/>
      <c r="RER14" s="5"/>
      <c r="RES14" s="5"/>
      <c r="RET14" s="5"/>
      <c r="REU14" s="5"/>
      <c r="REV14" s="5"/>
      <c r="REW14" s="5"/>
      <c r="REX14" s="5"/>
      <c r="REY14" s="5"/>
      <c r="REZ14" s="5"/>
      <c r="RFA14" s="5"/>
      <c r="RFB14" s="5"/>
      <c r="RFC14" s="5"/>
      <c r="RFD14" s="5"/>
      <c r="RFE14" s="5"/>
      <c r="RFF14" s="5"/>
      <c r="RFG14" s="5"/>
      <c r="RFH14" s="5"/>
      <c r="RFI14" s="5"/>
      <c r="RFJ14" s="5"/>
      <c r="RFK14" s="5"/>
      <c r="RFL14" s="5"/>
      <c r="RFM14" s="5"/>
      <c r="RFN14" s="5"/>
      <c r="RFO14" s="5"/>
      <c r="RFP14" s="5"/>
      <c r="RFQ14" s="5"/>
      <c r="RFR14" s="5"/>
      <c r="RFS14" s="5"/>
      <c r="RFT14" s="5"/>
      <c r="RFU14" s="5"/>
      <c r="RFV14" s="5"/>
      <c r="RFW14" s="5"/>
      <c r="RFX14" s="5"/>
      <c r="RFY14" s="5"/>
      <c r="RFZ14" s="5"/>
      <c r="RGA14" s="5"/>
      <c r="RGB14" s="5"/>
      <c r="RGC14" s="5"/>
      <c r="RGD14" s="5"/>
      <c r="RGE14" s="5"/>
      <c r="RGF14" s="5"/>
      <c r="RGG14" s="5"/>
      <c r="RGH14" s="5"/>
      <c r="RGI14" s="5"/>
      <c r="RGJ14" s="5"/>
      <c r="RGK14" s="5"/>
      <c r="RGL14" s="5"/>
      <c r="RGM14" s="5"/>
      <c r="RGN14" s="5"/>
      <c r="RGO14" s="5"/>
      <c r="RGP14" s="5"/>
      <c r="RGQ14" s="5"/>
      <c r="RGR14" s="5"/>
      <c r="RGS14" s="5"/>
      <c r="RGT14" s="5"/>
      <c r="RGU14" s="5"/>
      <c r="RGV14" s="5"/>
      <c r="RGW14" s="5"/>
      <c r="RGX14" s="5"/>
      <c r="RGY14" s="5"/>
      <c r="RGZ14" s="5"/>
      <c r="RHA14" s="5"/>
      <c r="RHB14" s="5"/>
      <c r="RHC14" s="5"/>
      <c r="RHD14" s="5"/>
      <c r="RHE14" s="5"/>
      <c r="RHF14" s="5"/>
      <c r="RHG14" s="5"/>
      <c r="RHH14" s="5"/>
      <c r="RHI14" s="5"/>
      <c r="RHJ14" s="5"/>
      <c r="RHK14" s="5"/>
      <c r="RHL14" s="5"/>
      <c r="RHM14" s="5"/>
      <c r="RHN14" s="5"/>
      <c r="RHO14" s="5"/>
      <c r="RHP14" s="5"/>
      <c r="RHQ14" s="5"/>
      <c r="RHR14" s="5"/>
      <c r="RHS14" s="5"/>
      <c r="RHT14" s="5"/>
      <c r="RHU14" s="5"/>
      <c r="RHV14" s="5"/>
      <c r="RHW14" s="5"/>
      <c r="RHX14" s="5"/>
      <c r="RHY14" s="5"/>
      <c r="RHZ14" s="5"/>
      <c r="RIA14" s="5"/>
      <c r="RIB14" s="5"/>
      <c r="RIC14" s="5"/>
      <c r="RID14" s="5"/>
      <c r="RIE14" s="5"/>
      <c r="RIF14" s="5"/>
      <c r="RIG14" s="5"/>
      <c r="RIH14" s="5"/>
      <c r="RII14" s="5"/>
      <c r="RIJ14" s="5"/>
      <c r="RIK14" s="5"/>
      <c r="RIL14" s="5"/>
      <c r="RIM14" s="5"/>
      <c r="RIN14" s="5"/>
      <c r="RIO14" s="5"/>
      <c r="RIP14" s="5"/>
      <c r="RIQ14" s="5"/>
      <c r="RIR14" s="5"/>
      <c r="RIS14" s="5"/>
      <c r="RIT14" s="5"/>
      <c r="RIU14" s="5"/>
      <c r="RIV14" s="5"/>
      <c r="RIW14" s="5"/>
      <c r="RIX14" s="5"/>
      <c r="RIY14" s="5"/>
      <c r="RIZ14" s="5"/>
      <c r="RJA14" s="5"/>
      <c r="RJB14" s="5"/>
      <c r="RJC14" s="5"/>
      <c r="RJD14" s="5"/>
      <c r="RJE14" s="5"/>
      <c r="RJF14" s="5"/>
      <c r="RJG14" s="5"/>
      <c r="RJH14" s="5"/>
      <c r="RJI14" s="5"/>
      <c r="RJJ14" s="5"/>
      <c r="RJK14" s="5"/>
      <c r="RJL14" s="5"/>
      <c r="RJM14" s="5"/>
      <c r="RJN14" s="5"/>
      <c r="RJO14" s="5"/>
      <c r="RJP14" s="5"/>
      <c r="RJQ14" s="5"/>
      <c r="RJR14" s="5"/>
      <c r="RJS14" s="5"/>
      <c r="RJT14" s="5"/>
      <c r="RJU14" s="5"/>
      <c r="RJV14" s="5"/>
      <c r="RJW14" s="5"/>
      <c r="RJX14" s="5"/>
      <c r="RJY14" s="5"/>
      <c r="RJZ14" s="5"/>
      <c r="RKA14" s="5"/>
      <c r="RKB14" s="5"/>
      <c r="RKC14" s="5"/>
      <c r="RKD14" s="5"/>
      <c r="RKE14" s="5"/>
      <c r="RKF14" s="5"/>
      <c r="RKG14" s="5"/>
      <c r="RKH14" s="5"/>
      <c r="RKI14" s="5"/>
      <c r="RKJ14" s="5"/>
      <c r="RKK14" s="5"/>
      <c r="RKL14" s="5"/>
      <c r="RKM14" s="5"/>
      <c r="RKN14" s="5"/>
      <c r="RKO14" s="5"/>
      <c r="RKP14" s="5"/>
      <c r="RKQ14" s="5"/>
      <c r="RKR14" s="5"/>
      <c r="RKS14" s="5"/>
      <c r="RKT14" s="5"/>
      <c r="RKU14" s="5"/>
      <c r="RKV14" s="5"/>
      <c r="RKW14" s="5"/>
      <c r="RKX14" s="5"/>
      <c r="RKY14" s="5"/>
      <c r="RKZ14" s="5"/>
      <c r="RLA14" s="5"/>
      <c r="RLB14" s="5"/>
      <c r="RLC14" s="5"/>
      <c r="RLD14" s="5"/>
      <c r="RLE14" s="5"/>
      <c r="RLF14" s="5"/>
      <c r="RLG14" s="5"/>
      <c r="RLH14" s="5"/>
      <c r="RLI14" s="5"/>
      <c r="RLJ14" s="5"/>
      <c r="RLK14" s="5"/>
      <c r="RLL14" s="5"/>
      <c r="RLM14" s="5"/>
      <c r="RLN14" s="5"/>
      <c r="RLO14" s="5"/>
      <c r="RLP14" s="5"/>
      <c r="RLQ14" s="5"/>
      <c r="RLR14" s="5"/>
      <c r="RLS14" s="5"/>
      <c r="RLT14" s="5"/>
      <c r="RLU14" s="5"/>
      <c r="RLV14" s="5"/>
      <c r="RLW14" s="5"/>
      <c r="RLX14" s="5"/>
      <c r="RLY14" s="5"/>
      <c r="RLZ14" s="5"/>
      <c r="RMA14" s="5"/>
      <c r="RMB14" s="5"/>
      <c r="RMC14" s="5"/>
      <c r="RMD14" s="5"/>
      <c r="RME14" s="5"/>
      <c r="RMF14" s="5"/>
      <c r="RMG14" s="5"/>
      <c r="RMH14" s="5"/>
      <c r="RMI14" s="5"/>
      <c r="RMJ14" s="5"/>
      <c r="RMK14" s="5"/>
      <c r="RML14" s="5"/>
      <c r="RMM14" s="5"/>
      <c r="RMN14" s="5"/>
      <c r="RMO14" s="5"/>
      <c r="RMP14" s="5"/>
      <c r="RMQ14" s="5"/>
      <c r="RMR14" s="5"/>
      <c r="RMS14" s="5"/>
      <c r="RMT14" s="5"/>
      <c r="RMU14" s="5"/>
      <c r="RMV14" s="5"/>
      <c r="RMW14" s="5"/>
      <c r="RMX14" s="5"/>
      <c r="RMY14" s="5"/>
      <c r="RMZ14" s="5"/>
      <c r="RNA14" s="5"/>
      <c r="RNB14" s="5"/>
      <c r="RNC14" s="5"/>
      <c r="RND14" s="5"/>
      <c r="RNE14" s="5"/>
      <c r="RNF14" s="5"/>
      <c r="RNG14" s="5"/>
      <c r="RNH14" s="5"/>
      <c r="RNI14" s="5"/>
      <c r="RNJ14" s="5"/>
      <c r="RNK14" s="5"/>
      <c r="RNL14" s="5"/>
      <c r="RNM14" s="5"/>
      <c r="RNN14" s="5"/>
      <c r="RNO14" s="5"/>
      <c r="RNP14" s="5"/>
      <c r="RNQ14" s="5"/>
      <c r="RNR14" s="5"/>
      <c r="RNS14" s="5"/>
      <c r="RNT14" s="5"/>
      <c r="RNU14" s="5"/>
      <c r="RNV14" s="5"/>
      <c r="RNW14" s="5"/>
      <c r="RNX14" s="5"/>
      <c r="RNY14" s="5"/>
      <c r="RNZ14" s="5"/>
      <c r="ROA14" s="5"/>
      <c r="ROB14" s="5"/>
      <c r="ROC14" s="5"/>
      <c r="ROD14" s="5"/>
      <c r="ROE14" s="5"/>
      <c r="ROF14" s="5"/>
      <c r="ROG14" s="5"/>
      <c r="ROH14" s="5"/>
      <c r="ROI14" s="5"/>
      <c r="ROJ14" s="5"/>
      <c r="ROK14" s="5"/>
      <c r="ROL14" s="5"/>
      <c r="ROM14" s="5"/>
      <c r="RON14" s="5"/>
      <c r="ROO14" s="5"/>
      <c r="ROP14" s="5"/>
      <c r="ROQ14" s="5"/>
      <c r="ROR14" s="5"/>
      <c r="ROS14" s="5"/>
      <c r="ROT14" s="5"/>
      <c r="ROU14" s="5"/>
      <c r="ROV14" s="5"/>
      <c r="ROW14" s="5"/>
      <c r="ROX14" s="5"/>
      <c r="ROY14" s="5"/>
      <c r="ROZ14" s="5"/>
      <c r="RPA14" s="5"/>
      <c r="RPB14" s="5"/>
      <c r="RPC14" s="5"/>
      <c r="RPD14" s="5"/>
      <c r="RPE14" s="5"/>
      <c r="RPF14" s="5"/>
      <c r="RPG14" s="5"/>
      <c r="RPH14" s="5"/>
      <c r="RPI14" s="5"/>
      <c r="RPJ14" s="5"/>
      <c r="RPK14" s="5"/>
      <c r="RPL14" s="5"/>
      <c r="RPM14" s="5"/>
      <c r="RPN14" s="5"/>
      <c r="RPO14" s="5"/>
      <c r="RPP14" s="5"/>
      <c r="RPQ14" s="5"/>
      <c r="RPR14" s="5"/>
      <c r="RPS14" s="5"/>
      <c r="RPT14" s="5"/>
      <c r="RPU14" s="5"/>
      <c r="RPV14" s="5"/>
      <c r="RPW14" s="5"/>
      <c r="RPX14" s="5"/>
      <c r="RPY14" s="5"/>
      <c r="RPZ14" s="5"/>
      <c r="RQA14" s="5"/>
      <c r="RQB14" s="5"/>
      <c r="RQC14" s="5"/>
      <c r="RQD14" s="5"/>
      <c r="RQE14" s="5"/>
      <c r="RQF14" s="5"/>
      <c r="RQG14" s="5"/>
      <c r="RQH14" s="5"/>
      <c r="RQI14" s="5"/>
      <c r="RQJ14" s="5"/>
      <c r="RQK14" s="5"/>
      <c r="RQL14" s="5"/>
      <c r="RQM14" s="5"/>
      <c r="RQN14" s="5"/>
      <c r="RQO14" s="5"/>
      <c r="RQP14" s="5"/>
      <c r="RQQ14" s="5"/>
      <c r="RQR14" s="5"/>
      <c r="RQS14" s="5"/>
      <c r="RQT14" s="5"/>
      <c r="RQU14" s="5"/>
      <c r="RQV14" s="5"/>
      <c r="RQW14" s="5"/>
      <c r="RQX14" s="5"/>
      <c r="RQY14" s="5"/>
      <c r="RQZ14" s="5"/>
      <c r="RRA14" s="5"/>
      <c r="RRB14" s="5"/>
      <c r="RRC14" s="5"/>
      <c r="RRD14" s="5"/>
      <c r="RRE14" s="5"/>
      <c r="RRF14" s="5"/>
      <c r="RRG14" s="5"/>
      <c r="RRH14" s="5"/>
      <c r="RRI14" s="5"/>
      <c r="RRJ14" s="5"/>
      <c r="RRK14" s="5"/>
      <c r="RRL14" s="5"/>
      <c r="RRM14" s="5"/>
      <c r="RRN14" s="5"/>
      <c r="RRO14" s="5"/>
      <c r="RRP14" s="5"/>
      <c r="RRQ14" s="5"/>
      <c r="RRR14" s="5"/>
      <c r="RRS14" s="5"/>
      <c r="RRT14" s="5"/>
      <c r="RRU14" s="5"/>
      <c r="RRV14" s="5"/>
      <c r="RRW14" s="5"/>
      <c r="RRX14" s="5"/>
      <c r="RRY14" s="5"/>
      <c r="RRZ14" s="5"/>
      <c r="RSA14" s="5"/>
      <c r="RSB14" s="5"/>
      <c r="RSC14" s="5"/>
      <c r="RSD14" s="5"/>
      <c r="RSE14" s="5"/>
      <c r="RSF14" s="5"/>
      <c r="RSG14" s="5"/>
      <c r="RSH14" s="5"/>
      <c r="RSI14" s="5"/>
      <c r="RSJ14" s="5"/>
      <c r="RSK14" s="5"/>
      <c r="RSL14" s="5"/>
      <c r="RSM14" s="5"/>
      <c r="RSN14" s="5"/>
      <c r="RSO14" s="5"/>
      <c r="RSP14" s="5"/>
      <c r="RSQ14" s="5"/>
      <c r="RSR14" s="5"/>
      <c r="RSS14" s="5"/>
      <c r="RST14" s="5"/>
      <c r="RSU14" s="5"/>
      <c r="RSV14" s="5"/>
      <c r="RSW14" s="5"/>
      <c r="RSX14" s="5"/>
      <c r="RSY14" s="5"/>
      <c r="RSZ14" s="5"/>
      <c r="RTA14" s="5"/>
      <c r="RTB14" s="5"/>
      <c r="RTC14" s="5"/>
      <c r="RTD14" s="5"/>
      <c r="RTE14" s="5"/>
      <c r="RTF14" s="5"/>
      <c r="RTG14" s="5"/>
      <c r="RTH14" s="5"/>
      <c r="RTI14" s="5"/>
      <c r="RTJ14" s="5"/>
      <c r="RTK14" s="5"/>
      <c r="RTL14" s="5"/>
      <c r="RTM14" s="5"/>
      <c r="RTN14" s="5"/>
      <c r="RTO14" s="5"/>
      <c r="RTP14" s="5"/>
      <c r="RTQ14" s="5"/>
      <c r="RTR14" s="5"/>
      <c r="RTS14" s="5"/>
      <c r="RTT14" s="5"/>
      <c r="RTU14" s="5"/>
      <c r="RTV14" s="5"/>
      <c r="RTW14" s="5"/>
      <c r="RTX14" s="5"/>
      <c r="RTY14" s="5"/>
      <c r="RTZ14" s="5"/>
      <c r="RUA14" s="5"/>
      <c r="RUB14" s="5"/>
      <c r="RUC14" s="5"/>
      <c r="RUD14" s="5"/>
      <c r="RUE14" s="5"/>
      <c r="RUF14" s="5"/>
      <c r="RUG14" s="5"/>
      <c r="RUH14" s="5"/>
      <c r="RUI14" s="5"/>
      <c r="RUJ14" s="5"/>
      <c r="RUK14" s="5"/>
      <c r="RUL14" s="5"/>
      <c r="RUM14" s="5"/>
      <c r="RUN14" s="5"/>
      <c r="RUO14" s="5"/>
      <c r="RUP14" s="5"/>
      <c r="RUQ14" s="5"/>
      <c r="RUR14" s="5"/>
      <c r="RUS14" s="5"/>
      <c r="RUT14" s="5"/>
      <c r="RUU14" s="5"/>
      <c r="RUV14" s="5"/>
      <c r="RUW14" s="5"/>
      <c r="RUX14" s="5"/>
      <c r="RUY14" s="5"/>
      <c r="RUZ14" s="5"/>
      <c r="RVA14" s="5"/>
      <c r="RVB14" s="5"/>
      <c r="RVC14" s="5"/>
      <c r="RVD14" s="5"/>
      <c r="RVE14" s="5"/>
      <c r="RVF14" s="5"/>
      <c r="RVG14" s="5"/>
      <c r="RVH14" s="5"/>
      <c r="RVI14" s="5"/>
      <c r="RVJ14" s="5"/>
      <c r="RVK14" s="5"/>
      <c r="RVL14" s="5"/>
      <c r="RVM14" s="5"/>
      <c r="RVN14" s="5"/>
      <c r="RVO14" s="5"/>
      <c r="RVP14" s="5"/>
      <c r="RVQ14" s="5"/>
      <c r="RVR14" s="5"/>
      <c r="RVS14" s="5"/>
      <c r="RVT14" s="5"/>
      <c r="RVU14" s="5"/>
      <c r="RVV14" s="5"/>
      <c r="RVW14" s="5"/>
      <c r="RVX14" s="5"/>
      <c r="RVY14" s="5"/>
      <c r="RVZ14" s="5"/>
      <c r="RWA14" s="5"/>
      <c r="RWB14" s="5"/>
      <c r="RWC14" s="5"/>
      <c r="RWD14" s="5"/>
      <c r="RWE14" s="5"/>
      <c r="RWF14" s="5"/>
      <c r="RWG14" s="5"/>
      <c r="RWH14" s="5"/>
      <c r="RWI14" s="5"/>
      <c r="RWJ14" s="5"/>
      <c r="RWK14" s="5"/>
      <c r="RWL14" s="5"/>
      <c r="RWM14" s="5"/>
      <c r="RWN14" s="5"/>
      <c r="RWO14" s="5"/>
      <c r="RWP14" s="5"/>
      <c r="RWQ14" s="5"/>
      <c r="RWR14" s="5"/>
      <c r="RWS14" s="5"/>
      <c r="RWT14" s="5"/>
      <c r="RWU14" s="5"/>
      <c r="RWV14" s="5"/>
      <c r="RWW14" s="5"/>
      <c r="RWX14" s="5"/>
      <c r="RWY14" s="5"/>
      <c r="RWZ14" s="5"/>
      <c r="RXA14" s="5"/>
      <c r="RXB14" s="5"/>
      <c r="RXC14" s="5"/>
      <c r="RXD14" s="5"/>
      <c r="RXE14" s="5"/>
      <c r="RXF14" s="5"/>
      <c r="RXG14" s="5"/>
      <c r="RXH14" s="5"/>
      <c r="RXI14" s="5"/>
      <c r="RXJ14" s="5"/>
      <c r="RXK14" s="5"/>
      <c r="RXL14" s="5"/>
      <c r="RXM14" s="5"/>
      <c r="RXN14" s="5"/>
      <c r="RXO14" s="5"/>
      <c r="RXP14" s="5"/>
      <c r="RXQ14" s="5"/>
      <c r="RXR14" s="5"/>
      <c r="RXS14" s="5"/>
      <c r="RXT14" s="5"/>
      <c r="RXU14" s="5"/>
      <c r="RXV14" s="5"/>
      <c r="RXW14" s="5"/>
      <c r="RXX14" s="5"/>
      <c r="RXY14" s="5"/>
      <c r="RXZ14" s="5"/>
      <c r="RYA14" s="5"/>
      <c r="RYB14" s="5"/>
      <c r="RYC14" s="5"/>
      <c r="RYD14" s="5"/>
      <c r="RYE14" s="5"/>
      <c r="RYF14" s="5"/>
      <c r="RYG14" s="5"/>
      <c r="RYH14" s="5"/>
      <c r="RYI14" s="5"/>
      <c r="RYJ14" s="5"/>
      <c r="RYK14" s="5"/>
      <c r="RYL14" s="5"/>
      <c r="RYM14" s="5"/>
      <c r="RYN14" s="5"/>
      <c r="RYO14" s="5"/>
      <c r="RYP14" s="5"/>
      <c r="RYQ14" s="5"/>
      <c r="RYR14" s="5"/>
      <c r="RYS14" s="5"/>
      <c r="RYT14" s="5"/>
      <c r="RYU14" s="5"/>
      <c r="RYV14" s="5"/>
      <c r="RYW14" s="5"/>
      <c r="RYX14" s="5"/>
      <c r="RYY14" s="5"/>
      <c r="RYZ14" s="5"/>
      <c r="RZA14" s="5"/>
      <c r="RZB14" s="5"/>
      <c r="RZC14" s="5"/>
      <c r="RZD14" s="5"/>
      <c r="RZE14" s="5"/>
      <c r="RZF14" s="5"/>
      <c r="RZG14" s="5"/>
      <c r="RZH14" s="5"/>
      <c r="RZI14" s="5"/>
      <c r="RZJ14" s="5"/>
      <c r="RZK14" s="5"/>
      <c r="RZL14" s="5"/>
      <c r="RZM14" s="5"/>
      <c r="RZN14" s="5"/>
      <c r="RZO14" s="5"/>
      <c r="RZP14" s="5"/>
      <c r="RZQ14" s="5"/>
      <c r="RZR14" s="5"/>
      <c r="RZS14" s="5"/>
      <c r="RZT14" s="5"/>
      <c r="RZU14" s="5"/>
      <c r="RZV14" s="5"/>
      <c r="RZW14" s="5"/>
      <c r="RZX14" s="5"/>
      <c r="RZY14" s="5"/>
      <c r="RZZ14" s="5"/>
      <c r="SAA14" s="5"/>
      <c r="SAB14" s="5"/>
      <c r="SAC14" s="5"/>
      <c r="SAD14" s="5"/>
      <c r="SAE14" s="5"/>
      <c r="SAF14" s="5"/>
      <c r="SAG14" s="5"/>
      <c r="SAH14" s="5"/>
      <c r="SAI14" s="5"/>
      <c r="SAJ14" s="5"/>
      <c r="SAK14" s="5"/>
      <c r="SAL14" s="5"/>
      <c r="SAM14" s="5"/>
      <c r="SAN14" s="5"/>
      <c r="SAO14" s="5"/>
      <c r="SAP14" s="5"/>
      <c r="SAQ14" s="5"/>
      <c r="SAR14" s="5"/>
      <c r="SAS14" s="5"/>
      <c r="SAT14" s="5"/>
      <c r="SAU14" s="5"/>
      <c r="SAV14" s="5"/>
      <c r="SAW14" s="5"/>
      <c r="SAX14" s="5"/>
      <c r="SAY14" s="5"/>
      <c r="SAZ14" s="5"/>
      <c r="SBA14" s="5"/>
      <c r="SBB14" s="5"/>
      <c r="SBC14" s="5"/>
      <c r="SBD14" s="5"/>
      <c r="SBE14" s="5"/>
      <c r="SBF14" s="5"/>
      <c r="SBG14" s="5"/>
      <c r="SBH14" s="5"/>
      <c r="SBI14" s="5"/>
      <c r="SBJ14" s="5"/>
      <c r="SBK14" s="5"/>
      <c r="SBL14" s="5"/>
      <c r="SBM14" s="5"/>
      <c r="SBN14" s="5"/>
      <c r="SBO14" s="5"/>
      <c r="SBP14" s="5"/>
      <c r="SBQ14" s="5"/>
      <c r="SBR14" s="5"/>
      <c r="SBS14" s="5"/>
      <c r="SBT14" s="5"/>
      <c r="SBU14" s="5"/>
      <c r="SBV14" s="5"/>
      <c r="SBW14" s="5"/>
      <c r="SBX14" s="5"/>
      <c r="SBY14" s="5"/>
      <c r="SBZ14" s="5"/>
      <c r="SCA14" s="5"/>
      <c r="SCB14" s="5"/>
      <c r="SCC14" s="5"/>
      <c r="SCD14" s="5"/>
      <c r="SCE14" s="5"/>
      <c r="SCF14" s="5"/>
      <c r="SCG14" s="5"/>
      <c r="SCH14" s="5"/>
      <c r="SCI14" s="5"/>
      <c r="SCJ14" s="5"/>
      <c r="SCK14" s="5"/>
      <c r="SCL14" s="5"/>
      <c r="SCM14" s="5"/>
      <c r="SCN14" s="5"/>
      <c r="SCO14" s="5"/>
      <c r="SCP14" s="5"/>
      <c r="SCQ14" s="5"/>
      <c r="SCR14" s="5"/>
      <c r="SCS14" s="5"/>
      <c r="SCT14" s="5"/>
      <c r="SCU14" s="5"/>
      <c r="SCV14" s="5"/>
      <c r="SCW14" s="5"/>
      <c r="SCX14" s="5"/>
      <c r="SCY14" s="5"/>
      <c r="SCZ14" s="5"/>
      <c r="SDA14" s="5"/>
      <c r="SDB14" s="5"/>
      <c r="SDC14" s="5"/>
      <c r="SDD14" s="5"/>
      <c r="SDE14" s="5"/>
      <c r="SDF14" s="5"/>
      <c r="SDG14" s="5"/>
      <c r="SDH14" s="5"/>
      <c r="SDI14" s="5"/>
      <c r="SDJ14" s="5"/>
      <c r="SDK14" s="5"/>
      <c r="SDL14" s="5"/>
      <c r="SDM14" s="5"/>
      <c r="SDN14" s="5"/>
      <c r="SDO14" s="5"/>
      <c r="SDP14" s="5"/>
      <c r="SDQ14" s="5"/>
      <c r="SDR14" s="5"/>
      <c r="SDS14" s="5"/>
      <c r="SDT14" s="5"/>
      <c r="SDU14" s="5"/>
      <c r="SDV14" s="5"/>
      <c r="SDW14" s="5"/>
      <c r="SDX14" s="5"/>
      <c r="SDY14" s="5"/>
      <c r="SDZ14" s="5"/>
      <c r="SEA14" s="5"/>
      <c r="SEB14" s="5"/>
      <c r="SEC14" s="5"/>
      <c r="SED14" s="5"/>
      <c r="SEE14" s="5"/>
      <c r="SEF14" s="5"/>
      <c r="SEG14" s="5"/>
      <c r="SEH14" s="5"/>
      <c r="SEI14" s="5"/>
      <c r="SEJ14" s="5"/>
      <c r="SEK14" s="5"/>
      <c r="SEL14" s="5"/>
      <c r="SEM14" s="5"/>
      <c r="SEN14" s="5"/>
      <c r="SEO14" s="5"/>
      <c r="SEP14" s="5"/>
      <c r="SEQ14" s="5"/>
      <c r="SER14" s="5"/>
      <c r="SES14" s="5"/>
      <c r="SET14" s="5"/>
      <c r="SEU14" s="5"/>
      <c r="SEV14" s="5"/>
      <c r="SEW14" s="5"/>
      <c r="SEX14" s="5"/>
      <c r="SEY14" s="5"/>
      <c r="SEZ14" s="5"/>
      <c r="SFA14" s="5"/>
      <c r="SFB14" s="5"/>
      <c r="SFC14" s="5"/>
      <c r="SFD14" s="5"/>
      <c r="SFE14" s="5"/>
      <c r="SFF14" s="5"/>
      <c r="SFG14" s="5"/>
      <c r="SFH14" s="5"/>
      <c r="SFI14" s="5"/>
      <c r="SFJ14" s="5"/>
      <c r="SFK14" s="5"/>
      <c r="SFL14" s="5"/>
      <c r="SFM14" s="5"/>
      <c r="SFN14" s="5"/>
      <c r="SFO14" s="5"/>
      <c r="SFP14" s="5"/>
      <c r="SFQ14" s="5"/>
      <c r="SFR14" s="5"/>
      <c r="SFS14" s="5"/>
      <c r="SFT14" s="5"/>
      <c r="SFU14" s="5"/>
      <c r="SFV14" s="5"/>
      <c r="SFW14" s="5"/>
      <c r="SFX14" s="5"/>
      <c r="SFY14" s="5"/>
      <c r="SFZ14" s="5"/>
      <c r="SGA14" s="5"/>
      <c r="SGB14" s="5"/>
      <c r="SGC14" s="5"/>
      <c r="SGD14" s="5"/>
      <c r="SGE14" s="5"/>
      <c r="SGF14" s="5"/>
      <c r="SGG14" s="5"/>
      <c r="SGH14" s="5"/>
      <c r="SGI14" s="5"/>
      <c r="SGJ14" s="5"/>
      <c r="SGK14" s="5"/>
      <c r="SGL14" s="5"/>
      <c r="SGM14" s="5"/>
      <c r="SGN14" s="5"/>
      <c r="SGO14" s="5"/>
      <c r="SGP14" s="5"/>
      <c r="SGQ14" s="5"/>
      <c r="SGR14" s="5"/>
      <c r="SGS14" s="5"/>
      <c r="SGT14" s="5"/>
      <c r="SGU14" s="5"/>
      <c r="SGV14" s="5"/>
      <c r="SGW14" s="5"/>
      <c r="SGX14" s="5"/>
      <c r="SGY14" s="5"/>
      <c r="SGZ14" s="5"/>
      <c r="SHA14" s="5"/>
      <c r="SHB14" s="5"/>
      <c r="SHC14" s="5"/>
      <c r="SHD14" s="5"/>
      <c r="SHE14" s="5"/>
      <c r="SHF14" s="5"/>
      <c r="SHG14" s="5"/>
      <c r="SHH14" s="5"/>
      <c r="SHI14" s="5"/>
      <c r="SHJ14" s="5"/>
      <c r="SHK14" s="5"/>
      <c r="SHL14" s="5"/>
      <c r="SHM14" s="5"/>
      <c r="SHN14" s="5"/>
      <c r="SHO14" s="5"/>
      <c r="SHP14" s="5"/>
      <c r="SHQ14" s="5"/>
      <c r="SHR14" s="5"/>
      <c r="SHS14" s="5"/>
      <c r="SHT14" s="5"/>
      <c r="SHU14" s="5"/>
      <c r="SHV14" s="5"/>
      <c r="SHW14" s="5"/>
      <c r="SHX14" s="5"/>
      <c r="SHY14" s="5"/>
      <c r="SHZ14" s="5"/>
      <c r="SIA14" s="5"/>
      <c r="SIB14" s="5"/>
      <c r="SIC14" s="5"/>
      <c r="SID14" s="5"/>
      <c r="SIE14" s="5"/>
      <c r="SIF14" s="5"/>
      <c r="SIG14" s="5"/>
      <c r="SIH14" s="5"/>
      <c r="SII14" s="5"/>
      <c r="SIJ14" s="5"/>
      <c r="SIK14" s="5"/>
      <c r="SIL14" s="5"/>
      <c r="SIM14" s="5"/>
      <c r="SIN14" s="5"/>
      <c r="SIO14" s="5"/>
      <c r="SIP14" s="5"/>
      <c r="SIQ14" s="5"/>
      <c r="SIR14" s="5"/>
      <c r="SIS14" s="5"/>
      <c r="SIT14" s="5"/>
      <c r="SIU14" s="5"/>
      <c r="SIV14" s="5"/>
      <c r="SIW14" s="5"/>
      <c r="SIX14" s="5"/>
      <c r="SIY14" s="5"/>
      <c r="SIZ14" s="5"/>
      <c r="SJA14" s="5"/>
      <c r="SJB14" s="5"/>
      <c r="SJC14" s="5"/>
      <c r="SJD14" s="5"/>
      <c r="SJE14" s="5"/>
      <c r="SJF14" s="5"/>
      <c r="SJG14" s="5"/>
      <c r="SJH14" s="5"/>
      <c r="SJI14" s="5"/>
      <c r="SJJ14" s="5"/>
      <c r="SJK14" s="5"/>
      <c r="SJL14" s="5"/>
      <c r="SJM14" s="5"/>
      <c r="SJN14" s="5"/>
      <c r="SJO14" s="5"/>
      <c r="SJP14" s="5"/>
      <c r="SJQ14" s="5"/>
      <c r="SJR14" s="5"/>
      <c r="SJS14" s="5"/>
      <c r="SJT14" s="5"/>
      <c r="SJU14" s="5"/>
      <c r="SJV14" s="5"/>
      <c r="SJW14" s="5"/>
      <c r="SJX14" s="5"/>
      <c r="SJY14" s="5"/>
      <c r="SJZ14" s="5"/>
      <c r="SKA14" s="5"/>
      <c r="SKB14" s="5"/>
      <c r="SKC14" s="5"/>
      <c r="SKD14" s="5"/>
      <c r="SKE14" s="5"/>
      <c r="SKF14" s="5"/>
      <c r="SKG14" s="5"/>
      <c r="SKH14" s="5"/>
      <c r="SKI14" s="5"/>
      <c r="SKJ14" s="5"/>
      <c r="SKK14" s="5"/>
      <c r="SKL14" s="5"/>
      <c r="SKM14" s="5"/>
      <c r="SKN14" s="5"/>
      <c r="SKO14" s="5"/>
      <c r="SKP14" s="5"/>
      <c r="SKQ14" s="5"/>
      <c r="SKR14" s="5"/>
      <c r="SKS14" s="5"/>
      <c r="SKT14" s="5"/>
      <c r="SKU14" s="5"/>
      <c r="SKV14" s="5"/>
      <c r="SKW14" s="5"/>
      <c r="SKX14" s="5"/>
      <c r="SKY14" s="5"/>
      <c r="SKZ14" s="5"/>
      <c r="SLA14" s="5"/>
      <c r="SLB14" s="5"/>
      <c r="SLC14" s="5"/>
      <c r="SLD14" s="5"/>
      <c r="SLE14" s="5"/>
      <c r="SLF14" s="5"/>
      <c r="SLG14" s="5"/>
      <c r="SLH14" s="5"/>
      <c r="SLI14" s="5"/>
      <c r="SLJ14" s="5"/>
      <c r="SLK14" s="5"/>
      <c r="SLL14" s="5"/>
      <c r="SLM14" s="5"/>
      <c r="SLN14" s="5"/>
      <c r="SLO14" s="5"/>
      <c r="SLP14" s="5"/>
      <c r="SLQ14" s="5"/>
      <c r="SLR14" s="5"/>
      <c r="SLS14" s="5"/>
      <c r="SLT14" s="5"/>
      <c r="SLU14" s="5"/>
      <c r="SLV14" s="5"/>
      <c r="SLW14" s="5"/>
      <c r="SLX14" s="5"/>
      <c r="SLY14" s="5"/>
      <c r="SLZ14" s="5"/>
      <c r="SMA14" s="5"/>
      <c r="SMB14" s="5"/>
      <c r="SMC14" s="5"/>
      <c r="SMD14" s="5"/>
      <c r="SME14" s="5"/>
      <c r="SMF14" s="5"/>
      <c r="SMG14" s="5"/>
      <c r="SMH14" s="5"/>
      <c r="SMI14" s="5"/>
      <c r="SMJ14" s="5"/>
      <c r="SMK14" s="5"/>
      <c r="SML14" s="5"/>
      <c r="SMM14" s="5"/>
      <c r="SMN14" s="5"/>
      <c r="SMO14" s="5"/>
      <c r="SMP14" s="5"/>
      <c r="SMQ14" s="5"/>
      <c r="SMR14" s="5"/>
      <c r="SMS14" s="5"/>
      <c r="SMT14" s="5"/>
      <c r="SMU14" s="5"/>
      <c r="SMV14" s="5"/>
      <c r="SMW14" s="5"/>
      <c r="SMX14" s="5"/>
      <c r="SMY14" s="5"/>
      <c r="SMZ14" s="5"/>
      <c r="SNA14" s="5"/>
      <c r="SNB14" s="5"/>
      <c r="SNC14" s="5"/>
      <c r="SND14" s="5"/>
      <c r="SNE14" s="5"/>
      <c r="SNF14" s="5"/>
      <c r="SNG14" s="5"/>
      <c r="SNH14" s="5"/>
      <c r="SNI14" s="5"/>
      <c r="SNJ14" s="5"/>
      <c r="SNK14" s="5"/>
      <c r="SNL14" s="5"/>
      <c r="SNM14" s="5"/>
      <c r="SNN14" s="5"/>
      <c r="SNO14" s="5"/>
      <c r="SNP14" s="5"/>
      <c r="SNQ14" s="5"/>
      <c r="SNR14" s="5"/>
      <c r="SNS14" s="5"/>
      <c r="SNT14" s="5"/>
      <c r="SNU14" s="5"/>
      <c r="SNV14" s="5"/>
      <c r="SNW14" s="5"/>
      <c r="SNX14" s="5"/>
      <c r="SNY14" s="5"/>
      <c r="SNZ14" s="5"/>
      <c r="SOA14" s="5"/>
      <c r="SOB14" s="5"/>
      <c r="SOC14" s="5"/>
      <c r="SOD14" s="5"/>
      <c r="SOE14" s="5"/>
      <c r="SOF14" s="5"/>
      <c r="SOG14" s="5"/>
      <c r="SOH14" s="5"/>
      <c r="SOI14" s="5"/>
      <c r="SOJ14" s="5"/>
      <c r="SOK14" s="5"/>
      <c r="SOL14" s="5"/>
      <c r="SOM14" s="5"/>
      <c r="SON14" s="5"/>
      <c r="SOO14" s="5"/>
      <c r="SOP14" s="5"/>
      <c r="SOQ14" s="5"/>
      <c r="SOR14" s="5"/>
      <c r="SOS14" s="5"/>
      <c r="SOT14" s="5"/>
      <c r="SOU14" s="5"/>
      <c r="SOV14" s="5"/>
      <c r="SOW14" s="5"/>
      <c r="SOX14" s="5"/>
      <c r="SOY14" s="5"/>
      <c r="SOZ14" s="5"/>
      <c r="SPA14" s="5"/>
      <c r="SPB14" s="5"/>
      <c r="SPC14" s="5"/>
      <c r="SPD14" s="5"/>
      <c r="SPE14" s="5"/>
      <c r="SPF14" s="5"/>
      <c r="SPG14" s="5"/>
      <c r="SPH14" s="5"/>
      <c r="SPI14" s="5"/>
      <c r="SPJ14" s="5"/>
      <c r="SPK14" s="5"/>
      <c r="SPL14" s="5"/>
      <c r="SPM14" s="5"/>
      <c r="SPN14" s="5"/>
      <c r="SPO14" s="5"/>
      <c r="SPP14" s="5"/>
      <c r="SPQ14" s="5"/>
      <c r="SPR14" s="5"/>
      <c r="SPS14" s="5"/>
      <c r="SPT14" s="5"/>
      <c r="SPU14" s="5"/>
      <c r="SPV14" s="5"/>
      <c r="SPW14" s="5"/>
      <c r="SPX14" s="5"/>
      <c r="SPY14" s="5"/>
      <c r="SPZ14" s="5"/>
      <c r="SQA14" s="5"/>
      <c r="SQB14" s="5"/>
      <c r="SQC14" s="5"/>
      <c r="SQD14" s="5"/>
      <c r="SQE14" s="5"/>
      <c r="SQF14" s="5"/>
      <c r="SQG14" s="5"/>
      <c r="SQH14" s="5"/>
      <c r="SQI14" s="5"/>
      <c r="SQJ14" s="5"/>
      <c r="SQK14" s="5"/>
      <c r="SQL14" s="5"/>
      <c r="SQM14" s="5"/>
      <c r="SQN14" s="5"/>
      <c r="SQO14" s="5"/>
      <c r="SQP14" s="5"/>
      <c r="SQQ14" s="5"/>
      <c r="SQR14" s="5"/>
      <c r="SQS14" s="5"/>
      <c r="SQT14" s="5"/>
      <c r="SQU14" s="5"/>
      <c r="SQV14" s="5"/>
      <c r="SQW14" s="5"/>
      <c r="SQX14" s="5"/>
      <c r="SQY14" s="5"/>
      <c r="SQZ14" s="5"/>
      <c r="SRA14" s="5"/>
      <c r="SRB14" s="5"/>
      <c r="SRC14" s="5"/>
      <c r="SRD14" s="5"/>
      <c r="SRE14" s="5"/>
      <c r="SRF14" s="5"/>
      <c r="SRG14" s="5"/>
      <c r="SRH14" s="5"/>
      <c r="SRI14" s="5"/>
      <c r="SRJ14" s="5"/>
      <c r="SRK14" s="5"/>
      <c r="SRL14" s="5"/>
      <c r="SRM14" s="5"/>
      <c r="SRN14" s="5"/>
      <c r="SRO14" s="5"/>
      <c r="SRP14" s="5"/>
      <c r="SRQ14" s="5"/>
      <c r="SRR14" s="5"/>
      <c r="SRS14" s="5"/>
      <c r="SRT14" s="5"/>
      <c r="SRU14" s="5"/>
      <c r="SRV14" s="5"/>
      <c r="SRW14" s="5"/>
      <c r="SRX14" s="5"/>
      <c r="SRY14" s="5"/>
      <c r="SRZ14" s="5"/>
      <c r="SSA14" s="5"/>
      <c r="SSB14" s="5"/>
      <c r="SSC14" s="5"/>
      <c r="SSD14" s="5"/>
      <c r="SSE14" s="5"/>
      <c r="SSF14" s="5"/>
      <c r="SSG14" s="5"/>
      <c r="SSH14" s="5"/>
      <c r="SSI14" s="5"/>
      <c r="SSJ14" s="5"/>
      <c r="SSK14" s="5"/>
      <c r="SSL14" s="5"/>
      <c r="SSM14" s="5"/>
      <c r="SSN14" s="5"/>
      <c r="SSO14" s="5"/>
      <c r="SSP14" s="5"/>
      <c r="SSQ14" s="5"/>
      <c r="SSR14" s="5"/>
      <c r="SSS14" s="5"/>
      <c r="SST14" s="5"/>
      <c r="SSU14" s="5"/>
      <c r="SSV14" s="5"/>
      <c r="SSW14" s="5"/>
      <c r="SSX14" s="5"/>
      <c r="SSY14" s="5"/>
      <c r="SSZ14" s="5"/>
      <c r="STA14" s="5"/>
      <c r="STB14" s="5"/>
      <c r="STC14" s="5"/>
      <c r="STD14" s="5"/>
      <c r="STE14" s="5"/>
      <c r="STF14" s="5"/>
      <c r="STG14" s="5"/>
      <c r="STH14" s="5"/>
      <c r="STI14" s="5"/>
      <c r="STJ14" s="5"/>
      <c r="STK14" s="5"/>
      <c r="STL14" s="5"/>
      <c r="STM14" s="5"/>
      <c r="STN14" s="5"/>
      <c r="STO14" s="5"/>
      <c r="STP14" s="5"/>
      <c r="STQ14" s="5"/>
      <c r="STR14" s="5"/>
      <c r="STS14" s="5"/>
      <c r="STT14" s="5"/>
      <c r="STU14" s="5"/>
      <c r="STV14" s="5"/>
      <c r="STW14" s="5"/>
      <c r="STX14" s="5"/>
      <c r="STY14" s="5"/>
      <c r="STZ14" s="5"/>
      <c r="SUA14" s="5"/>
      <c r="SUB14" s="5"/>
      <c r="SUC14" s="5"/>
      <c r="SUD14" s="5"/>
      <c r="SUE14" s="5"/>
      <c r="SUF14" s="5"/>
      <c r="SUG14" s="5"/>
      <c r="SUH14" s="5"/>
      <c r="SUI14" s="5"/>
      <c r="SUJ14" s="5"/>
      <c r="SUK14" s="5"/>
      <c r="SUL14" s="5"/>
      <c r="SUM14" s="5"/>
      <c r="SUN14" s="5"/>
      <c r="SUO14" s="5"/>
      <c r="SUP14" s="5"/>
      <c r="SUQ14" s="5"/>
      <c r="SUR14" s="5"/>
      <c r="SUS14" s="5"/>
      <c r="SUT14" s="5"/>
      <c r="SUU14" s="5"/>
      <c r="SUV14" s="5"/>
      <c r="SUW14" s="5"/>
      <c r="SUX14" s="5"/>
      <c r="SUY14" s="5"/>
      <c r="SUZ14" s="5"/>
      <c r="SVA14" s="5"/>
      <c r="SVB14" s="5"/>
      <c r="SVC14" s="5"/>
      <c r="SVD14" s="5"/>
      <c r="SVE14" s="5"/>
      <c r="SVF14" s="5"/>
      <c r="SVG14" s="5"/>
      <c r="SVH14" s="5"/>
      <c r="SVI14" s="5"/>
      <c r="SVJ14" s="5"/>
      <c r="SVK14" s="5"/>
      <c r="SVL14" s="5"/>
      <c r="SVM14" s="5"/>
      <c r="SVN14" s="5"/>
      <c r="SVO14" s="5"/>
      <c r="SVP14" s="5"/>
      <c r="SVQ14" s="5"/>
      <c r="SVR14" s="5"/>
      <c r="SVS14" s="5"/>
      <c r="SVT14" s="5"/>
      <c r="SVU14" s="5"/>
      <c r="SVV14" s="5"/>
      <c r="SVW14" s="5"/>
      <c r="SVX14" s="5"/>
      <c r="SVY14" s="5"/>
      <c r="SVZ14" s="5"/>
      <c r="SWA14" s="5"/>
      <c r="SWB14" s="5"/>
      <c r="SWC14" s="5"/>
      <c r="SWD14" s="5"/>
      <c r="SWE14" s="5"/>
      <c r="SWF14" s="5"/>
      <c r="SWG14" s="5"/>
      <c r="SWH14" s="5"/>
      <c r="SWI14" s="5"/>
      <c r="SWJ14" s="5"/>
      <c r="SWK14" s="5"/>
      <c r="SWL14" s="5"/>
      <c r="SWM14" s="5"/>
      <c r="SWN14" s="5"/>
      <c r="SWO14" s="5"/>
      <c r="SWP14" s="5"/>
      <c r="SWQ14" s="5"/>
      <c r="SWR14" s="5"/>
      <c r="SWS14" s="5"/>
      <c r="SWT14" s="5"/>
      <c r="SWU14" s="5"/>
      <c r="SWV14" s="5"/>
      <c r="SWW14" s="5"/>
      <c r="SWX14" s="5"/>
      <c r="SWY14" s="5"/>
      <c r="SWZ14" s="5"/>
      <c r="SXA14" s="5"/>
      <c r="SXB14" s="5"/>
      <c r="SXC14" s="5"/>
      <c r="SXD14" s="5"/>
      <c r="SXE14" s="5"/>
      <c r="SXF14" s="5"/>
      <c r="SXG14" s="5"/>
      <c r="SXH14" s="5"/>
      <c r="SXI14" s="5"/>
      <c r="SXJ14" s="5"/>
      <c r="SXK14" s="5"/>
      <c r="SXL14" s="5"/>
      <c r="SXM14" s="5"/>
      <c r="SXN14" s="5"/>
      <c r="SXO14" s="5"/>
      <c r="SXP14" s="5"/>
      <c r="SXQ14" s="5"/>
      <c r="SXR14" s="5"/>
      <c r="SXS14" s="5"/>
      <c r="SXT14" s="5"/>
      <c r="SXU14" s="5"/>
      <c r="SXV14" s="5"/>
      <c r="SXW14" s="5"/>
      <c r="SXX14" s="5"/>
      <c r="SXY14" s="5"/>
      <c r="SXZ14" s="5"/>
      <c r="SYA14" s="5"/>
      <c r="SYB14" s="5"/>
      <c r="SYC14" s="5"/>
      <c r="SYD14" s="5"/>
      <c r="SYE14" s="5"/>
      <c r="SYF14" s="5"/>
      <c r="SYG14" s="5"/>
      <c r="SYH14" s="5"/>
      <c r="SYI14" s="5"/>
      <c r="SYJ14" s="5"/>
      <c r="SYK14" s="5"/>
      <c r="SYL14" s="5"/>
      <c r="SYM14" s="5"/>
      <c r="SYN14" s="5"/>
      <c r="SYO14" s="5"/>
      <c r="SYP14" s="5"/>
      <c r="SYQ14" s="5"/>
      <c r="SYR14" s="5"/>
      <c r="SYS14" s="5"/>
      <c r="SYT14" s="5"/>
      <c r="SYU14" s="5"/>
      <c r="SYV14" s="5"/>
      <c r="SYW14" s="5"/>
      <c r="SYX14" s="5"/>
      <c r="SYY14" s="5"/>
      <c r="SYZ14" s="5"/>
      <c r="SZA14" s="5"/>
      <c r="SZB14" s="5"/>
      <c r="SZC14" s="5"/>
      <c r="SZD14" s="5"/>
      <c r="SZE14" s="5"/>
      <c r="SZF14" s="5"/>
      <c r="SZG14" s="5"/>
      <c r="SZH14" s="5"/>
      <c r="SZI14" s="5"/>
      <c r="SZJ14" s="5"/>
      <c r="SZK14" s="5"/>
      <c r="SZL14" s="5"/>
      <c r="SZM14" s="5"/>
      <c r="SZN14" s="5"/>
      <c r="SZO14" s="5"/>
      <c r="SZP14" s="5"/>
      <c r="SZQ14" s="5"/>
      <c r="SZR14" s="5"/>
      <c r="SZS14" s="5"/>
      <c r="SZT14" s="5"/>
      <c r="SZU14" s="5"/>
      <c r="SZV14" s="5"/>
      <c r="SZW14" s="5"/>
      <c r="SZX14" s="5"/>
      <c r="SZY14" s="5"/>
      <c r="SZZ14" s="5"/>
      <c r="TAA14" s="5"/>
      <c r="TAB14" s="5"/>
      <c r="TAC14" s="5"/>
      <c r="TAD14" s="5"/>
      <c r="TAE14" s="5"/>
      <c r="TAF14" s="5"/>
      <c r="TAG14" s="5"/>
      <c r="TAH14" s="5"/>
      <c r="TAI14" s="5"/>
      <c r="TAJ14" s="5"/>
      <c r="TAK14" s="5"/>
      <c r="TAL14" s="5"/>
      <c r="TAM14" s="5"/>
      <c r="TAN14" s="5"/>
      <c r="TAO14" s="5"/>
      <c r="TAP14" s="5"/>
      <c r="TAQ14" s="5"/>
      <c r="TAR14" s="5"/>
      <c r="TAS14" s="5"/>
      <c r="TAT14" s="5"/>
      <c r="TAU14" s="5"/>
      <c r="TAV14" s="5"/>
      <c r="TAW14" s="5"/>
      <c r="TAX14" s="5"/>
      <c r="TAY14" s="5"/>
      <c r="TAZ14" s="5"/>
      <c r="TBA14" s="5"/>
      <c r="TBB14" s="5"/>
      <c r="TBC14" s="5"/>
      <c r="TBD14" s="5"/>
      <c r="TBE14" s="5"/>
      <c r="TBF14" s="5"/>
      <c r="TBG14" s="5"/>
      <c r="TBH14" s="5"/>
      <c r="TBI14" s="5"/>
      <c r="TBJ14" s="5"/>
      <c r="TBK14" s="5"/>
      <c r="TBL14" s="5"/>
      <c r="TBM14" s="5"/>
      <c r="TBN14" s="5"/>
      <c r="TBO14" s="5"/>
      <c r="TBP14" s="5"/>
      <c r="TBQ14" s="5"/>
      <c r="TBR14" s="5"/>
      <c r="TBS14" s="5"/>
      <c r="TBT14" s="5"/>
      <c r="TBU14" s="5"/>
      <c r="TBV14" s="5"/>
      <c r="TBW14" s="5"/>
      <c r="TBX14" s="5"/>
      <c r="TBY14" s="5"/>
      <c r="TBZ14" s="5"/>
      <c r="TCA14" s="5"/>
      <c r="TCB14" s="5"/>
      <c r="TCC14" s="5"/>
      <c r="TCD14" s="5"/>
      <c r="TCE14" s="5"/>
      <c r="TCF14" s="5"/>
      <c r="TCG14" s="5"/>
      <c r="TCH14" s="5"/>
      <c r="TCI14" s="5"/>
      <c r="TCJ14" s="5"/>
      <c r="TCK14" s="5"/>
      <c r="TCL14" s="5"/>
      <c r="TCM14" s="5"/>
      <c r="TCN14" s="5"/>
      <c r="TCO14" s="5"/>
      <c r="TCP14" s="5"/>
      <c r="TCQ14" s="5"/>
      <c r="TCR14" s="5"/>
      <c r="TCS14" s="5"/>
      <c r="TCT14" s="5"/>
      <c r="TCU14" s="5"/>
      <c r="TCV14" s="5"/>
      <c r="TCW14" s="5"/>
      <c r="TCX14" s="5"/>
      <c r="TCY14" s="5"/>
      <c r="TCZ14" s="5"/>
      <c r="TDA14" s="5"/>
      <c r="TDB14" s="5"/>
      <c r="TDC14" s="5"/>
      <c r="TDD14" s="5"/>
      <c r="TDE14" s="5"/>
      <c r="TDF14" s="5"/>
      <c r="TDG14" s="5"/>
      <c r="TDH14" s="5"/>
      <c r="TDI14" s="5"/>
      <c r="TDJ14" s="5"/>
      <c r="TDK14" s="5"/>
      <c r="TDL14" s="5"/>
      <c r="TDM14" s="5"/>
      <c r="TDN14" s="5"/>
      <c r="TDO14" s="5"/>
      <c r="TDP14" s="5"/>
      <c r="TDQ14" s="5"/>
      <c r="TDR14" s="5"/>
      <c r="TDS14" s="5"/>
      <c r="TDT14" s="5"/>
      <c r="TDU14" s="5"/>
      <c r="TDV14" s="5"/>
      <c r="TDW14" s="5"/>
      <c r="TDX14" s="5"/>
      <c r="TDY14" s="5"/>
      <c r="TDZ14" s="5"/>
      <c r="TEA14" s="5"/>
      <c r="TEB14" s="5"/>
      <c r="TEC14" s="5"/>
      <c r="TED14" s="5"/>
      <c r="TEE14" s="5"/>
      <c r="TEF14" s="5"/>
      <c r="TEG14" s="5"/>
      <c r="TEH14" s="5"/>
      <c r="TEI14" s="5"/>
      <c r="TEJ14" s="5"/>
      <c r="TEK14" s="5"/>
      <c r="TEL14" s="5"/>
      <c r="TEM14" s="5"/>
      <c r="TEN14" s="5"/>
      <c r="TEO14" s="5"/>
      <c r="TEP14" s="5"/>
      <c r="TEQ14" s="5"/>
      <c r="TER14" s="5"/>
      <c r="TES14" s="5"/>
      <c r="TET14" s="5"/>
      <c r="TEU14" s="5"/>
      <c r="TEV14" s="5"/>
      <c r="TEW14" s="5"/>
      <c r="TEX14" s="5"/>
      <c r="TEY14" s="5"/>
      <c r="TEZ14" s="5"/>
      <c r="TFA14" s="5"/>
      <c r="TFB14" s="5"/>
      <c r="TFC14" s="5"/>
      <c r="TFD14" s="5"/>
      <c r="TFE14" s="5"/>
      <c r="TFF14" s="5"/>
      <c r="TFG14" s="5"/>
      <c r="TFH14" s="5"/>
      <c r="TFI14" s="5"/>
      <c r="TFJ14" s="5"/>
      <c r="TFK14" s="5"/>
      <c r="TFL14" s="5"/>
      <c r="TFM14" s="5"/>
      <c r="TFN14" s="5"/>
      <c r="TFO14" s="5"/>
      <c r="TFP14" s="5"/>
      <c r="TFQ14" s="5"/>
      <c r="TFR14" s="5"/>
      <c r="TFS14" s="5"/>
      <c r="TFT14" s="5"/>
      <c r="TFU14" s="5"/>
      <c r="TFV14" s="5"/>
      <c r="TFW14" s="5"/>
      <c r="TFX14" s="5"/>
      <c r="TFY14" s="5"/>
      <c r="TFZ14" s="5"/>
      <c r="TGA14" s="5"/>
      <c r="TGB14" s="5"/>
      <c r="TGC14" s="5"/>
      <c r="TGD14" s="5"/>
      <c r="TGE14" s="5"/>
      <c r="TGF14" s="5"/>
      <c r="TGG14" s="5"/>
      <c r="TGH14" s="5"/>
      <c r="TGI14" s="5"/>
      <c r="TGJ14" s="5"/>
      <c r="TGK14" s="5"/>
      <c r="TGL14" s="5"/>
      <c r="TGM14" s="5"/>
      <c r="TGN14" s="5"/>
      <c r="TGO14" s="5"/>
      <c r="TGP14" s="5"/>
      <c r="TGQ14" s="5"/>
      <c r="TGR14" s="5"/>
      <c r="TGS14" s="5"/>
      <c r="TGT14" s="5"/>
      <c r="TGU14" s="5"/>
      <c r="TGV14" s="5"/>
      <c r="TGW14" s="5"/>
      <c r="TGX14" s="5"/>
      <c r="TGY14" s="5"/>
      <c r="TGZ14" s="5"/>
      <c r="THA14" s="5"/>
      <c r="THB14" s="5"/>
      <c r="THC14" s="5"/>
      <c r="THD14" s="5"/>
      <c r="THE14" s="5"/>
      <c r="THF14" s="5"/>
      <c r="THG14" s="5"/>
      <c r="THH14" s="5"/>
      <c r="THI14" s="5"/>
      <c r="THJ14" s="5"/>
      <c r="THK14" s="5"/>
      <c r="THL14" s="5"/>
      <c r="THM14" s="5"/>
      <c r="THN14" s="5"/>
      <c r="THO14" s="5"/>
      <c r="THP14" s="5"/>
      <c r="THQ14" s="5"/>
      <c r="THR14" s="5"/>
      <c r="THS14" s="5"/>
      <c r="THT14" s="5"/>
      <c r="THU14" s="5"/>
      <c r="THV14" s="5"/>
      <c r="THW14" s="5"/>
      <c r="THX14" s="5"/>
      <c r="THY14" s="5"/>
      <c r="THZ14" s="5"/>
      <c r="TIA14" s="5"/>
      <c r="TIB14" s="5"/>
      <c r="TIC14" s="5"/>
      <c r="TID14" s="5"/>
      <c r="TIE14" s="5"/>
      <c r="TIF14" s="5"/>
      <c r="TIG14" s="5"/>
      <c r="TIH14" s="5"/>
      <c r="TII14" s="5"/>
      <c r="TIJ14" s="5"/>
      <c r="TIK14" s="5"/>
      <c r="TIL14" s="5"/>
      <c r="TIM14" s="5"/>
      <c r="TIN14" s="5"/>
      <c r="TIO14" s="5"/>
      <c r="TIP14" s="5"/>
      <c r="TIQ14" s="5"/>
      <c r="TIR14" s="5"/>
      <c r="TIS14" s="5"/>
      <c r="TIT14" s="5"/>
      <c r="TIU14" s="5"/>
      <c r="TIV14" s="5"/>
      <c r="TIW14" s="5"/>
      <c r="TIX14" s="5"/>
      <c r="TIY14" s="5"/>
      <c r="TIZ14" s="5"/>
      <c r="TJA14" s="5"/>
      <c r="TJB14" s="5"/>
      <c r="TJC14" s="5"/>
      <c r="TJD14" s="5"/>
      <c r="TJE14" s="5"/>
      <c r="TJF14" s="5"/>
      <c r="TJG14" s="5"/>
      <c r="TJH14" s="5"/>
      <c r="TJI14" s="5"/>
      <c r="TJJ14" s="5"/>
      <c r="TJK14" s="5"/>
      <c r="TJL14" s="5"/>
      <c r="TJM14" s="5"/>
      <c r="TJN14" s="5"/>
      <c r="TJO14" s="5"/>
      <c r="TJP14" s="5"/>
      <c r="TJQ14" s="5"/>
      <c r="TJR14" s="5"/>
      <c r="TJS14" s="5"/>
      <c r="TJT14" s="5"/>
      <c r="TJU14" s="5"/>
      <c r="TJV14" s="5"/>
      <c r="TJW14" s="5"/>
      <c r="TJX14" s="5"/>
      <c r="TJY14" s="5"/>
      <c r="TJZ14" s="5"/>
      <c r="TKA14" s="5"/>
      <c r="TKB14" s="5"/>
      <c r="TKC14" s="5"/>
      <c r="TKD14" s="5"/>
      <c r="TKE14" s="5"/>
      <c r="TKF14" s="5"/>
      <c r="TKG14" s="5"/>
      <c r="TKH14" s="5"/>
      <c r="TKI14" s="5"/>
      <c r="TKJ14" s="5"/>
      <c r="TKK14" s="5"/>
      <c r="TKL14" s="5"/>
      <c r="TKM14" s="5"/>
      <c r="TKN14" s="5"/>
      <c r="TKO14" s="5"/>
      <c r="TKP14" s="5"/>
      <c r="TKQ14" s="5"/>
      <c r="TKR14" s="5"/>
      <c r="TKS14" s="5"/>
      <c r="TKT14" s="5"/>
      <c r="TKU14" s="5"/>
      <c r="TKV14" s="5"/>
      <c r="TKW14" s="5"/>
      <c r="TKX14" s="5"/>
      <c r="TKY14" s="5"/>
      <c r="TKZ14" s="5"/>
      <c r="TLA14" s="5"/>
      <c r="TLB14" s="5"/>
      <c r="TLC14" s="5"/>
      <c r="TLD14" s="5"/>
      <c r="TLE14" s="5"/>
      <c r="TLF14" s="5"/>
      <c r="TLG14" s="5"/>
      <c r="TLH14" s="5"/>
      <c r="TLI14" s="5"/>
      <c r="TLJ14" s="5"/>
      <c r="TLK14" s="5"/>
      <c r="TLL14" s="5"/>
      <c r="TLM14" s="5"/>
      <c r="TLN14" s="5"/>
      <c r="TLO14" s="5"/>
      <c r="TLP14" s="5"/>
      <c r="TLQ14" s="5"/>
      <c r="TLR14" s="5"/>
      <c r="TLS14" s="5"/>
      <c r="TLT14" s="5"/>
      <c r="TLU14" s="5"/>
      <c r="TLV14" s="5"/>
      <c r="TLW14" s="5"/>
      <c r="TLX14" s="5"/>
      <c r="TLY14" s="5"/>
      <c r="TLZ14" s="5"/>
      <c r="TMA14" s="5"/>
      <c r="TMB14" s="5"/>
      <c r="TMC14" s="5"/>
      <c r="TMD14" s="5"/>
      <c r="TME14" s="5"/>
      <c r="TMF14" s="5"/>
      <c r="TMG14" s="5"/>
      <c r="TMH14" s="5"/>
      <c r="TMI14" s="5"/>
      <c r="TMJ14" s="5"/>
      <c r="TMK14" s="5"/>
      <c r="TML14" s="5"/>
      <c r="TMM14" s="5"/>
      <c r="TMN14" s="5"/>
      <c r="TMO14" s="5"/>
      <c r="TMP14" s="5"/>
      <c r="TMQ14" s="5"/>
      <c r="TMR14" s="5"/>
      <c r="TMS14" s="5"/>
      <c r="TMT14" s="5"/>
      <c r="TMU14" s="5"/>
      <c r="TMV14" s="5"/>
      <c r="TMW14" s="5"/>
      <c r="TMX14" s="5"/>
      <c r="TMY14" s="5"/>
      <c r="TMZ14" s="5"/>
      <c r="TNA14" s="5"/>
      <c r="TNB14" s="5"/>
      <c r="TNC14" s="5"/>
      <c r="TND14" s="5"/>
      <c r="TNE14" s="5"/>
      <c r="TNF14" s="5"/>
      <c r="TNG14" s="5"/>
      <c r="TNH14" s="5"/>
      <c r="TNI14" s="5"/>
      <c r="TNJ14" s="5"/>
      <c r="TNK14" s="5"/>
      <c r="TNL14" s="5"/>
      <c r="TNM14" s="5"/>
      <c r="TNN14" s="5"/>
      <c r="TNO14" s="5"/>
      <c r="TNP14" s="5"/>
      <c r="TNQ14" s="5"/>
      <c r="TNR14" s="5"/>
      <c r="TNS14" s="5"/>
      <c r="TNT14" s="5"/>
      <c r="TNU14" s="5"/>
      <c r="TNV14" s="5"/>
      <c r="TNW14" s="5"/>
      <c r="TNX14" s="5"/>
      <c r="TNY14" s="5"/>
      <c r="TNZ14" s="5"/>
      <c r="TOA14" s="5"/>
      <c r="TOB14" s="5"/>
      <c r="TOC14" s="5"/>
      <c r="TOD14" s="5"/>
      <c r="TOE14" s="5"/>
      <c r="TOF14" s="5"/>
      <c r="TOG14" s="5"/>
      <c r="TOH14" s="5"/>
      <c r="TOI14" s="5"/>
      <c r="TOJ14" s="5"/>
      <c r="TOK14" s="5"/>
      <c r="TOL14" s="5"/>
      <c r="TOM14" s="5"/>
      <c r="TON14" s="5"/>
      <c r="TOO14" s="5"/>
      <c r="TOP14" s="5"/>
      <c r="TOQ14" s="5"/>
      <c r="TOR14" s="5"/>
      <c r="TOS14" s="5"/>
      <c r="TOT14" s="5"/>
      <c r="TOU14" s="5"/>
      <c r="TOV14" s="5"/>
      <c r="TOW14" s="5"/>
      <c r="TOX14" s="5"/>
      <c r="TOY14" s="5"/>
      <c r="TOZ14" s="5"/>
      <c r="TPA14" s="5"/>
      <c r="TPB14" s="5"/>
      <c r="TPC14" s="5"/>
      <c r="TPD14" s="5"/>
      <c r="TPE14" s="5"/>
      <c r="TPF14" s="5"/>
      <c r="TPG14" s="5"/>
      <c r="TPH14" s="5"/>
      <c r="TPI14" s="5"/>
      <c r="TPJ14" s="5"/>
      <c r="TPK14" s="5"/>
      <c r="TPL14" s="5"/>
      <c r="TPM14" s="5"/>
      <c r="TPN14" s="5"/>
      <c r="TPO14" s="5"/>
      <c r="TPP14" s="5"/>
      <c r="TPQ14" s="5"/>
      <c r="TPR14" s="5"/>
      <c r="TPS14" s="5"/>
      <c r="TPT14" s="5"/>
      <c r="TPU14" s="5"/>
      <c r="TPV14" s="5"/>
      <c r="TPW14" s="5"/>
      <c r="TPX14" s="5"/>
      <c r="TPY14" s="5"/>
      <c r="TPZ14" s="5"/>
      <c r="TQA14" s="5"/>
      <c r="TQB14" s="5"/>
      <c r="TQC14" s="5"/>
      <c r="TQD14" s="5"/>
      <c r="TQE14" s="5"/>
      <c r="TQF14" s="5"/>
      <c r="TQG14" s="5"/>
      <c r="TQH14" s="5"/>
      <c r="TQI14" s="5"/>
      <c r="TQJ14" s="5"/>
      <c r="TQK14" s="5"/>
      <c r="TQL14" s="5"/>
      <c r="TQM14" s="5"/>
      <c r="TQN14" s="5"/>
      <c r="TQO14" s="5"/>
      <c r="TQP14" s="5"/>
      <c r="TQQ14" s="5"/>
      <c r="TQR14" s="5"/>
      <c r="TQS14" s="5"/>
      <c r="TQT14" s="5"/>
      <c r="TQU14" s="5"/>
      <c r="TQV14" s="5"/>
      <c r="TQW14" s="5"/>
      <c r="TQX14" s="5"/>
      <c r="TQY14" s="5"/>
      <c r="TQZ14" s="5"/>
      <c r="TRA14" s="5"/>
      <c r="TRB14" s="5"/>
      <c r="TRC14" s="5"/>
      <c r="TRD14" s="5"/>
      <c r="TRE14" s="5"/>
      <c r="TRF14" s="5"/>
      <c r="TRG14" s="5"/>
      <c r="TRH14" s="5"/>
      <c r="TRI14" s="5"/>
      <c r="TRJ14" s="5"/>
      <c r="TRK14" s="5"/>
      <c r="TRL14" s="5"/>
      <c r="TRM14" s="5"/>
      <c r="TRN14" s="5"/>
      <c r="TRO14" s="5"/>
      <c r="TRP14" s="5"/>
      <c r="TRQ14" s="5"/>
      <c r="TRR14" s="5"/>
      <c r="TRS14" s="5"/>
      <c r="TRT14" s="5"/>
      <c r="TRU14" s="5"/>
      <c r="TRV14" s="5"/>
      <c r="TRW14" s="5"/>
      <c r="TRX14" s="5"/>
      <c r="TRY14" s="5"/>
      <c r="TRZ14" s="5"/>
      <c r="TSA14" s="5"/>
      <c r="TSB14" s="5"/>
      <c r="TSC14" s="5"/>
      <c r="TSD14" s="5"/>
      <c r="TSE14" s="5"/>
      <c r="TSF14" s="5"/>
      <c r="TSG14" s="5"/>
      <c r="TSH14" s="5"/>
      <c r="TSI14" s="5"/>
      <c r="TSJ14" s="5"/>
      <c r="TSK14" s="5"/>
      <c r="TSL14" s="5"/>
      <c r="TSM14" s="5"/>
      <c r="TSN14" s="5"/>
      <c r="TSO14" s="5"/>
      <c r="TSP14" s="5"/>
      <c r="TSQ14" s="5"/>
      <c r="TSR14" s="5"/>
      <c r="TSS14" s="5"/>
      <c r="TST14" s="5"/>
      <c r="TSU14" s="5"/>
      <c r="TSV14" s="5"/>
      <c r="TSW14" s="5"/>
      <c r="TSX14" s="5"/>
      <c r="TSY14" s="5"/>
      <c r="TSZ14" s="5"/>
      <c r="TTA14" s="5"/>
      <c r="TTB14" s="5"/>
      <c r="TTC14" s="5"/>
      <c r="TTD14" s="5"/>
      <c r="TTE14" s="5"/>
      <c r="TTF14" s="5"/>
      <c r="TTG14" s="5"/>
      <c r="TTH14" s="5"/>
      <c r="TTI14" s="5"/>
      <c r="TTJ14" s="5"/>
      <c r="TTK14" s="5"/>
      <c r="TTL14" s="5"/>
      <c r="TTM14" s="5"/>
      <c r="TTN14" s="5"/>
      <c r="TTO14" s="5"/>
      <c r="TTP14" s="5"/>
      <c r="TTQ14" s="5"/>
      <c r="TTR14" s="5"/>
      <c r="TTS14" s="5"/>
      <c r="TTT14" s="5"/>
      <c r="TTU14" s="5"/>
      <c r="TTV14" s="5"/>
      <c r="TTW14" s="5"/>
      <c r="TTX14" s="5"/>
      <c r="TTY14" s="5"/>
      <c r="TTZ14" s="5"/>
      <c r="TUA14" s="5"/>
      <c r="TUB14" s="5"/>
      <c r="TUC14" s="5"/>
      <c r="TUD14" s="5"/>
      <c r="TUE14" s="5"/>
      <c r="TUF14" s="5"/>
      <c r="TUG14" s="5"/>
      <c r="TUH14" s="5"/>
      <c r="TUI14" s="5"/>
      <c r="TUJ14" s="5"/>
      <c r="TUK14" s="5"/>
      <c r="TUL14" s="5"/>
      <c r="TUM14" s="5"/>
      <c r="TUN14" s="5"/>
      <c r="TUO14" s="5"/>
      <c r="TUP14" s="5"/>
      <c r="TUQ14" s="5"/>
      <c r="TUR14" s="5"/>
      <c r="TUS14" s="5"/>
      <c r="TUT14" s="5"/>
      <c r="TUU14" s="5"/>
      <c r="TUV14" s="5"/>
      <c r="TUW14" s="5"/>
      <c r="TUX14" s="5"/>
      <c r="TUY14" s="5"/>
      <c r="TUZ14" s="5"/>
      <c r="TVA14" s="5"/>
      <c r="TVB14" s="5"/>
      <c r="TVC14" s="5"/>
      <c r="TVD14" s="5"/>
      <c r="TVE14" s="5"/>
      <c r="TVF14" s="5"/>
      <c r="TVG14" s="5"/>
      <c r="TVH14" s="5"/>
      <c r="TVI14" s="5"/>
      <c r="TVJ14" s="5"/>
      <c r="TVK14" s="5"/>
      <c r="TVL14" s="5"/>
      <c r="TVM14" s="5"/>
      <c r="TVN14" s="5"/>
      <c r="TVO14" s="5"/>
      <c r="TVP14" s="5"/>
      <c r="TVQ14" s="5"/>
      <c r="TVR14" s="5"/>
      <c r="TVS14" s="5"/>
      <c r="TVT14" s="5"/>
      <c r="TVU14" s="5"/>
      <c r="TVV14" s="5"/>
      <c r="TVW14" s="5"/>
      <c r="TVX14" s="5"/>
      <c r="TVY14" s="5"/>
      <c r="TVZ14" s="5"/>
      <c r="TWA14" s="5"/>
      <c r="TWB14" s="5"/>
      <c r="TWC14" s="5"/>
      <c r="TWD14" s="5"/>
      <c r="TWE14" s="5"/>
      <c r="TWF14" s="5"/>
      <c r="TWG14" s="5"/>
      <c r="TWH14" s="5"/>
      <c r="TWI14" s="5"/>
      <c r="TWJ14" s="5"/>
      <c r="TWK14" s="5"/>
      <c r="TWL14" s="5"/>
      <c r="TWM14" s="5"/>
      <c r="TWN14" s="5"/>
      <c r="TWO14" s="5"/>
      <c r="TWP14" s="5"/>
      <c r="TWQ14" s="5"/>
      <c r="TWR14" s="5"/>
      <c r="TWS14" s="5"/>
      <c r="TWT14" s="5"/>
      <c r="TWU14" s="5"/>
      <c r="TWV14" s="5"/>
      <c r="TWW14" s="5"/>
      <c r="TWX14" s="5"/>
      <c r="TWY14" s="5"/>
      <c r="TWZ14" s="5"/>
      <c r="TXA14" s="5"/>
      <c r="TXB14" s="5"/>
      <c r="TXC14" s="5"/>
      <c r="TXD14" s="5"/>
      <c r="TXE14" s="5"/>
      <c r="TXF14" s="5"/>
      <c r="TXG14" s="5"/>
      <c r="TXH14" s="5"/>
      <c r="TXI14" s="5"/>
      <c r="TXJ14" s="5"/>
      <c r="TXK14" s="5"/>
      <c r="TXL14" s="5"/>
      <c r="TXM14" s="5"/>
      <c r="TXN14" s="5"/>
      <c r="TXO14" s="5"/>
      <c r="TXP14" s="5"/>
      <c r="TXQ14" s="5"/>
      <c r="TXR14" s="5"/>
      <c r="TXS14" s="5"/>
      <c r="TXT14" s="5"/>
      <c r="TXU14" s="5"/>
      <c r="TXV14" s="5"/>
      <c r="TXW14" s="5"/>
      <c r="TXX14" s="5"/>
      <c r="TXY14" s="5"/>
      <c r="TXZ14" s="5"/>
      <c r="TYA14" s="5"/>
      <c r="TYB14" s="5"/>
      <c r="TYC14" s="5"/>
      <c r="TYD14" s="5"/>
      <c r="TYE14" s="5"/>
      <c r="TYF14" s="5"/>
      <c r="TYG14" s="5"/>
      <c r="TYH14" s="5"/>
      <c r="TYI14" s="5"/>
      <c r="TYJ14" s="5"/>
      <c r="TYK14" s="5"/>
      <c r="TYL14" s="5"/>
      <c r="TYM14" s="5"/>
      <c r="TYN14" s="5"/>
      <c r="TYO14" s="5"/>
      <c r="TYP14" s="5"/>
      <c r="TYQ14" s="5"/>
      <c r="TYR14" s="5"/>
      <c r="TYS14" s="5"/>
      <c r="TYT14" s="5"/>
      <c r="TYU14" s="5"/>
      <c r="TYV14" s="5"/>
      <c r="TYW14" s="5"/>
      <c r="TYX14" s="5"/>
      <c r="TYY14" s="5"/>
      <c r="TYZ14" s="5"/>
      <c r="TZA14" s="5"/>
      <c r="TZB14" s="5"/>
      <c r="TZC14" s="5"/>
      <c r="TZD14" s="5"/>
      <c r="TZE14" s="5"/>
      <c r="TZF14" s="5"/>
      <c r="TZG14" s="5"/>
      <c r="TZH14" s="5"/>
      <c r="TZI14" s="5"/>
      <c r="TZJ14" s="5"/>
      <c r="TZK14" s="5"/>
      <c r="TZL14" s="5"/>
      <c r="TZM14" s="5"/>
      <c r="TZN14" s="5"/>
      <c r="TZO14" s="5"/>
      <c r="TZP14" s="5"/>
      <c r="TZQ14" s="5"/>
      <c r="TZR14" s="5"/>
      <c r="TZS14" s="5"/>
      <c r="TZT14" s="5"/>
      <c r="TZU14" s="5"/>
      <c r="TZV14" s="5"/>
      <c r="TZW14" s="5"/>
      <c r="TZX14" s="5"/>
      <c r="TZY14" s="5"/>
      <c r="TZZ14" s="5"/>
      <c r="UAA14" s="5"/>
      <c r="UAB14" s="5"/>
      <c r="UAC14" s="5"/>
      <c r="UAD14" s="5"/>
      <c r="UAE14" s="5"/>
      <c r="UAF14" s="5"/>
      <c r="UAG14" s="5"/>
      <c r="UAH14" s="5"/>
      <c r="UAI14" s="5"/>
      <c r="UAJ14" s="5"/>
      <c r="UAK14" s="5"/>
      <c r="UAL14" s="5"/>
      <c r="UAM14" s="5"/>
      <c r="UAN14" s="5"/>
      <c r="UAO14" s="5"/>
      <c r="UAP14" s="5"/>
      <c r="UAQ14" s="5"/>
      <c r="UAR14" s="5"/>
      <c r="UAS14" s="5"/>
      <c r="UAT14" s="5"/>
      <c r="UAU14" s="5"/>
      <c r="UAV14" s="5"/>
      <c r="UAW14" s="5"/>
      <c r="UAX14" s="5"/>
      <c r="UAY14" s="5"/>
      <c r="UAZ14" s="5"/>
      <c r="UBA14" s="5"/>
      <c r="UBB14" s="5"/>
      <c r="UBC14" s="5"/>
      <c r="UBD14" s="5"/>
      <c r="UBE14" s="5"/>
      <c r="UBF14" s="5"/>
      <c r="UBG14" s="5"/>
      <c r="UBH14" s="5"/>
      <c r="UBI14" s="5"/>
      <c r="UBJ14" s="5"/>
      <c r="UBK14" s="5"/>
      <c r="UBL14" s="5"/>
      <c r="UBM14" s="5"/>
      <c r="UBN14" s="5"/>
      <c r="UBO14" s="5"/>
      <c r="UBP14" s="5"/>
      <c r="UBQ14" s="5"/>
      <c r="UBR14" s="5"/>
      <c r="UBS14" s="5"/>
      <c r="UBT14" s="5"/>
      <c r="UBU14" s="5"/>
      <c r="UBV14" s="5"/>
      <c r="UBW14" s="5"/>
      <c r="UBX14" s="5"/>
      <c r="UBY14" s="5"/>
      <c r="UBZ14" s="5"/>
      <c r="UCA14" s="5"/>
      <c r="UCB14" s="5"/>
      <c r="UCC14" s="5"/>
      <c r="UCD14" s="5"/>
      <c r="UCE14" s="5"/>
      <c r="UCF14" s="5"/>
      <c r="UCG14" s="5"/>
      <c r="UCH14" s="5"/>
      <c r="UCI14" s="5"/>
      <c r="UCJ14" s="5"/>
      <c r="UCK14" s="5"/>
      <c r="UCL14" s="5"/>
      <c r="UCM14" s="5"/>
      <c r="UCN14" s="5"/>
      <c r="UCO14" s="5"/>
      <c r="UCP14" s="5"/>
      <c r="UCQ14" s="5"/>
      <c r="UCR14" s="5"/>
      <c r="UCS14" s="5"/>
      <c r="UCT14" s="5"/>
      <c r="UCU14" s="5"/>
      <c r="UCV14" s="5"/>
      <c r="UCW14" s="5"/>
      <c r="UCX14" s="5"/>
      <c r="UCY14" s="5"/>
      <c r="UCZ14" s="5"/>
      <c r="UDA14" s="5"/>
      <c r="UDB14" s="5"/>
      <c r="UDC14" s="5"/>
      <c r="UDD14" s="5"/>
      <c r="UDE14" s="5"/>
      <c r="UDF14" s="5"/>
      <c r="UDG14" s="5"/>
      <c r="UDH14" s="5"/>
      <c r="UDI14" s="5"/>
      <c r="UDJ14" s="5"/>
      <c r="UDK14" s="5"/>
      <c r="UDL14" s="5"/>
      <c r="UDM14" s="5"/>
      <c r="UDN14" s="5"/>
      <c r="UDO14" s="5"/>
      <c r="UDP14" s="5"/>
      <c r="UDQ14" s="5"/>
      <c r="UDR14" s="5"/>
      <c r="UDS14" s="5"/>
      <c r="UDT14" s="5"/>
      <c r="UDU14" s="5"/>
      <c r="UDV14" s="5"/>
      <c r="UDW14" s="5"/>
      <c r="UDX14" s="5"/>
      <c r="UDY14" s="5"/>
      <c r="UDZ14" s="5"/>
      <c r="UEA14" s="5"/>
      <c r="UEB14" s="5"/>
      <c r="UEC14" s="5"/>
      <c r="UED14" s="5"/>
      <c r="UEE14" s="5"/>
      <c r="UEF14" s="5"/>
      <c r="UEG14" s="5"/>
      <c r="UEH14" s="5"/>
      <c r="UEI14" s="5"/>
      <c r="UEJ14" s="5"/>
      <c r="UEK14" s="5"/>
      <c r="UEL14" s="5"/>
      <c r="UEM14" s="5"/>
      <c r="UEN14" s="5"/>
      <c r="UEO14" s="5"/>
      <c r="UEP14" s="5"/>
      <c r="UEQ14" s="5"/>
      <c r="UER14" s="5"/>
      <c r="UES14" s="5"/>
      <c r="UET14" s="5"/>
      <c r="UEU14" s="5"/>
      <c r="UEV14" s="5"/>
      <c r="UEW14" s="5"/>
      <c r="UEX14" s="5"/>
      <c r="UEY14" s="5"/>
      <c r="UEZ14" s="5"/>
      <c r="UFA14" s="5"/>
      <c r="UFB14" s="5"/>
      <c r="UFC14" s="5"/>
      <c r="UFD14" s="5"/>
      <c r="UFE14" s="5"/>
      <c r="UFF14" s="5"/>
      <c r="UFG14" s="5"/>
      <c r="UFH14" s="5"/>
      <c r="UFI14" s="5"/>
      <c r="UFJ14" s="5"/>
      <c r="UFK14" s="5"/>
      <c r="UFL14" s="5"/>
      <c r="UFM14" s="5"/>
      <c r="UFN14" s="5"/>
      <c r="UFO14" s="5"/>
      <c r="UFP14" s="5"/>
      <c r="UFQ14" s="5"/>
      <c r="UFR14" s="5"/>
      <c r="UFS14" s="5"/>
      <c r="UFT14" s="5"/>
      <c r="UFU14" s="5"/>
      <c r="UFV14" s="5"/>
      <c r="UFW14" s="5"/>
      <c r="UFX14" s="5"/>
      <c r="UFY14" s="5"/>
      <c r="UFZ14" s="5"/>
      <c r="UGA14" s="5"/>
      <c r="UGB14" s="5"/>
      <c r="UGC14" s="5"/>
      <c r="UGD14" s="5"/>
      <c r="UGE14" s="5"/>
      <c r="UGF14" s="5"/>
      <c r="UGG14" s="5"/>
      <c r="UGH14" s="5"/>
      <c r="UGI14" s="5"/>
      <c r="UGJ14" s="5"/>
      <c r="UGK14" s="5"/>
      <c r="UGL14" s="5"/>
      <c r="UGM14" s="5"/>
      <c r="UGN14" s="5"/>
      <c r="UGO14" s="5"/>
      <c r="UGP14" s="5"/>
      <c r="UGQ14" s="5"/>
      <c r="UGR14" s="5"/>
      <c r="UGS14" s="5"/>
      <c r="UGT14" s="5"/>
      <c r="UGU14" s="5"/>
      <c r="UGV14" s="5"/>
      <c r="UGW14" s="5"/>
      <c r="UGX14" s="5"/>
      <c r="UGY14" s="5"/>
      <c r="UGZ14" s="5"/>
      <c r="UHA14" s="5"/>
      <c r="UHB14" s="5"/>
      <c r="UHC14" s="5"/>
      <c r="UHD14" s="5"/>
      <c r="UHE14" s="5"/>
      <c r="UHF14" s="5"/>
      <c r="UHG14" s="5"/>
      <c r="UHH14" s="5"/>
      <c r="UHI14" s="5"/>
      <c r="UHJ14" s="5"/>
      <c r="UHK14" s="5"/>
      <c r="UHL14" s="5"/>
      <c r="UHM14" s="5"/>
      <c r="UHN14" s="5"/>
      <c r="UHO14" s="5"/>
      <c r="UHP14" s="5"/>
      <c r="UHQ14" s="5"/>
      <c r="UHR14" s="5"/>
      <c r="UHS14" s="5"/>
      <c r="UHT14" s="5"/>
      <c r="UHU14" s="5"/>
      <c r="UHV14" s="5"/>
      <c r="UHW14" s="5"/>
      <c r="UHX14" s="5"/>
      <c r="UHY14" s="5"/>
      <c r="UHZ14" s="5"/>
      <c r="UIA14" s="5"/>
      <c r="UIB14" s="5"/>
      <c r="UIC14" s="5"/>
      <c r="UID14" s="5"/>
      <c r="UIE14" s="5"/>
      <c r="UIF14" s="5"/>
      <c r="UIG14" s="5"/>
      <c r="UIH14" s="5"/>
      <c r="UII14" s="5"/>
      <c r="UIJ14" s="5"/>
      <c r="UIK14" s="5"/>
      <c r="UIL14" s="5"/>
      <c r="UIM14" s="5"/>
      <c r="UIN14" s="5"/>
      <c r="UIO14" s="5"/>
      <c r="UIP14" s="5"/>
      <c r="UIQ14" s="5"/>
      <c r="UIR14" s="5"/>
      <c r="UIS14" s="5"/>
      <c r="UIT14" s="5"/>
      <c r="UIU14" s="5"/>
      <c r="UIV14" s="5"/>
      <c r="UIW14" s="5"/>
      <c r="UIX14" s="5"/>
      <c r="UIY14" s="5"/>
      <c r="UIZ14" s="5"/>
      <c r="UJA14" s="5"/>
      <c r="UJB14" s="5"/>
      <c r="UJC14" s="5"/>
      <c r="UJD14" s="5"/>
      <c r="UJE14" s="5"/>
      <c r="UJF14" s="5"/>
      <c r="UJG14" s="5"/>
      <c r="UJH14" s="5"/>
      <c r="UJI14" s="5"/>
      <c r="UJJ14" s="5"/>
      <c r="UJK14" s="5"/>
      <c r="UJL14" s="5"/>
      <c r="UJM14" s="5"/>
      <c r="UJN14" s="5"/>
      <c r="UJO14" s="5"/>
      <c r="UJP14" s="5"/>
      <c r="UJQ14" s="5"/>
      <c r="UJR14" s="5"/>
      <c r="UJS14" s="5"/>
      <c r="UJT14" s="5"/>
      <c r="UJU14" s="5"/>
      <c r="UJV14" s="5"/>
      <c r="UJW14" s="5"/>
      <c r="UJX14" s="5"/>
      <c r="UJY14" s="5"/>
      <c r="UJZ14" s="5"/>
      <c r="UKA14" s="5"/>
      <c r="UKB14" s="5"/>
      <c r="UKC14" s="5"/>
      <c r="UKD14" s="5"/>
      <c r="UKE14" s="5"/>
      <c r="UKF14" s="5"/>
      <c r="UKG14" s="5"/>
      <c r="UKH14" s="5"/>
      <c r="UKI14" s="5"/>
      <c r="UKJ14" s="5"/>
      <c r="UKK14" s="5"/>
      <c r="UKL14" s="5"/>
      <c r="UKM14" s="5"/>
      <c r="UKN14" s="5"/>
      <c r="UKO14" s="5"/>
      <c r="UKP14" s="5"/>
      <c r="UKQ14" s="5"/>
      <c r="UKR14" s="5"/>
      <c r="UKS14" s="5"/>
      <c r="UKT14" s="5"/>
      <c r="UKU14" s="5"/>
      <c r="UKV14" s="5"/>
      <c r="UKW14" s="5"/>
      <c r="UKX14" s="5"/>
      <c r="UKY14" s="5"/>
      <c r="UKZ14" s="5"/>
      <c r="ULA14" s="5"/>
      <c r="ULB14" s="5"/>
      <c r="ULC14" s="5"/>
      <c r="ULD14" s="5"/>
      <c r="ULE14" s="5"/>
      <c r="ULF14" s="5"/>
      <c r="ULG14" s="5"/>
      <c r="ULH14" s="5"/>
      <c r="ULI14" s="5"/>
      <c r="ULJ14" s="5"/>
      <c r="ULK14" s="5"/>
      <c r="ULL14" s="5"/>
      <c r="ULM14" s="5"/>
      <c r="ULN14" s="5"/>
      <c r="ULO14" s="5"/>
      <c r="ULP14" s="5"/>
      <c r="ULQ14" s="5"/>
      <c r="ULR14" s="5"/>
      <c r="ULS14" s="5"/>
      <c r="ULT14" s="5"/>
      <c r="ULU14" s="5"/>
      <c r="ULV14" s="5"/>
      <c r="ULW14" s="5"/>
      <c r="ULX14" s="5"/>
      <c r="ULY14" s="5"/>
      <c r="ULZ14" s="5"/>
      <c r="UMA14" s="5"/>
      <c r="UMB14" s="5"/>
      <c r="UMC14" s="5"/>
      <c r="UMD14" s="5"/>
      <c r="UME14" s="5"/>
      <c r="UMF14" s="5"/>
      <c r="UMG14" s="5"/>
      <c r="UMH14" s="5"/>
      <c r="UMI14" s="5"/>
      <c r="UMJ14" s="5"/>
      <c r="UMK14" s="5"/>
      <c r="UML14" s="5"/>
      <c r="UMM14" s="5"/>
      <c r="UMN14" s="5"/>
      <c r="UMO14" s="5"/>
      <c r="UMP14" s="5"/>
      <c r="UMQ14" s="5"/>
      <c r="UMR14" s="5"/>
      <c r="UMS14" s="5"/>
      <c r="UMT14" s="5"/>
      <c r="UMU14" s="5"/>
      <c r="UMV14" s="5"/>
      <c r="UMW14" s="5"/>
      <c r="UMX14" s="5"/>
      <c r="UMY14" s="5"/>
      <c r="UMZ14" s="5"/>
      <c r="UNA14" s="5"/>
      <c r="UNB14" s="5"/>
      <c r="UNC14" s="5"/>
      <c r="UND14" s="5"/>
      <c r="UNE14" s="5"/>
      <c r="UNF14" s="5"/>
      <c r="UNG14" s="5"/>
      <c r="UNH14" s="5"/>
      <c r="UNI14" s="5"/>
      <c r="UNJ14" s="5"/>
      <c r="UNK14" s="5"/>
      <c r="UNL14" s="5"/>
      <c r="UNM14" s="5"/>
      <c r="UNN14" s="5"/>
      <c r="UNO14" s="5"/>
      <c r="UNP14" s="5"/>
      <c r="UNQ14" s="5"/>
      <c r="UNR14" s="5"/>
      <c r="UNS14" s="5"/>
      <c r="UNT14" s="5"/>
      <c r="UNU14" s="5"/>
      <c r="UNV14" s="5"/>
      <c r="UNW14" s="5"/>
      <c r="UNX14" s="5"/>
      <c r="UNY14" s="5"/>
      <c r="UNZ14" s="5"/>
      <c r="UOA14" s="5"/>
      <c r="UOB14" s="5"/>
      <c r="UOC14" s="5"/>
      <c r="UOD14" s="5"/>
      <c r="UOE14" s="5"/>
      <c r="UOF14" s="5"/>
      <c r="UOG14" s="5"/>
      <c r="UOH14" s="5"/>
      <c r="UOI14" s="5"/>
      <c r="UOJ14" s="5"/>
      <c r="UOK14" s="5"/>
      <c r="UOL14" s="5"/>
      <c r="UOM14" s="5"/>
      <c r="UON14" s="5"/>
      <c r="UOO14" s="5"/>
      <c r="UOP14" s="5"/>
      <c r="UOQ14" s="5"/>
      <c r="UOR14" s="5"/>
      <c r="UOS14" s="5"/>
      <c r="UOT14" s="5"/>
      <c r="UOU14" s="5"/>
      <c r="UOV14" s="5"/>
      <c r="UOW14" s="5"/>
      <c r="UOX14" s="5"/>
      <c r="UOY14" s="5"/>
      <c r="UOZ14" s="5"/>
      <c r="UPA14" s="5"/>
      <c r="UPB14" s="5"/>
      <c r="UPC14" s="5"/>
      <c r="UPD14" s="5"/>
      <c r="UPE14" s="5"/>
      <c r="UPF14" s="5"/>
      <c r="UPG14" s="5"/>
      <c r="UPH14" s="5"/>
      <c r="UPI14" s="5"/>
      <c r="UPJ14" s="5"/>
      <c r="UPK14" s="5"/>
      <c r="UPL14" s="5"/>
      <c r="UPM14" s="5"/>
      <c r="UPN14" s="5"/>
      <c r="UPO14" s="5"/>
      <c r="UPP14" s="5"/>
      <c r="UPQ14" s="5"/>
      <c r="UPR14" s="5"/>
      <c r="UPS14" s="5"/>
      <c r="UPT14" s="5"/>
      <c r="UPU14" s="5"/>
      <c r="UPV14" s="5"/>
      <c r="UPW14" s="5"/>
      <c r="UPX14" s="5"/>
      <c r="UPY14" s="5"/>
      <c r="UPZ14" s="5"/>
      <c r="UQA14" s="5"/>
      <c r="UQB14" s="5"/>
      <c r="UQC14" s="5"/>
      <c r="UQD14" s="5"/>
      <c r="UQE14" s="5"/>
      <c r="UQF14" s="5"/>
      <c r="UQG14" s="5"/>
      <c r="UQH14" s="5"/>
      <c r="UQI14" s="5"/>
      <c r="UQJ14" s="5"/>
      <c r="UQK14" s="5"/>
      <c r="UQL14" s="5"/>
      <c r="UQM14" s="5"/>
      <c r="UQN14" s="5"/>
      <c r="UQO14" s="5"/>
      <c r="UQP14" s="5"/>
      <c r="UQQ14" s="5"/>
      <c r="UQR14" s="5"/>
      <c r="UQS14" s="5"/>
      <c r="UQT14" s="5"/>
      <c r="UQU14" s="5"/>
      <c r="UQV14" s="5"/>
      <c r="UQW14" s="5"/>
      <c r="UQX14" s="5"/>
      <c r="UQY14" s="5"/>
      <c r="UQZ14" s="5"/>
      <c r="URA14" s="5"/>
      <c r="URB14" s="5"/>
      <c r="URC14" s="5"/>
      <c r="URD14" s="5"/>
      <c r="URE14" s="5"/>
      <c r="URF14" s="5"/>
      <c r="URG14" s="5"/>
      <c r="URH14" s="5"/>
      <c r="URI14" s="5"/>
      <c r="URJ14" s="5"/>
      <c r="URK14" s="5"/>
      <c r="URL14" s="5"/>
      <c r="URM14" s="5"/>
      <c r="URN14" s="5"/>
      <c r="URO14" s="5"/>
      <c r="URP14" s="5"/>
      <c r="URQ14" s="5"/>
      <c r="URR14" s="5"/>
      <c r="URS14" s="5"/>
      <c r="URT14" s="5"/>
      <c r="URU14" s="5"/>
      <c r="URV14" s="5"/>
      <c r="URW14" s="5"/>
      <c r="URX14" s="5"/>
      <c r="URY14" s="5"/>
      <c r="URZ14" s="5"/>
      <c r="USA14" s="5"/>
      <c r="USB14" s="5"/>
      <c r="USC14" s="5"/>
      <c r="USD14" s="5"/>
      <c r="USE14" s="5"/>
      <c r="USF14" s="5"/>
      <c r="USG14" s="5"/>
      <c r="USH14" s="5"/>
      <c r="USI14" s="5"/>
      <c r="USJ14" s="5"/>
      <c r="USK14" s="5"/>
      <c r="USL14" s="5"/>
      <c r="USM14" s="5"/>
      <c r="USN14" s="5"/>
      <c r="USO14" s="5"/>
      <c r="USP14" s="5"/>
      <c r="USQ14" s="5"/>
      <c r="USR14" s="5"/>
      <c r="USS14" s="5"/>
      <c r="UST14" s="5"/>
      <c r="USU14" s="5"/>
      <c r="USV14" s="5"/>
      <c r="USW14" s="5"/>
      <c r="USX14" s="5"/>
      <c r="USY14" s="5"/>
      <c r="USZ14" s="5"/>
      <c r="UTA14" s="5"/>
      <c r="UTB14" s="5"/>
      <c r="UTC14" s="5"/>
      <c r="UTD14" s="5"/>
      <c r="UTE14" s="5"/>
      <c r="UTF14" s="5"/>
      <c r="UTG14" s="5"/>
      <c r="UTH14" s="5"/>
      <c r="UTI14" s="5"/>
      <c r="UTJ14" s="5"/>
      <c r="UTK14" s="5"/>
      <c r="UTL14" s="5"/>
      <c r="UTM14" s="5"/>
      <c r="UTN14" s="5"/>
      <c r="UTO14" s="5"/>
      <c r="UTP14" s="5"/>
      <c r="UTQ14" s="5"/>
      <c r="UTR14" s="5"/>
      <c r="UTS14" s="5"/>
      <c r="UTT14" s="5"/>
      <c r="UTU14" s="5"/>
      <c r="UTV14" s="5"/>
      <c r="UTW14" s="5"/>
      <c r="UTX14" s="5"/>
      <c r="UTY14" s="5"/>
      <c r="UTZ14" s="5"/>
      <c r="UUA14" s="5"/>
      <c r="UUB14" s="5"/>
      <c r="UUC14" s="5"/>
      <c r="UUD14" s="5"/>
      <c r="UUE14" s="5"/>
      <c r="UUF14" s="5"/>
      <c r="UUG14" s="5"/>
      <c r="UUH14" s="5"/>
      <c r="UUI14" s="5"/>
      <c r="UUJ14" s="5"/>
      <c r="UUK14" s="5"/>
      <c r="UUL14" s="5"/>
      <c r="UUM14" s="5"/>
      <c r="UUN14" s="5"/>
      <c r="UUO14" s="5"/>
      <c r="UUP14" s="5"/>
      <c r="UUQ14" s="5"/>
      <c r="UUR14" s="5"/>
      <c r="UUS14" s="5"/>
      <c r="UUT14" s="5"/>
      <c r="UUU14" s="5"/>
      <c r="UUV14" s="5"/>
      <c r="UUW14" s="5"/>
      <c r="UUX14" s="5"/>
      <c r="UUY14" s="5"/>
      <c r="UUZ14" s="5"/>
      <c r="UVA14" s="5"/>
      <c r="UVB14" s="5"/>
      <c r="UVC14" s="5"/>
      <c r="UVD14" s="5"/>
      <c r="UVE14" s="5"/>
      <c r="UVF14" s="5"/>
      <c r="UVG14" s="5"/>
      <c r="UVH14" s="5"/>
      <c r="UVI14" s="5"/>
      <c r="UVJ14" s="5"/>
      <c r="UVK14" s="5"/>
      <c r="UVL14" s="5"/>
      <c r="UVM14" s="5"/>
      <c r="UVN14" s="5"/>
      <c r="UVO14" s="5"/>
      <c r="UVP14" s="5"/>
      <c r="UVQ14" s="5"/>
      <c r="UVR14" s="5"/>
      <c r="UVS14" s="5"/>
      <c r="UVT14" s="5"/>
      <c r="UVU14" s="5"/>
      <c r="UVV14" s="5"/>
      <c r="UVW14" s="5"/>
      <c r="UVX14" s="5"/>
      <c r="UVY14" s="5"/>
      <c r="UVZ14" s="5"/>
      <c r="UWA14" s="5"/>
      <c r="UWB14" s="5"/>
      <c r="UWC14" s="5"/>
      <c r="UWD14" s="5"/>
      <c r="UWE14" s="5"/>
      <c r="UWF14" s="5"/>
      <c r="UWG14" s="5"/>
      <c r="UWH14" s="5"/>
      <c r="UWI14" s="5"/>
      <c r="UWJ14" s="5"/>
      <c r="UWK14" s="5"/>
      <c r="UWL14" s="5"/>
      <c r="UWM14" s="5"/>
      <c r="UWN14" s="5"/>
      <c r="UWO14" s="5"/>
      <c r="UWP14" s="5"/>
      <c r="UWQ14" s="5"/>
      <c r="UWR14" s="5"/>
      <c r="UWS14" s="5"/>
      <c r="UWT14" s="5"/>
      <c r="UWU14" s="5"/>
      <c r="UWV14" s="5"/>
      <c r="UWW14" s="5"/>
      <c r="UWX14" s="5"/>
      <c r="UWY14" s="5"/>
      <c r="UWZ14" s="5"/>
      <c r="UXA14" s="5"/>
      <c r="UXB14" s="5"/>
      <c r="UXC14" s="5"/>
      <c r="UXD14" s="5"/>
      <c r="UXE14" s="5"/>
      <c r="UXF14" s="5"/>
      <c r="UXG14" s="5"/>
      <c r="UXH14" s="5"/>
      <c r="UXI14" s="5"/>
      <c r="UXJ14" s="5"/>
      <c r="UXK14" s="5"/>
      <c r="UXL14" s="5"/>
      <c r="UXM14" s="5"/>
      <c r="UXN14" s="5"/>
      <c r="UXO14" s="5"/>
      <c r="UXP14" s="5"/>
      <c r="UXQ14" s="5"/>
      <c r="UXR14" s="5"/>
      <c r="UXS14" s="5"/>
      <c r="UXT14" s="5"/>
      <c r="UXU14" s="5"/>
      <c r="UXV14" s="5"/>
      <c r="UXW14" s="5"/>
      <c r="UXX14" s="5"/>
      <c r="UXY14" s="5"/>
      <c r="UXZ14" s="5"/>
      <c r="UYA14" s="5"/>
      <c r="UYB14" s="5"/>
      <c r="UYC14" s="5"/>
      <c r="UYD14" s="5"/>
      <c r="UYE14" s="5"/>
      <c r="UYF14" s="5"/>
      <c r="UYG14" s="5"/>
      <c r="UYH14" s="5"/>
      <c r="UYI14" s="5"/>
      <c r="UYJ14" s="5"/>
      <c r="UYK14" s="5"/>
      <c r="UYL14" s="5"/>
      <c r="UYM14" s="5"/>
      <c r="UYN14" s="5"/>
      <c r="UYO14" s="5"/>
      <c r="UYP14" s="5"/>
      <c r="UYQ14" s="5"/>
      <c r="UYR14" s="5"/>
      <c r="UYS14" s="5"/>
      <c r="UYT14" s="5"/>
      <c r="UYU14" s="5"/>
      <c r="UYV14" s="5"/>
      <c r="UYW14" s="5"/>
      <c r="UYX14" s="5"/>
      <c r="UYY14" s="5"/>
      <c r="UYZ14" s="5"/>
      <c r="UZA14" s="5"/>
      <c r="UZB14" s="5"/>
      <c r="UZC14" s="5"/>
      <c r="UZD14" s="5"/>
      <c r="UZE14" s="5"/>
      <c r="UZF14" s="5"/>
      <c r="UZG14" s="5"/>
      <c r="UZH14" s="5"/>
      <c r="UZI14" s="5"/>
      <c r="UZJ14" s="5"/>
      <c r="UZK14" s="5"/>
      <c r="UZL14" s="5"/>
      <c r="UZM14" s="5"/>
      <c r="UZN14" s="5"/>
      <c r="UZO14" s="5"/>
      <c r="UZP14" s="5"/>
      <c r="UZQ14" s="5"/>
      <c r="UZR14" s="5"/>
      <c r="UZS14" s="5"/>
      <c r="UZT14" s="5"/>
      <c r="UZU14" s="5"/>
      <c r="UZV14" s="5"/>
      <c r="UZW14" s="5"/>
      <c r="UZX14" s="5"/>
      <c r="UZY14" s="5"/>
      <c r="UZZ14" s="5"/>
      <c r="VAA14" s="5"/>
      <c r="VAB14" s="5"/>
      <c r="VAC14" s="5"/>
      <c r="VAD14" s="5"/>
      <c r="VAE14" s="5"/>
      <c r="VAF14" s="5"/>
      <c r="VAG14" s="5"/>
      <c r="VAH14" s="5"/>
      <c r="VAI14" s="5"/>
      <c r="VAJ14" s="5"/>
      <c r="VAK14" s="5"/>
      <c r="VAL14" s="5"/>
      <c r="VAM14" s="5"/>
      <c r="VAN14" s="5"/>
      <c r="VAO14" s="5"/>
      <c r="VAP14" s="5"/>
      <c r="VAQ14" s="5"/>
      <c r="VAR14" s="5"/>
      <c r="VAS14" s="5"/>
      <c r="VAT14" s="5"/>
      <c r="VAU14" s="5"/>
      <c r="VAV14" s="5"/>
      <c r="VAW14" s="5"/>
      <c r="VAX14" s="5"/>
      <c r="VAY14" s="5"/>
      <c r="VAZ14" s="5"/>
      <c r="VBA14" s="5"/>
      <c r="VBB14" s="5"/>
      <c r="VBC14" s="5"/>
      <c r="VBD14" s="5"/>
      <c r="VBE14" s="5"/>
      <c r="VBF14" s="5"/>
      <c r="VBG14" s="5"/>
      <c r="VBH14" s="5"/>
      <c r="VBI14" s="5"/>
      <c r="VBJ14" s="5"/>
      <c r="VBK14" s="5"/>
      <c r="VBL14" s="5"/>
      <c r="VBM14" s="5"/>
      <c r="VBN14" s="5"/>
      <c r="VBO14" s="5"/>
      <c r="VBP14" s="5"/>
      <c r="VBQ14" s="5"/>
      <c r="VBR14" s="5"/>
      <c r="VBS14" s="5"/>
      <c r="VBT14" s="5"/>
      <c r="VBU14" s="5"/>
      <c r="VBV14" s="5"/>
      <c r="VBW14" s="5"/>
      <c r="VBX14" s="5"/>
      <c r="VBY14" s="5"/>
      <c r="VBZ14" s="5"/>
      <c r="VCA14" s="5"/>
      <c r="VCB14" s="5"/>
      <c r="VCC14" s="5"/>
      <c r="VCD14" s="5"/>
      <c r="VCE14" s="5"/>
      <c r="VCF14" s="5"/>
      <c r="VCG14" s="5"/>
      <c r="VCH14" s="5"/>
      <c r="VCI14" s="5"/>
      <c r="VCJ14" s="5"/>
      <c r="VCK14" s="5"/>
      <c r="VCL14" s="5"/>
      <c r="VCM14" s="5"/>
      <c r="VCN14" s="5"/>
      <c r="VCO14" s="5"/>
      <c r="VCP14" s="5"/>
      <c r="VCQ14" s="5"/>
      <c r="VCR14" s="5"/>
      <c r="VCS14" s="5"/>
      <c r="VCT14" s="5"/>
      <c r="VCU14" s="5"/>
      <c r="VCV14" s="5"/>
      <c r="VCW14" s="5"/>
      <c r="VCX14" s="5"/>
      <c r="VCY14" s="5"/>
      <c r="VCZ14" s="5"/>
      <c r="VDA14" s="5"/>
      <c r="VDB14" s="5"/>
      <c r="VDC14" s="5"/>
      <c r="VDD14" s="5"/>
      <c r="VDE14" s="5"/>
      <c r="VDF14" s="5"/>
      <c r="VDG14" s="5"/>
      <c r="VDH14" s="5"/>
      <c r="VDI14" s="5"/>
      <c r="VDJ14" s="5"/>
      <c r="VDK14" s="5"/>
      <c r="VDL14" s="5"/>
      <c r="VDM14" s="5"/>
      <c r="VDN14" s="5"/>
      <c r="VDO14" s="5"/>
      <c r="VDP14" s="5"/>
      <c r="VDQ14" s="5"/>
      <c r="VDR14" s="5"/>
      <c r="VDS14" s="5"/>
      <c r="VDT14" s="5"/>
      <c r="VDU14" s="5"/>
      <c r="VDV14" s="5"/>
      <c r="VDW14" s="5"/>
      <c r="VDX14" s="5"/>
      <c r="VDY14" s="5"/>
      <c r="VDZ14" s="5"/>
      <c r="VEA14" s="5"/>
      <c r="VEB14" s="5"/>
      <c r="VEC14" s="5"/>
      <c r="VED14" s="5"/>
      <c r="VEE14" s="5"/>
      <c r="VEF14" s="5"/>
      <c r="VEG14" s="5"/>
      <c r="VEH14" s="5"/>
      <c r="VEI14" s="5"/>
      <c r="VEJ14" s="5"/>
      <c r="VEK14" s="5"/>
      <c r="VEL14" s="5"/>
      <c r="VEM14" s="5"/>
      <c r="VEN14" s="5"/>
      <c r="VEO14" s="5"/>
      <c r="VEP14" s="5"/>
      <c r="VEQ14" s="5"/>
      <c r="VER14" s="5"/>
      <c r="VES14" s="5"/>
      <c r="VET14" s="5"/>
      <c r="VEU14" s="5"/>
      <c r="VEV14" s="5"/>
      <c r="VEW14" s="5"/>
      <c r="VEX14" s="5"/>
      <c r="VEY14" s="5"/>
      <c r="VEZ14" s="5"/>
      <c r="VFA14" s="5"/>
      <c r="VFB14" s="5"/>
      <c r="VFC14" s="5"/>
      <c r="VFD14" s="5"/>
      <c r="VFE14" s="5"/>
      <c r="VFF14" s="5"/>
      <c r="VFG14" s="5"/>
      <c r="VFH14" s="5"/>
      <c r="VFI14" s="5"/>
      <c r="VFJ14" s="5"/>
      <c r="VFK14" s="5"/>
      <c r="VFL14" s="5"/>
      <c r="VFM14" s="5"/>
      <c r="VFN14" s="5"/>
      <c r="VFO14" s="5"/>
      <c r="VFP14" s="5"/>
      <c r="VFQ14" s="5"/>
      <c r="VFR14" s="5"/>
      <c r="VFS14" s="5"/>
      <c r="VFT14" s="5"/>
      <c r="VFU14" s="5"/>
      <c r="VFV14" s="5"/>
      <c r="VFW14" s="5"/>
      <c r="VFX14" s="5"/>
      <c r="VFY14" s="5"/>
      <c r="VFZ14" s="5"/>
      <c r="VGA14" s="5"/>
      <c r="VGB14" s="5"/>
      <c r="VGC14" s="5"/>
      <c r="VGD14" s="5"/>
      <c r="VGE14" s="5"/>
      <c r="VGF14" s="5"/>
      <c r="VGG14" s="5"/>
      <c r="VGH14" s="5"/>
      <c r="VGI14" s="5"/>
      <c r="VGJ14" s="5"/>
      <c r="VGK14" s="5"/>
      <c r="VGL14" s="5"/>
      <c r="VGM14" s="5"/>
      <c r="VGN14" s="5"/>
      <c r="VGO14" s="5"/>
      <c r="VGP14" s="5"/>
      <c r="VGQ14" s="5"/>
      <c r="VGR14" s="5"/>
      <c r="VGS14" s="5"/>
      <c r="VGT14" s="5"/>
      <c r="VGU14" s="5"/>
      <c r="VGV14" s="5"/>
      <c r="VGW14" s="5"/>
      <c r="VGX14" s="5"/>
      <c r="VGY14" s="5"/>
      <c r="VGZ14" s="5"/>
      <c r="VHA14" s="5"/>
      <c r="VHB14" s="5"/>
      <c r="VHC14" s="5"/>
      <c r="VHD14" s="5"/>
      <c r="VHE14" s="5"/>
      <c r="VHF14" s="5"/>
      <c r="VHG14" s="5"/>
      <c r="VHH14" s="5"/>
      <c r="VHI14" s="5"/>
      <c r="VHJ14" s="5"/>
      <c r="VHK14" s="5"/>
      <c r="VHL14" s="5"/>
      <c r="VHM14" s="5"/>
      <c r="VHN14" s="5"/>
      <c r="VHO14" s="5"/>
      <c r="VHP14" s="5"/>
      <c r="VHQ14" s="5"/>
      <c r="VHR14" s="5"/>
      <c r="VHS14" s="5"/>
      <c r="VHT14" s="5"/>
      <c r="VHU14" s="5"/>
      <c r="VHV14" s="5"/>
      <c r="VHW14" s="5"/>
      <c r="VHX14" s="5"/>
      <c r="VHY14" s="5"/>
      <c r="VHZ14" s="5"/>
      <c r="VIA14" s="5"/>
      <c r="VIB14" s="5"/>
      <c r="VIC14" s="5"/>
      <c r="VID14" s="5"/>
      <c r="VIE14" s="5"/>
      <c r="VIF14" s="5"/>
      <c r="VIG14" s="5"/>
      <c r="VIH14" s="5"/>
      <c r="VII14" s="5"/>
      <c r="VIJ14" s="5"/>
      <c r="VIK14" s="5"/>
      <c r="VIL14" s="5"/>
      <c r="VIM14" s="5"/>
      <c r="VIN14" s="5"/>
      <c r="VIO14" s="5"/>
      <c r="VIP14" s="5"/>
      <c r="VIQ14" s="5"/>
      <c r="VIR14" s="5"/>
      <c r="VIS14" s="5"/>
      <c r="VIT14" s="5"/>
      <c r="VIU14" s="5"/>
      <c r="VIV14" s="5"/>
      <c r="VIW14" s="5"/>
      <c r="VIX14" s="5"/>
      <c r="VIY14" s="5"/>
      <c r="VIZ14" s="5"/>
      <c r="VJA14" s="5"/>
      <c r="VJB14" s="5"/>
      <c r="VJC14" s="5"/>
      <c r="VJD14" s="5"/>
      <c r="VJE14" s="5"/>
      <c r="VJF14" s="5"/>
      <c r="VJG14" s="5"/>
      <c r="VJH14" s="5"/>
      <c r="VJI14" s="5"/>
      <c r="VJJ14" s="5"/>
      <c r="VJK14" s="5"/>
      <c r="VJL14" s="5"/>
      <c r="VJM14" s="5"/>
      <c r="VJN14" s="5"/>
      <c r="VJO14" s="5"/>
      <c r="VJP14" s="5"/>
      <c r="VJQ14" s="5"/>
      <c r="VJR14" s="5"/>
      <c r="VJS14" s="5"/>
      <c r="VJT14" s="5"/>
      <c r="VJU14" s="5"/>
      <c r="VJV14" s="5"/>
      <c r="VJW14" s="5"/>
      <c r="VJX14" s="5"/>
      <c r="VJY14" s="5"/>
      <c r="VJZ14" s="5"/>
      <c r="VKA14" s="5"/>
      <c r="VKB14" s="5"/>
      <c r="VKC14" s="5"/>
      <c r="VKD14" s="5"/>
      <c r="VKE14" s="5"/>
      <c r="VKF14" s="5"/>
      <c r="VKG14" s="5"/>
      <c r="VKH14" s="5"/>
      <c r="VKI14" s="5"/>
      <c r="VKJ14" s="5"/>
      <c r="VKK14" s="5"/>
      <c r="VKL14" s="5"/>
      <c r="VKM14" s="5"/>
      <c r="VKN14" s="5"/>
      <c r="VKO14" s="5"/>
      <c r="VKP14" s="5"/>
      <c r="VKQ14" s="5"/>
      <c r="VKR14" s="5"/>
      <c r="VKS14" s="5"/>
      <c r="VKT14" s="5"/>
      <c r="VKU14" s="5"/>
      <c r="VKV14" s="5"/>
      <c r="VKW14" s="5"/>
      <c r="VKX14" s="5"/>
      <c r="VKY14" s="5"/>
      <c r="VKZ14" s="5"/>
      <c r="VLA14" s="5"/>
      <c r="VLB14" s="5"/>
      <c r="VLC14" s="5"/>
      <c r="VLD14" s="5"/>
      <c r="VLE14" s="5"/>
      <c r="VLF14" s="5"/>
      <c r="VLG14" s="5"/>
      <c r="VLH14" s="5"/>
      <c r="VLI14" s="5"/>
      <c r="VLJ14" s="5"/>
      <c r="VLK14" s="5"/>
      <c r="VLL14" s="5"/>
      <c r="VLM14" s="5"/>
      <c r="VLN14" s="5"/>
      <c r="VLO14" s="5"/>
      <c r="VLP14" s="5"/>
      <c r="VLQ14" s="5"/>
      <c r="VLR14" s="5"/>
      <c r="VLS14" s="5"/>
      <c r="VLT14" s="5"/>
      <c r="VLU14" s="5"/>
      <c r="VLV14" s="5"/>
      <c r="VLW14" s="5"/>
      <c r="VLX14" s="5"/>
      <c r="VLY14" s="5"/>
      <c r="VLZ14" s="5"/>
      <c r="VMA14" s="5"/>
      <c r="VMB14" s="5"/>
      <c r="VMC14" s="5"/>
      <c r="VMD14" s="5"/>
      <c r="VME14" s="5"/>
      <c r="VMF14" s="5"/>
      <c r="VMG14" s="5"/>
      <c r="VMH14" s="5"/>
      <c r="VMI14" s="5"/>
      <c r="VMJ14" s="5"/>
      <c r="VMK14" s="5"/>
      <c r="VML14" s="5"/>
      <c r="VMM14" s="5"/>
      <c r="VMN14" s="5"/>
      <c r="VMO14" s="5"/>
      <c r="VMP14" s="5"/>
      <c r="VMQ14" s="5"/>
      <c r="VMR14" s="5"/>
      <c r="VMS14" s="5"/>
      <c r="VMT14" s="5"/>
      <c r="VMU14" s="5"/>
      <c r="VMV14" s="5"/>
      <c r="VMW14" s="5"/>
      <c r="VMX14" s="5"/>
      <c r="VMY14" s="5"/>
      <c r="VMZ14" s="5"/>
      <c r="VNA14" s="5"/>
      <c r="VNB14" s="5"/>
      <c r="VNC14" s="5"/>
      <c r="VND14" s="5"/>
      <c r="VNE14" s="5"/>
      <c r="VNF14" s="5"/>
      <c r="VNG14" s="5"/>
      <c r="VNH14" s="5"/>
      <c r="VNI14" s="5"/>
      <c r="VNJ14" s="5"/>
      <c r="VNK14" s="5"/>
      <c r="VNL14" s="5"/>
      <c r="VNM14" s="5"/>
      <c r="VNN14" s="5"/>
      <c r="VNO14" s="5"/>
      <c r="VNP14" s="5"/>
      <c r="VNQ14" s="5"/>
      <c r="VNR14" s="5"/>
      <c r="VNS14" s="5"/>
      <c r="VNT14" s="5"/>
      <c r="VNU14" s="5"/>
      <c r="VNV14" s="5"/>
      <c r="VNW14" s="5"/>
      <c r="VNX14" s="5"/>
      <c r="VNY14" s="5"/>
      <c r="VNZ14" s="5"/>
      <c r="VOA14" s="5"/>
      <c r="VOB14" s="5"/>
      <c r="VOC14" s="5"/>
      <c r="VOD14" s="5"/>
      <c r="VOE14" s="5"/>
      <c r="VOF14" s="5"/>
      <c r="VOG14" s="5"/>
      <c r="VOH14" s="5"/>
      <c r="VOI14" s="5"/>
      <c r="VOJ14" s="5"/>
      <c r="VOK14" s="5"/>
      <c r="VOL14" s="5"/>
      <c r="VOM14" s="5"/>
      <c r="VON14" s="5"/>
      <c r="VOO14" s="5"/>
      <c r="VOP14" s="5"/>
      <c r="VOQ14" s="5"/>
      <c r="VOR14" s="5"/>
      <c r="VOS14" s="5"/>
      <c r="VOT14" s="5"/>
      <c r="VOU14" s="5"/>
      <c r="VOV14" s="5"/>
      <c r="VOW14" s="5"/>
      <c r="VOX14" s="5"/>
      <c r="VOY14" s="5"/>
      <c r="VOZ14" s="5"/>
      <c r="VPA14" s="5"/>
      <c r="VPB14" s="5"/>
      <c r="VPC14" s="5"/>
      <c r="VPD14" s="5"/>
      <c r="VPE14" s="5"/>
      <c r="VPF14" s="5"/>
      <c r="VPG14" s="5"/>
      <c r="VPH14" s="5"/>
      <c r="VPI14" s="5"/>
      <c r="VPJ14" s="5"/>
      <c r="VPK14" s="5"/>
      <c r="VPL14" s="5"/>
      <c r="VPM14" s="5"/>
      <c r="VPN14" s="5"/>
      <c r="VPO14" s="5"/>
      <c r="VPP14" s="5"/>
      <c r="VPQ14" s="5"/>
      <c r="VPR14" s="5"/>
      <c r="VPS14" s="5"/>
      <c r="VPT14" s="5"/>
      <c r="VPU14" s="5"/>
      <c r="VPV14" s="5"/>
      <c r="VPW14" s="5"/>
      <c r="VPX14" s="5"/>
      <c r="VPY14" s="5"/>
      <c r="VPZ14" s="5"/>
      <c r="VQA14" s="5"/>
      <c r="VQB14" s="5"/>
      <c r="VQC14" s="5"/>
      <c r="VQD14" s="5"/>
      <c r="VQE14" s="5"/>
      <c r="VQF14" s="5"/>
      <c r="VQG14" s="5"/>
      <c r="VQH14" s="5"/>
      <c r="VQI14" s="5"/>
      <c r="VQJ14" s="5"/>
      <c r="VQK14" s="5"/>
      <c r="VQL14" s="5"/>
      <c r="VQM14" s="5"/>
      <c r="VQN14" s="5"/>
      <c r="VQO14" s="5"/>
      <c r="VQP14" s="5"/>
      <c r="VQQ14" s="5"/>
      <c r="VQR14" s="5"/>
      <c r="VQS14" s="5"/>
      <c r="VQT14" s="5"/>
      <c r="VQU14" s="5"/>
      <c r="VQV14" s="5"/>
      <c r="VQW14" s="5"/>
      <c r="VQX14" s="5"/>
      <c r="VQY14" s="5"/>
      <c r="VQZ14" s="5"/>
      <c r="VRA14" s="5"/>
      <c r="VRB14" s="5"/>
      <c r="VRC14" s="5"/>
      <c r="VRD14" s="5"/>
      <c r="VRE14" s="5"/>
      <c r="VRF14" s="5"/>
      <c r="VRG14" s="5"/>
      <c r="VRH14" s="5"/>
      <c r="VRI14" s="5"/>
      <c r="VRJ14" s="5"/>
      <c r="VRK14" s="5"/>
      <c r="VRL14" s="5"/>
      <c r="VRM14" s="5"/>
      <c r="VRN14" s="5"/>
      <c r="VRO14" s="5"/>
      <c r="VRP14" s="5"/>
      <c r="VRQ14" s="5"/>
      <c r="VRR14" s="5"/>
      <c r="VRS14" s="5"/>
      <c r="VRT14" s="5"/>
      <c r="VRU14" s="5"/>
      <c r="VRV14" s="5"/>
      <c r="VRW14" s="5"/>
      <c r="VRX14" s="5"/>
      <c r="VRY14" s="5"/>
      <c r="VRZ14" s="5"/>
      <c r="VSA14" s="5"/>
      <c r="VSB14" s="5"/>
      <c r="VSC14" s="5"/>
      <c r="VSD14" s="5"/>
      <c r="VSE14" s="5"/>
      <c r="VSF14" s="5"/>
      <c r="VSG14" s="5"/>
      <c r="VSH14" s="5"/>
      <c r="VSI14" s="5"/>
      <c r="VSJ14" s="5"/>
      <c r="VSK14" s="5"/>
      <c r="VSL14" s="5"/>
      <c r="VSM14" s="5"/>
      <c r="VSN14" s="5"/>
      <c r="VSO14" s="5"/>
      <c r="VSP14" s="5"/>
      <c r="VSQ14" s="5"/>
      <c r="VSR14" s="5"/>
      <c r="VSS14" s="5"/>
      <c r="VST14" s="5"/>
      <c r="VSU14" s="5"/>
      <c r="VSV14" s="5"/>
      <c r="VSW14" s="5"/>
      <c r="VSX14" s="5"/>
      <c r="VSY14" s="5"/>
      <c r="VSZ14" s="5"/>
      <c r="VTA14" s="5"/>
      <c r="VTB14" s="5"/>
      <c r="VTC14" s="5"/>
      <c r="VTD14" s="5"/>
      <c r="VTE14" s="5"/>
      <c r="VTF14" s="5"/>
      <c r="VTG14" s="5"/>
      <c r="VTH14" s="5"/>
      <c r="VTI14" s="5"/>
      <c r="VTJ14" s="5"/>
      <c r="VTK14" s="5"/>
      <c r="VTL14" s="5"/>
      <c r="VTM14" s="5"/>
      <c r="VTN14" s="5"/>
      <c r="VTO14" s="5"/>
      <c r="VTP14" s="5"/>
      <c r="VTQ14" s="5"/>
      <c r="VTR14" s="5"/>
      <c r="VTS14" s="5"/>
      <c r="VTT14" s="5"/>
      <c r="VTU14" s="5"/>
      <c r="VTV14" s="5"/>
      <c r="VTW14" s="5"/>
      <c r="VTX14" s="5"/>
      <c r="VTY14" s="5"/>
      <c r="VTZ14" s="5"/>
      <c r="VUA14" s="5"/>
      <c r="VUB14" s="5"/>
      <c r="VUC14" s="5"/>
      <c r="VUD14" s="5"/>
      <c r="VUE14" s="5"/>
      <c r="VUF14" s="5"/>
      <c r="VUG14" s="5"/>
      <c r="VUH14" s="5"/>
      <c r="VUI14" s="5"/>
      <c r="VUJ14" s="5"/>
      <c r="VUK14" s="5"/>
      <c r="VUL14" s="5"/>
      <c r="VUM14" s="5"/>
      <c r="VUN14" s="5"/>
      <c r="VUO14" s="5"/>
      <c r="VUP14" s="5"/>
      <c r="VUQ14" s="5"/>
      <c r="VUR14" s="5"/>
      <c r="VUS14" s="5"/>
      <c r="VUT14" s="5"/>
      <c r="VUU14" s="5"/>
      <c r="VUV14" s="5"/>
      <c r="VUW14" s="5"/>
      <c r="VUX14" s="5"/>
      <c r="VUY14" s="5"/>
      <c r="VUZ14" s="5"/>
      <c r="VVA14" s="5"/>
      <c r="VVB14" s="5"/>
      <c r="VVC14" s="5"/>
      <c r="VVD14" s="5"/>
      <c r="VVE14" s="5"/>
      <c r="VVF14" s="5"/>
      <c r="VVG14" s="5"/>
      <c r="VVH14" s="5"/>
      <c r="VVI14" s="5"/>
      <c r="VVJ14" s="5"/>
      <c r="VVK14" s="5"/>
      <c r="VVL14" s="5"/>
      <c r="VVM14" s="5"/>
      <c r="VVN14" s="5"/>
      <c r="VVO14" s="5"/>
      <c r="VVP14" s="5"/>
      <c r="VVQ14" s="5"/>
      <c r="VVR14" s="5"/>
      <c r="VVS14" s="5"/>
      <c r="VVT14" s="5"/>
      <c r="VVU14" s="5"/>
      <c r="VVV14" s="5"/>
      <c r="VVW14" s="5"/>
      <c r="VVX14" s="5"/>
      <c r="VVY14" s="5"/>
      <c r="VVZ14" s="5"/>
      <c r="VWA14" s="5"/>
      <c r="VWB14" s="5"/>
      <c r="VWC14" s="5"/>
      <c r="VWD14" s="5"/>
      <c r="VWE14" s="5"/>
      <c r="VWF14" s="5"/>
      <c r="VWG14" s="5"/>
      <c r="VWH14" s="5"/>
      <c r="VWI14" s="5"/>
      <c r="VWJ14" s="5"/>
      <c r="VWK14" s="5"/>
      <c r="VWL14" s="5"/>
      <c r="VWM14" s="5"/>
      <c r="VWN14" s="5"/>
      <c r="VWO14" s="5"/>
      <c r="VWP14" s="5"/>
      <c r="VWQ14" s="5"/>
      <c r="VWR14" s="5"/>
      <c r="VWS14" s="5"/>
      <c r="VWT14" s="5"/>
      <c r="VWU14" s="5"/>
      <c r="VWV14" s="5"/>
      <c r="VWW14" s="5"/>
      <c r="VWX14" s="5"/>
      <c r="VWY14" s="5"/>
      <c r="VWZ14" s="5"/>
      <c r="VXA14" s="5"/>
      <c r="VXB14" s="5"/>
      <c r="VXC14" s="5"/>
      <c r="VXD14" s="5"/>
      <c r="VXE14" s="5"/>
      <c r="VXF14" s="5"/>
      <c r="VXG14" s="5"/>
      <c r="VXH14" s="5"/>
      <c r="VXI14" s="5"/>
      <c r="VXJ14" s="5"/>
      <c r="VXK14" s="5"/>
      <c r="VXL14" s="5"/>
      <c r="VXM14" s="5"/>
      <c r="VXN14" s="5"/>
      <c r="VXO14" s="5"/>
      <c r="VXP14" s="5"/>
      <c r="VXQ14" s="5"/>
      <c r="VXR14" s="5"/>
      <c r="VXS14" s="5"/>
      <c r="VXT14" s="5"/>
      <c r="VXU14" s="5"/>
      <c r="VXV14" s="5"/>
      <c r="VXW14" s="5"/>
      <c r="VXX14" s="5"/>
      <c r="VXY14" s="5"/>
      <c r="VXZ14" s="5"/>
      <c r="VYA14" s="5"/>
      <c r="VYB14" s="5"/>
      <c r="VYC14" s="5"/>
      <c r="VYD14" s="5"/>
      <c r="VYE14" s="5"/>
      <c r="VYF14" s="5"/>
      <c r="VYG14" s="5"/>
      <c r="VYH14" s="5"/>
      <c r="VYI14" s="5"/>
      <c r="VYJ14" s="5"/>
      <c r="VYK14" s="5"/>
      <c r="VYL14" s="5"/>
      <c r="VYM14" s="5"/>
      <c r="VYN14" s="5"/>
      <c r="VYO14" s="5"/>
      <c r="VYP14" s="5"/>
      <c r="VYQ14" s="5"/>
      <c r="VYR14" s="5"/>
      <c r="VYS14" s="5"/>
      <c r="VYT14" s="5"/>
      <c r="VYU14" s="5"/>
      <c r="VYV14" s="5"/>
      <c r="VYW14" s="5"/>
      <c r="VYX14" s="5"/>
      <c r="VYY14" s="5"/>
      <c r="VYZ14" s="5"/>
      <c r="VZA14" s="5"/>
      <c r="VZB14" s="5"/>
      <c r="VZC14" s="5"/>
      <c r="VZD14" s="5"/>
      <c r="VZE14" s="5"/>
      <c r="VZF14" s="5"/>
      <c r="VZG14" s="5"/>
      <c r="VZH14" s="5"/>
      <c r="VZI14" s="5"/>
      <c r="VZJ14" s="5"/>
      <c r="VZK14" s="5"/>
      <c r="VZL14" s="5"/>
      <c r="VZM14" s="5"/>
      <c r="VZN14" s="5"/>
      <c r="VZO14" s="5"/>
      <c r="VZP14" s="5"/>
      <c r="VZQ14" s="5"/>
      <c r="VZR14" s="5"/>
      <c r="VZS14" s="5"/>
      <c r="VZT14" s="5"/>
      <c r="VZU14" s="5"/>
      <c r="VZV14" s="5"/>
      <c r="VZW14" s="5"/>
      <c r="VZX14" s="5"/>
      <c r="VZY14" s="5"/>
      <c r="VZZ14" s="5"/>
      <c r="WAA14" s="5"/>
      <c r="WAB14" s="5"/>
      <c r="WAC14" s="5"/>
      <c r="WAD14" s="5"/>
      <c r="WAE14" s="5"/>
      <c r="WAF14" s="5"/>
      <c r="WAG14" s="5"/>
      <c r="WAH14" s="5"/>
      <c r="WAI14" s="5"/>
      <c r="WAJ14" s="5"/>
      <c r="WAK14" s="5"/>
      <c r="WAL14" s="5"/>
      <c r="WAM14" s="5"/>
      <c r="WAN14" s="5"/>
      <c r="WAO14" s="5"/>
      <c r="WAP14" s="5"/>
      <c r="WAQ14" s="5"/>
      <c r="WAR14" s="5"/>
      <c r="WAS14" s="5"/>
      <c r="WAT14" s="5"/>
      <c r="WAU14" s="5"/>
      <c r="WAV14" s="5"/>
      <c r="WAW14" s="5"/>
      <c r="WAX14" s="5"/>
      <c r="WAY14" s="5"/>
      <c r="WAZ14" s="5"/>
      <c r="WBA14" s="5"/>
      <c r="WBB14" s="5"/>
      <c r="WBC14" s="5"/>
      <c r="WBD14" s="5"/>
      <c r="WBE14" s="5"/>
      <c r="WBF14" s="5"/>
      <c r="WBG14" s="5"/>
      <c r="WBH14" s="5"/>
      <c r="WBI14" s="5"/>
      <c r="WBJ14" s="5"/>
      <c r="WBK14" s="5"/>
      <c r="WBL14" s="5"/>
      <c r="WBM14" s="5"/>
      <c r="WBN14" s="5"/>
      <c r="WBO14" s="5"/>
      <c r="WBP14" s="5"/>
      <c r="WBQ14" s="5"/>
      <c r="WBR14" s="5"/>
      <c r="WBS14" s="5"/>
      <c r="WBT14" s="5"/>
      <c r="WBU14" s="5"/>
      <c r="WBV14" s="5"/>
      <c r="WBW14" s="5"/>
      <c r="WBX14" s="5"/>
      <c r="WBY14" s="5"/>
      <c r="WBZ14" s="5"/>
      <c r="WCA14" s="5"/>
      <c r="WCB14" s="5"/>
      <c r="WCC14" s="5"/>
      <c r="WCD14" s="5"/>
      <c r="WCE14" s="5"/>
      <c r="WCF14" s="5"/>
      <c r="WCG14" s="5"/>
      <c r="WCH14" s="5"/>
      <c r="WCI14" s="5"/>
      <c r="WCJ14" s="5"/>
      <c r="WCK14" s="5"/>
      <c r="WCL14" s="5"/>
      <c r="WCM14" s="5"/>
      <c r="WCN14" s="5"/>
      <c r="WCO14" s="5"/>
      <c r="WCP14" s="5"/>
      <c r="WCQ14" s="5"/>
      <c r="WCR14" s="5"/>
      <c r="WCS14" s="5"/>
      <c r="WCT14" s="5"/>
      <c r="WCU14" s="5"/>
      <c r="WCV14" s="5"/>
      <c r="WCW14" s="5"/>
      <c r="WCX14" s="5"/>
      <c r="WCY14" s="5"/>
      <c r="WCZ14" s="5"/>
      <c r="WDA14" s="5"/>
      <c r="WDB14" s="5"/>
      <c r="WDC14" s="5"/>
      <c r="WDD14" s="5"/>
      <c r="WDE14" s="5"/>
      <c r="WDF14" s="5"/>
      <c r="WDG14" s="5"/>
      <c r="WDH14" s="5"/>
      <c r="WDI14" s="5"/>
      <c r="WDJ14" s="5"/>
      <c r="WDK14" s="5"/>
      <c r="WDL14" s="5"/>
      <c r="WDM14" s="5"/>
      <c r="WDN14" s="5"/>
      <c r="WDO14" s="5"/>
      <c r="WDP14" s="5"/>
      <c r="WDQ14" s="5"/>
      <c r="WDR14" s="5"/>
      <c r="WDS14" s="5"/>
      <c r="WDT14" s="5"/>
      <c r="WDU14" s="5"/>
      <c r="WDV14" s="5"/>
      <c r="WDW14" s="5"/>
      <c r="WDX14" s="5"/>
      <c r="WDY14" s="5"/>
      <c r="WDZ14" s="5"/>
      <c r="WEA14" s="5"/>
      <c r="WEB14" s="5"/>
      <c r="WEC14" s="5"/>
      <c r="WED14" s="5"/>
      <c r="WEE14" s="5"/>
      <c r="WEF14" s="5"/>
      <c r="WEG14" s="5"/>
      <c r="WEH14" s="5"/>
      <c r="WEI14" s="5"/>
      <c r="WEJ14" s="5"/>
      <c r="WEK14" s="5"/>
      <c r="WEL14" s="5"/>
      <c r="WEM14" s="5"/>
      <c r="WEN14" s="5"/>
      <c r="WEO14" s="5"/>
      <c r="WEP14" s="5"/>
      <c r="WEQ14" s="5"/>
      <c r="WER14" s="5"/>
      <c r="WES14" s="5"/>
      <c r="WET14" s="5"/>
      <c r="WEU14" s="5"/>
      <c r="WEV14" s="5"/>
      <c r="WEW14" s="5"/>
      <c r="WEX14" s="5"/>
      <c r="WEY14" s="5"/>
      <c r="WEZ14" s="5"/>
      <c r="WFA14" s="5"/>
      <c r="WFB14" s="5"/>
      <c r="WFC14" s="5"/>
      <c r="WFD14" s="5"/>
      <c r="WFE14" s="5"/>
      <c r="WFF14" s="5"/>
      <c r="WFG14" s="5"/>
      <c r="WFH14" s="5"/>
      <c r="WFI14" s="5"/>
      <c r="WFJ14" s="5"/>
      <c r="WFK14" s="5"/>
      <c r="WFL14" s="5"/>
      <c r="WFM14" s="5"/>
      <c r="WFN14" s="5"/>
      <c r="WFO14" s="5"/>
      <c r="WFP14" s="5"/>
      <c r="WFQ14" s="5"/>
      <c r="WFR14" s="5"/>
      <c r="WFS14" s="5"/>
      <c r="WFT14" s="5"/>
      <c r="WFU14" s="5"/>
      <c r="WFV14" s="5"/>
      <c r="WFW14" s="5"/>
      <c r="WFX14" s="5"/>
      <c r="WFY14" s="5"/>
      <c r="WFZ14" s="5"/>
      <c r="WGA14" s="5"/>
      <c r="WGB14" s="5"/>
      <c r="WGC14" s="5"/>
      <c r="WGD14" s="5"/>
      <c r="WGE14" s="5"/>
      <c r="WGF14" s="5"/>
      <c r="WGG14" s="5"/>
      <c r="WGH14" s="5"/>
      <c r="WGI14" s="5"/>
      <c r="WGJ14" s="5"/>
      <c r="WGK14" s="5"/>
      <c r="WGL14" s="5"/>
      <c r="WGM14" s="5"/>
      <c r="WGN14" s="5"/>
      <c r="WGO14" s="5"/>
      <c r="WGP14" s="5"/>
      <c r="WGQ14" s="5"/>
      <c r="WGR14" s="5"/>
      <c r="WGS14" s="5"/>
      <c r="WGT14" s="5"/>
      <c r="WGU14" s="5"/>
      <c r="WGV14" s="5"/>
      <c r="WGW14" s="5"/>
      <c r="WGX14" s="5"/>
      <c r="WGY14" s="5"/>
      <c r="WGZ14" s="5"/>
      <c r="WHA14" s="5"/>
      <c r="WHB14" s="5"/>
      <c r="WHC14" s="5"/>
      <c r="WHD14" s="5"/>
      <c r="WHE14" s="5"/>
      <c r="WHF14" s="5"/>
      <c r="WHG14" s="5"/>
      <c r="WHH14" s="5"/>
      <c r="WHI14" s="5"/>
      <c r="WHJ14" s="5"/>
      <c r="WHK14" s="5"/>
      <c r="WHL14" s="5"/>
      <c r="WHM14" s="5"/>
      <c r="WHN14" s="5"/>
      <c r="WHO14" s="5"/>
      <c r="WHP14" s="5"/>
      <c r="WHQ14" s="5"/>
      <c r="WHR14" s="5"/>
      <c r="WHS14" s="5"/>
      <c r="WHT14" s="5"/>
      <c r="WHU14" s="5"/>
      <c r="WHV14" s="5"/>
      <c r="WHW14" s="5"/>
      <c r="WHX14" s="5"/>
      <c r="WHY14" s="5"/>
      <c r="WHZ14" s="5"/>
      <c r="WIA14" s="5"/>
      <c r="WIB14" s="5"/>
      <c r="WIC14" s="5"/>
      <c r="WID14" s="5"/>
      <c r="WIE14" s="5"/>
      <c r="WIF14" s="5"/>
      <c r="WIG14" s="5"/>
      <c r="WIH14" s="5"/>
      <c r="WII14" s="5"/>
      <c r="WIJ14" s="5"/>
      <c r="WIK14" s="5"/>
      <c r="WIL14" s="5"/>
      <c r="WIM14" s="5"/>
      <c r="WIN14" s="5"/>
      <c r="WIO14" s="5"/>
      <c r="WIP14" s="5"/>
      <c r="WIQ14" s="5"/>
      <c r="WIR14" s="5"/>
      <c r="WIS14" s="5"/>
      <c r="WIT14" s="5"/>
      <c r="WIU14" s="5"/>
      <c r="WIV14" s="5"/>
      <c r="WIW14" s="5"/>
      <c r="WIX14" s="5"/>
      <c r="WIY14" s="5"/>
      <c r="WIZ14" s="5"/>
      <c r="WJA14" s="5"/>
      <c r="WJB14" s="5"/>
      <c r="WJC14" s="5"/>
      <c r="WJD14" s="5"/>
      <c r="WJE14" s="5"/>
      <c r="WJF14" s="5"/>
      <c r="WJG14" s="5"/>
      <c r="WJH14" s="5"/>
      <c r="WJI14" s="5"/>
      <c r="WJJ14" s="5"/>
      <c r="WJK14" s="5"/>
      <c r="WJL14" s="5"/>
      <c r="WJM14" s="5"/>
      <c r="WJN14" s="5"/>
      <c r="WJO14" s="5"/>
      <c r="WJP14" s="5"/>
      <c r="WJQ14" s="5"/>
      <c r="WJR14" s="5"/>
      <c r="WJS14" s="5"/>
      <c r="WJT14" s="5"/>
      <c r="WJU14" s="5"/>
      <c r="WJV14" s="5"/>
      <c r="WJW14" s="5"/>
      <c r="WJX14" s="5"/>
      <c r="WJY14" s="5"/>
      <c r="WJZ14" s="5"/>
      <c r="WKA14" s="5"/>
      <c r="WKB14" s="5"/>
      <c r="WKC14" s="5"/>
      <c r="WKD14" s="5"/>
      <c r="WKE14" s="5"/>
      <c r="WKF14" s="5"/>
      <c r="WKG14" s="5"/>
      <c r="WKH14" s="5"/>
      <c r="WKI14" s="5"/>
      <c r="WKJ14" s="5"/>
      <c r="WKK14" s="5"/>
      <c r="WKL14" s="5"/>
      <c r="WKM14" s="5"/>
      <c r="WKN14" s="5"/>
      <c r="WKO14" s="5"/>
      <c r="WKP14" s="5"/>
      <c r="WKQ14" s="5"/>
      <c r="WKR14" s="5"/>
      <c r="WKS14" s="5"/>
      <c r="WKT14" s="5"/>
      <c r="WKU14" s="5"/>
      <c r="WKV14" s="5"/>
      <c r="WKW14" s="5"/>
      <c r="WKX14" s="5"/>
      <c r="WKY14" s="5"/>
      <c r="WKZ14" s="5"/>
      <c r="WLA14" s="5"/>
      <c r="WLB14" s="5"/>
      <c r="WLC14" s="5"/>
      <c r="WLD14" s="5"/>
      <c r="WLE14" s="5"/>
      <c r="WLF14" s="5"/>
      <c r="WLG14" s="5"/>
      <c r="WLH14" s="5"/>
      <c r="WLI14" s="5"/>
      <c r="WLJ14" s="5"/>
      <c r="WLK14" s="5"/>
      <c r="WLL14" s="5"/>
      <c r="WLM14" s="5"/>
      <c r="WLN14" s="5"/>
      <c r="WLO14" s="5"/>
      <c r="WLP14" s="5"/>
      <c r="WLQ14" s="5"/>
      <c r="WLR14" s="5"/>
      <c r="WLS14" s="5"/>
      <c r="WLT14" s="5"/>
      <c r="WLU14" s="5"/>
      <c r="WLV14" s="5"/>
      <c r="WLW14" s="5"/>
      <c r="WLX14" s="5"/>
      <c r="WLY14" s="5"/>
      <c r="WLZ14" s="5"/>
      <c r="WMA14" s="5"/>
      <c r="WMB14" s="5"/>
      <c r="WMC14" s="5"/>
      <c r="WMD14" s="5"/>
      <c r="WME14" s="5"/>
      <c r="WMF14" s="5"/>
      <c r="WMG14" s="5"/>
      <c r="WMH14" s="5"/>
      <c r="WMI14" s="5"/>
      <c r="WMJ14" s="5"/>
      <c r="WMK14" s="5"/>
      <c r="WML14" s="5"/>
      <c r="WMM14" s="5"/>
      <c r="WMN14" s="5"/>
      <c r="WMO14" s="5"/>
      <c r="WMP14" s="5"/>
      <c r="WMQ14" s="5"/>
      <c r="WMR14" s="5"/>
      <c r="WMS14" s="5"/>
      <c r="WMT14" s="5"/>
      <c r="WMU14" s="5"/>
      <c r="WMV14" s="5"/>
      <c r="WMW14" s="5"/>
      <c r="WMX14" s="5"/>
      <c r="WMY14" s="5"/>
      <c r="WMZ14" s="5"/>
      <c r="WNA14" s="5"/>
      <c r="WNB14" s="5"/>
      <c r="WNC14" s="5"/>
      <c r="WND14" s="5"/>
      <c r="WNE14" s="5"/>
      <c r="WNF14" s="5"/>
      <c r="WNG14" s="5"/>
      <c r="WNH14" s="5"/>
      <c r="WNI14" s="5"/>
      <c r="WNJ14" s="5"/>
      <c r="WNK14" s="5"/>
      <c r="WNL14" s="5"/>
      <c r="WNM14" s="5"/>
      <c r="WNN14" s="5"/>
      <c r="WNO14" s="5"/>
      <c r="WNP14" s="5"/>
      <c r="WNQ14" s="5"/>
      <c r="WNR14" s="5"/>
      <c r="WNS14" s="5"/>
      <c r="WNT14" s="5"/>
      <c r="WNU14" s="5"/>
      <c r="WNV14" s="5"/>
      <c r="WNW14" s="5"/>
      <c r="WNX14" s="5"/>
      <c r="WNY14" s="5"/>
      <c r="WNZ14" s="5"/>
      <c r="WOA14" s="5"/>
      <c r="WOB14" s="5"/>
      <c r="WOC14" s="5"/>
      <c r="WOD14" s="5"/>
      <c r="WOE14" s="5"/>
      <c r="WOF14" s="5"/>
      <c r="WOG14" s="5"/>
      <c r="WOH14" s="5"/>
      <c r="WOI14" s="5"/>
      <c r="WOJ14" s="5"/>
      <c r="WOK14" s="5"/>
      <c r="WOL14" s="5"/>
      <c r="WOM14" s="5"/>
      <c r="WON14" s="5"/>
      <c r="WOO14" s="5"/>
      <c r="WOP14" s="5"/>
      <c r="WOQ14" s="5"/>
      <c r="WOR14" s="5"/>
      <c r="WOS14" s="5"/>
      <c r="WOT14" s="5"/>
      <c r="WOU14" s="5"/>
      <c r="WOV14" s="5"/>
      <c r="WOW14" s="5"/>
      <c r="WOX14" s="5"/>
      <c r="WOY14" s="5"/>
      <c r="WOZ14" s="5"/>
      <c r="WPA14" s="5"/>
      <c r="WPB14" s="5"/>
      <c r="WPC14" s="5"/>
      <c r="WPD14" s="5"/>
      <c r="WPE14" s="5"/>
      <c r="WPF14" s="5"/>
      <c r="WPG14" s="5"/>
      <c r="WPH14" s="5"/>
      <c r="WPI14" s="5"/>
      <c r="WPJ14" s="5"/>
      <c r="WPK14" s="5"/>
      <c r="WPL14" s="5"/>
      <c r="WPM14" s="5"/>
      <c r="WPN14" s="5"/>
      <c r="WPO14" s="5"/>
      <c r="WPP14" s="5"/>
      <c r="WPQ14" s="5"/>
      <c r="WPR14" s="5"/>
      <c r="WPS14" s="5"/>
      <c r="WPT14" s="5"/>
      <c r="WPU14" s="5"/>
      <c r="WPV14" s="5"/>
      <c r="WPW14" s="5"/>
      <c r="WPX14" s="5"/>
      <c r="WPY14" s="5"/>
      <c r="WPZ14" s="5"/>
      <c r="WQA14" s="5"/>
      <c r="WQB14" s="5"/>
      <c r="WQC14" s="5"/>
      <c r="WQD14" s="5"/>
      <c r="WQE14" s="5"/>
      <c r="WQF14" s="5"/>
      <c r="WQG14" s="5"/>
      <c r="WQH14" s="5"/>
      <c r="WQI14" s="5"/>
      <c r="WQJ14" s="5"/>
      <c r="WQK14" s="5"/>
      <c r="WQL14" s="5"/>
      <c r="WQM14" s="5"/>
      <c r="WQN14" s="5"/>
      <c r="WQO14" s="5"/>
      <c r="WQP14" s="5"/>
      <c r="WQQ14" s="5"/>
      <c r="WQR14" s="5"/>
      <c r="WQS14" s="5"/>
      <c r="WQT14" s="5"/>
      <c r="WQU14" s="5"/>
      <c r="WQV14" s="5"/>
      <c r="WQW14" s="5"/>
      <c r="WQX14" s="5"/>
      <c r="WQY14" s="5"/>
      <c r="WQZ14" s="5"/>
      <c r="WRA14" s="5"/>
      <c r="WRB14" s="5"/>
      <c r="WRC14" s="5"/>
      <c r="WRD14" s="5"/>
      <c r="WRE14" s="5"/>
      <c r="WRF14" s="5"/>
      <c r="WRG14" s="5"/>
      <c r="WRH14" s="5"/>
      <c r="WRI14" s="5"/>
      <c r="WRJ14" s="5"/>
      <c r="WRK14" s="5"/>
      <c r="WRL14" s="5"/>
      <c r="WRM14" s="5"/>
      <c r="WRN14" s="5"/>
      <c r="WRO14" s="5"/>
      <c r="WRP14" s="5"/>
      <c r="WRQ14" s="5"/>
      <c r="WRR14" s="5"/>
      <c r="WRS14" s="5"/>
      <c r="WRT14" s="5"/>
      <c r="WRU14" s="5"/>
      <c r="WRV14" s="5"/>
      <c r="WRW14" s="5"/>
      <c r="WRX14" s="5"/>
      <c r="WRY14" s="5"/>
      <c r="WRZ14" s="5"/>
      <c r="WSA14" s="5"/>
      <c r="WSB14" s="5"/>
      <c r="WSC14" s="5"/>
      <c r="WSD14" s="5"/>
      <c r="WSE14" s="5"/>
      <c r="WSF14" s="5"/>
      <c r="WSG14" s="5"/>
      <c r="WSH14" s="5"/>
      <c r="WSI14" s="5"/>
      <c r="WSJ14" s="5"/>
      <c r="WSK14" s="5"/>
      <c r="WSL14" s="5"/>
      <c r="WSM14" s="5"/>
      <c r="WSN14" s="5"/>
      <c r="WSO14" s="5"/>
      <c r="WSP14" s="5"/>
      <c r="WSQ14" s="5"/>
      <c r="WSR14" s="5"/>
      <c r="WSS14" s="5"/>
      <c r="WST14" s="5"/>
      <c r="WSU14" s="5"/>
      <c r="WSV14" s="5"/>
      <c r="WSW14" s="5"/>
      <c r="WSX14" s="5"/>
      <c r="WSY14" s="5"/>
      <c r="WSZ14" s="5"/>
      <c r="WTA14" s="5"/>
      <c r="WTB14" s="5"/>
      <c r="WTC14" s="5"/>
      <c r="WTD14" s="5"/>
      <c r="WTE14" s="5"/>
      <c r="WTF14" s="5"/>
      <c r="WTG14" s="5"/>
      <c r="WTH14" s="5"/>
      <c r="WTI14" s="5"/>
      <c r="WTJ14" s="5"/>
      <c r="WTK14" s="5"/>
      <c r="WTL14" s="5"/>
      <c r="WTM14" s="5"/>
      <c r="WTN14" s="5"/>
      <c r="WTO14" s="5"/>
      <c r="WTP14" s="5"/>
      <c r="WTQ14" s="5"/>
      <c r="WTR14" s="5"/>
      <c r="WTS14" s="5"/>
      <c r="WTT14" s="5"/>
      <c r="WTU14" s="5"/>
      <c r="WTV14" s="5"/>
      <c r="WTW14" s="5"/>
      <c r="WTX14" s="5"/>
      <c r="WTY14" s="5"/>
      <c r="WTZ14" s="5"/>
      <c r="WUA14" s="5"/>
      <c r="WUB14" s="5"/>
      <c r="WUC14" s="5"/>
      <c r="WUD14" s="5"/>
      <c r="WUE14" s="5"/>
      <c r="WUF14" s="5"/>
      <c r="WUG14" s="5"/>
      <c r="WUH14" s="5"/>
      <c r="WUI14" s="5"/>
      <c r="WUJ14" s="5"/>
      <c r="WUK14" s="5"/>
      <c r="WUL14" s="5"/>
      <c r="WUM14" s="5"/>
      <c r="WUN14" s="5"/>
      <c r="WUO14" s="5"/>
      <c r="WUP14" s="5"/>
      <c r="WUQ14" s="5"/>
      <c r="WUR14" s="5"/>
      <c r="WUS14" s="5"/>
      <c r="WUT14" s="5"/>
      <c r="WUU14" s="5"/>
      <c r="WUV14" s="5"/>
      <c r="WUW14" s="5"/>
      <c r="WUX14" s="5"/>
      <c r="WUY14" s="5"/>
      <c r="WUZ14" s="5"/>
      <c r="WVA14" s="5"/>
      <c r="WVB14" s="5"/>
      <c r="WVC14" s="5"/>
      <c r="WVD14" s="5"/>
      <c r="WVE14" s="5"/>
      <c r="WVF14" s="5"/>
      <c r="WVG14" s="5"/>
      <c r="WVH14" s="5"/>
      <c r="WVI14" s="5"/>
      <c r="WVJ14" s="5"/>
      <c r="WVK14" s="5"/>
      <c r="WVL14" s="5"/>
      <c r="WVM14" s="5"/>
      <c r="WVN14" s="5"/>
      <c r="WVO14" s="5"/>
      <c r="WVP14" s="5"/>
      <c r="WVQ14" s="5"/>
      <c r="WVR14" s="5"/>
      <c r="WVS14" s="5"/>
      <c r="WVT14" s="5"/>
      <c r="WVU14" s="5"/>
      <c r="WVV14" s="5"/>
      <c r="WVW14" s="5"/>
      <c r="WVX14" s="5"/>
      <c r="WVY14" s="5"/>
      <c r="WVZ14" s="5"/>
      <c r="WWA14" s="5"/>
      <c r="WWB14" s="5"/>
      <c r="WWC14" s="5"/>
      <c r="WWD14" s="5"/>
      <c r="WWE14" s="5"/>
      <c r="WWF14" s="5"/>
      <c r="WWG14" s="5"/>
      <c r="WWH14" s="5"/>
      <c r="WWI14" s="5"/>
      <c r="WWJ14" s="5"/>
      <c r="WWK14" s="5"/>
      <c r="WWL14" s="5"/>
      <c r="WWM14" s="5"/>
      <c r="WWN14" s="5"/>
      <c r="WWO14" s="5"/>
      <c r="WWP14" s="5"/>
      <c r="WWQ14" s="5"/>
      <c r="WWR14" s="5"/>
      <c r="WWS14" s="5"/>
      <c r="WWT14" s="5"/>
      <c r="WWU14" s="5"/>
      <c r="WWV14" s="5"/>
      <c r="WWW14" s="5"/>
      <c r="WWX14" s="5"/>
      <c r="WWY14" s="5"/>
      <c r="WWZ14" s="5"/>
      <c r="WXA14" s="5"/>
      <c r="WXB14" s="5"/>
      <c r="WXC14" s="5"/>
      <c r="WXD14" s="5"/>
      <c r="WXE14" s="5"/>
      <c r="WXF14" s="5"/>
      <c r="WXG14" s="5"/>
      <c r="WXH14" s="5"/>
      <c r="WXI14" s="5"/>
      <c r="WXJ14" s="5"/>
      <c r="WXK14" s="5"/>
      <c r="WXL14" s="5"/>
      <c r="WXM14" s="5"/>
      <c r="WXN14" s="5"/>
      <c r="WXO14" s="5"/>
      <c r="WXP14" s="5"/>
      <c r="WXQ14" s="5"/>
      <c r="WXR14" s="5"/>
      <c r="WXS14" s="5"/>
      <c r="WXT14" s="5"/>
      <c r="WXU14" s="5"/>
      <c r="WXV14" s="5"/>
      <c r="WXW14" s="5"/>
      <c r="WXX14" s="5"/>
      <c r="WXY14" s="5"/>
      <c r="WXZ14" s="5"/>
      <c r="WYA14" s="5"/>
      <c r="WYB14" s="5"/>
      <c r="WYC14" s="5"/>
      <c r="WYD14" s="5"/>
      <c r="WYE14" s="5"/>
      <c r="WYF14" s="5"/>
      <c r="WYG14" s="5"/>
      <c r="WYH14" s="5"/>
      <c r="WYI14" s="5"/>
      <c r="WYJ14" s="5"/>
      <c r="WYK14" s="5"/>
      <c r="WYL14" s="5"/>
      <c r="WYM14" s="5"/>
      <c r="WYN14" s="5"/>
      <c r="WYO14" s="5"/>
      <c r="WYP14" s="5"/>
      <c r="WYQ14" s="5"/>
      <c r="WYR14" s="5"/>
      <c r="WYS14" s="5"/>
      <c r="WYT14" s="5"/>
      <c r="WYU14" s="5"/>
      <c r="WYV14" s="5"/>
      <c r="WYW14" s="5"/>
      <c r="WYX14" s="5"/>
      <c r="WYY14" s="5"/>
      <c r="WYZ14" s="5"/>
      <c r="WZA14" s="5"/>
      <c r="WZB14" s="5"/>
      <c r="WZC14" s="5"/>
      <c r="WZD14" s="5"/>
      <c r="WZE14" s="5"/>
      <c r="WZF14" s="5"/>
      <c r="WZG14" s="5"/>
      <c r="WZH14" s="5"/>
      <c r="WZI14" s="5"/>
      <c r="WZJ14" s="5"/>
      <c r="WZK14" s="5"/>
      <c r="WZL14" s="5"/>
      <c r="WZM14" s="5"/>
      <c r="WZN14" s="5"/>
      <c r="WZO14" s="5"/>
      <c r="WZP14" s="5"/>
      <c r="WZQ14" s="5"/>
      <c r="WZR14" s="5"/>
      <c r="WZS14" s="5"/>
      <c r="WZT14" s="5"/>
      <c r="WZU14" s="5"/>
      <c r="WZV14" s="5"/>
      <c r="WZW14" s="5"/>
      <c r="WZX14" s="5"/>
      <c r="WZY14" s="5"/>
      <c r="WZZ14" s="5"/>
      <c r="XAA14" s="5"/>
      <c r="XAB14" s="5"/>
      <c r="XAC14" s="5"/>
      <c r="XAD14" s="5"/>
      <c r="XAE14" s="5"/>
      <c r="XAF14" s="5"/>
      <c r="XAG14" s="5"/>
      <c r="XAH14" s="5"/>
      <c r="XAI14" s="5"/>
      <c r="XAJ14" s="5"/>
      <c r="XAK14" s="5"/>
      <c r="XAL14" s="5"/>
      <c r="XAM14" s="5"/>
      <c r="XAN14" s="5"/>
      <c r="XAO14" s="5"/>
      <c r="XAP14" s="5"/>
      <c r="XAQ14" s="5"/>
      <c r="XAR14" s="5"/>
      <c r="XAS14" s="5"/>
      <c r="XAT14" s="5"/>
      <c r="XAU14" s="5"/>
      <c r="XAV14" s="5"/>
    </row>
    <row r="15" spans="1:16272" s="31" customFormat="1" ht="15.75" customHeight="1" thickBot="1" x14ac:dyDescent="0.3">
      <c r="A15" s="455" t="s">
        <v>76</v>
      </c>
      <c r="B15" s="466"/>
      <c r="C15" s="466"/>
      <c r="D15" s="466"/>
      <c r="E15" s="466"/>
      <c r="F15" s="455" t="s">
        <v>77</v>
      </c>
      <c r="G15" s="456"/>
      <c r="H15" s="241" t="s">
        <v>78</v>
      </c>
      <c r="I15" s="487" t="str">
        <f>'F2. COMP. LAB Y COM COMPOR'!I16</f>
        <v>Propósito del empleo:</v>
      </c>
      <c r="J15" s="489"/>
      <c r="K15" s="1300">
        <f>'F2. COMP. LAB Y COM COMPOR'!J16</f>
        <v>0</v>
      </c>
      <c r="L15" s="1301"/>
      <c r="M15" s="1301"/>
      <c r="N15" s="1301"/>
      <c r="O15" s="1301"/>
      <c r="P15" s="1301"/>
      <c r="Q15" s="1301"/>
      <c r="R15" s="1301"/>
      <c r="S15" s="1302"/>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row>
    <row r="16" spans="1:16272" s="32" customFormat="1" ht="15.75" thickBot="1" x14ac:dyDescent="0.3">
      <c r="A16" s="984" t="str">
        <f>'F2. COMP. LAB Y COM COMPOR'!A17:E17</f>
        <v>DIRECTIVO</v>
      </c>
      <c r="B16" s="1170"/>
      <c r="C16" s="1170"/>
      <c r="D16" s="1170"/>
      <c r="E16" s="1170"/>
      <c r="F16" s="984">
        <f>'F2. COMP. LAB Y COM COMPOR'!F17:G17</f>
        <v>0</v>
      </c>
      <c r="G16" s="985"/>
      <c r="H16" s="259">
        <f>'F2. COMP. LAB Y COM COMPOR'!H17</f>
        <v>0</v>
      </c>
      <c r="I16" s="459"/>
      <c r="J16" s="460"/>
      <c r="K16" s="984"/>
      <c r="L16" s="1170"/>
      <c r="M16" s="1170"/>
      <c r="N16" s="1170"/>
      <c r="O16" s="1170"/>
      <c r="P16" s="1170"/>
      <c r="Q16" s="1170"/>
      <c r="R16" s="1170"/>
      <c r="S16" s="985"/>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c r="WD16" s="7"/>
      <c r="WE16" s="7"/>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c r="ZA16" s="7"/>
      <c r="ZB16" s="7"/>
      <c r="ZC16" s="7"/>
      <c r="ZD16" s="7"/>
      <c r="ZE16" s="7"/>
      <c r="ZF16" s="7"/>
      <c r="ZG16" s="7"/>
      <c r="ZH16" s="7"/>
      <c r="ZI16" s="7"/>
      <c r="ZJ16" s="7"/>
      <c r="ZK16" s="7"/>
      <c r="ZL16" s="7"/>
      <c r="ZM16" s="7"/>
      <c r="ZN16" s="7"/>
      <c r="ZO16" s="7"/>
      <c r="ZP16" s="7"/>
      <c r="ZQ16" s="7"/>
      <c r="ZR16" s="7"/>
      <c r="ZS16" s="7"/>
      <c r="ZT16" s="7"/>
      <c r="ZU16" s="7"/>
      <c r="ZV16" s="7"/>
      <c r="ZW16" s="7"/>
      <c r="ZX16" s="7"/>
      <c r="ZY16" s="7"/>
      <c r="ZZ16" s="7"/>
      <c r="AAA16" s="7"/>
      <c r="AAB16" s="7"/>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c r="AHA16" s="7"/>
      <c r="AHB16" s="7"/>
      <c r="AHC16" s="7"/>
      <c r="AHD16" s="7"/>
      <c r="AHE16" s="7"/>
      <c r="AHF16" s="7"/>
      <c r="AHG16" s="7"/>
      <c r="AHH16" s="7"/>
      <c r="AHI16" s="7"/>
      <c r="AHJ16" s="7"/>
      <c r="AHK16" s="7"/>
      <c r="AHL16" s="7"/>
      <c r="AHM16" s="7"/>
      <c r="AHN16" s="7"/>
      <c r="AHO16" s="7"/>
      <c r="AHP16" s="7"/>
      <c r="AHQ16" s="7"/>
      <c r="AHR16" s="7"/>
      <c r="AHS16" s="7"/>
      <c r="AHT16" s="7"/>
      <c r="AHU16" s="7"/>
      <c r="AHV16" s="7"/>
      <c r="AHW16" s="7"/>
      <c r="AHX16" s="7"/>
      <c r="AHY16" s="7"/>
      <c r="AHZ16" s="7"/>
      <c r="AIA16" s="7"/>
      <c r="AIB16" s="7"/>
      <c r="AIC16" s="7"/>
      <c r="AID16" s="7"/>
      <c r="AIE16" s="7"/>
      <c r="AIF16" s="7"/>
      <c r="AIG16" s="7"/>
      <c r="AIH16" s="7"/>
      <c r="AII16" s="7"/>
      <c r="AIJ16" s="7"/>
      <c r="AIK16" s="7"/>
      <c r="AIL16" s="7"/>
      <c r="AIM16" s="7"/>
      <c r="AIN16" s="7"/>
      <c r="AIO16" s="7"/>
      <c r="AIP16" s="7"/>
      <c r="AIQ16" s="7"/>
      <c r="AIR16" s="7"/>
      <c r="AIS16" s="7"/>
      <c r="AIT16" s="7"/>
      <c r="AIU16" s="7"/>
      <c r="AIV16" s="7"/>
      <c r="AIW16" s="7"/>
      <c r="AIX16" s="7"/>
      <c r="AIY16" s="7"/>
      <c r="AIZ16" s="7"/>
      <c r="AJA16" s="7"/>
      <c r="AJB16" s="7"/>
      <c r="AJC16" s="7"/>
      <c r="AJD16" s="7"/>
      <c r="AJE16" s="7"/>
      <c r="AJF16" s="7"/>
      <c r="AJG16" s="7"/>
      <c r="AJH16" s="7"/>
      <c r="AJI16" s="7"/>
      <c r="AJJ16" s="7"/>
      <c r="AJK16" s="7"/>
      <c r="AJL16" s="7"/>
      <c r="AJM16" s="7"/>
      <c r="AJN16" s="7"/>
      <c r="AJO16" s="7"/>
      <c r="AJP16" s="7"/>
      <c r="AJQ16" s="7"/>
      <c r="AJR16" s="7"/>
      <c r="AJS16" s="7"/>
      <c r="AJT16" s="7"/>
      <c r="AJU16" s="7"/>
      <c r="AJV16" s="7"/>
      <c r="AJW16" s="7"/>
      <c r="AJX16" s="7"/>
      <c r="AJY16" s="7"/>
      <c r="AJZ16" s="7"/>
      <c r="AKA16" s="7"/>
      <c r="AKB16" s="7"/>
      <c r="AKC16" s="7"/>
      <c r="AKD16" s="7"/>
      <c r="AKE16" s="7"/>
      <c r="AKF16" s="7"/>
      <c r="AKG16" s="7"/>
      <c r="AKH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c r="BDU16" s="7"/>
      <c r="BDV16" s="7"/>
      <c r="BDW16" s="7"/>
      <c r="BDX16" s="7"/>
      <c r="BDY16" s="7"/>
      <c r="BDZ16" s="7"/>
      <c r="BEA16" s="7"/>
      <c r="BEB16" s="7"/>
      <c r="BEC16" s="7"/>
      <c r="BED16" s="7"/>
      <c r="BEE16" s="7"/>
      <c r="BEF16" s="7"/>
      <c r="BEG16" s="7"/>
      <c r="BEH16" s="7"/>
      <c r="BEI16" s="7"/>
      <c r="BEJ16" s="7"/>
      <c r="BEK16" s="7"/>
      <c r="BEL16" s="7"/>
      <c r="BEM16" s="7"/>
      <c r="BEN16" s="7"/>
      <c r="BEO16" s="7"/>
      <c r="BEP16" s="7"/>
      <c r="BEQ16" s="7"/>
      <c r="BER16" s="7"/>
      <c r="BES16" s="7"/>
      <c r="BET16" s="7"/>
      <c r="BEU16" s="7"/>
      <c r="BEV16" s="7"/>
      <c r="BEW16" s="7"/>
      <c r="BEX16" s="7"/>
      <c r="BEY16" s="7"/>
      <c r="BEZ16" s="7"/>
      <c r="BFA16" s="7"/>
      <c r="BFB16" s="7"/>
      <c r="BFC16" s="7"/>
      <c r="BFD16" s="7"/>
      <c r="BFE16" s="7"/>
      <c r="BFF16" s="7"/>
      <c r="BFG16" s="7"/>
      <c r="BFH16" s="7"/>
      <c r="BFI16" s="7"/>
      <c r="BFJ16" s="7"/>
      <c r="BFK16" s="7"/>
      <c r="BFL16" s="7"/>
      <c r="BFM16" s="7"/>
      <c r="BFN16" s="7"/>
      <c r="BFO16" s="7"/>
      <c r="BFP16" s="7"/>
      <c r="BFQ16" s="7"/>
      <c r="BFR16" s="7"/>
      <c r="BFS16" s="7"/>
      <c r="BFT16" s="7"/>
      <c r="BFU16" s="7"/>
      <c r="BFV16" s="7"/>
      <c r="BFW16" s="7"/>
      <c r="BFX16" s="7"/>
      <c r="BFY16" s="7"/>
      <c r="BFZ16" s="7"/>
      <c r="BGA16" s="7"/>
      <c r="BGB16" s="7"/>
      <c r="BGC16" s="7"/>
      <c r="BGD16" s="7"/>
      <c r="BGE16" s="7"/>
      <c r="BGF16" s="7"/>
      <c r="BGG16" s="7"/>
      <c r="BGH16" s="7"/>
      <c r="BGI16" s="7"/>
      <c r="BGJ16" s="7"/>
      <c r="BGK16" s="7"/>
      <c r="BGL16" s="7"/>
      <c r="BGM16" s="7"/>
      <c r="BGN16" s="7"/>
      <c r="BGO16" s="7"/>
      <c r="BGP16" s="7"/>
      <c r="BGQ16" s="7"/>
      <c r="BGR16" s="7"/>
      <c r="BGS16" s="7"/>
      <c r="BGT16" s="7"/>
      <c r="BGU16" s="7"/>
      <c r="BGV16" s="7"/>
      <c r="BGW16" s="7"/>
      <c r="BGX16" s="7"/>
      <c r="BGY16" s="7"/>
      <c r="BGZ16" s="7"/>
      <c r="BHA16" s="7"/>
      <c r="BHB16" s="7"/>
      <c r="BHC16" s="7"/>
      <c r="BHD16" s="7"/>
      <c r="BHE16" s="7"/>
      <c r="BHF16" s="7"/>
      <c r="BHG16" s="7"/>
      <c r="BHH16" s="7"/>
      <c r="BHI16" s="7"/>
      <c r="BHJ16" s="7"/>
      <c r="BHK16" s="7"/>
      <c r="BHL16" s="7"/>
      <c r="BHM16" s="7"/>
      <c r="BHN16" s="7"/>
      <c r="BHO16" s="7"/>
      <c r="BHP16" s="7"/>
      <c r="BHQ16" s="7"/>
      <c r="BHR16" s="7"/>
      <c r="BHS16" s="7"/>
      <c r="BHT16" s="7"/>
      <c r="BHU16" s="7"/>
      <c r="BHV16" s="7"/>
      <c r="BHW16" s="7"/>
      <c r="BHX16" s="7"/>
      <c r="BHY16" s="7"/>
      <c r="BHZ16" s="7"/>
      <c r="BIA16" s="7"/>
      <c r="BIB16" s="7"/>
      <c r="BIC16" s="7"/>
      <c r="BID16" s="7"/>
      <c r="BIE16" s="7"/>
      <c r="BIF16" s="7"/>
      <c r="BIG16" s="7"/>
      <c r="BIH16" s="7"/>
      <c r="BII16" s="7"/>
      <c r="BIJ16" s="7"/>
      <c r="BIK16" s="7"/>
      <c r="BIL16" s="7"/>
      <c r="BIM16" s="7"/>
      <c r="BIN16" s="7"/>
      <c r="BIO16" s="7"/>
      <c r="BIP16" s="7"/>
      <c r="BIQ16" s="7"/>
      <c r="BIR16" s="7"/>
      <c r="BIS16" s="7"/>
      <c r="BIT16" s="7"/>
      <c r="BIU16" s="7"/>
      <c r="BIV16" s="7"/>
      <c r="BIW16" s="7"/>
      <c r="BIX16" s="7"/>
      <c r="BIY16" s="7"/>
      <c r="BIZ16" s="7"/>
      <c r="BJA16" s="7"/>
      <c r="BJB16" s="7"/>
      <c r="BJC16" s="7"/>
      <c r="BJD16" s="7"/>
      <c r="BJE16" s="7"/>
      <c r="BJF16" s="7"/>
      <c r="BJG16" s="7"/>
      <c r="BJH16" s="7"/>
      <c r="BJI16" s="7"/>
      <c r="BJJ16" s="7"/>
      <c r="BJK16" s="7"/>
      <c r="BJL16" s="7"/>
      <c r="BJM16" s="7"/>
      <c r="BJN16" s="7"/>
      <c r="BJO16" s="7"/>
      <c r="BJP16" s="7"/>
      <c r="BJQ16" s="7"/>
      <c r="BJR16" s="7"/>
      <c r="BJS16" s="7"/>
      <c r="BJT16" s="7"/>
      <c r="BJU16" s="7"/>
      <c r="BJV16" s="7"/>
      <c r="BJW16" s="7"/>
      <c r="BJX16" s="7"/>
      <c r="BJY16" s="7"/>
      <c r="BJZ16" s="7"/>
      <c r="BKA16" s="7"/>
      <c r="BKB16" s="7"/>
      <c r="BKC16" s="7"/>
      <c r="BKD16" s="7"/>
      <c r="BKE16" s="7"/>
      <c r="BKF16" s="7"/>
      <c r="BKG16" s="7"/>
      <c r="BKH16" s="7"/>
      <c r="BKI16" s="7"/>
      <c r="BKJ16" s="7"/>
      <c r="BKK16" s="7"/>
      <c r="BKL16" s="7"/>
      <c r="BKM16" s="7"/>
      <c r="BKN16" s="7"/>
      <c r="BKO16" s="7"/>
      <c r="BKP16" s="7"/>
      <c r="BKQ16" s="7"/>
      <c r="BKR16" s="7"/>
      <c r="BKS16" s="7"/>
      <c r="BKT16" s="7"/>
      <c r="BKU16" s="7"/>
      <c r="BKV16" s="7"/>
      <c r="BKW16" s="7"/>
      <c r="BKX16" s="7"/>
      <c r="BKY16" s="7"/>
      <c r="BKZ16" s="7"/>
      <c r="BLA16" s="7"/>
      <c r="BLB16" s="7"/>
      <c r="BLC16" s="7"/>
      <c r="BLD16" s="7"/>
      <c r="BLE16" s="7"/>
      <c r="BLF16" s="7"/>
      <c r="BLG16" s="7"/>
      <c r="BLH16" s="7"/>
      <c r="BLI16" s="7"/>
      <c r="BLJ16" s="7"/>
      <c r="BLK16" s="7"/>
      <c r="BLL16" s="7"/>
      <c r="BLM16" s="7"/>
      <c r="BLN16" s="7"/>
      <c r="BLO16" s="7"/>
      <c r="BLP16" s="7"/>
      <c r="BLQ16" s="7"/>
      <c r="BLR16" s="7"/>
      <c r="BLS16" s="7"/>
      <c r="BLT16" s="7"/>
      <c r="BLU16" s="7"/>
      <c r="BLV16" s="7"/>
      <c r="BLW16" s="7"/>
      <c r="BLX16" s="7"/>
      <c r="BLY16" s="7"/>
      <c r="BLZ16" s="7"/>
      <c r="BMA16" s="7"/>
      <c r="BMB16" s="7"/>
      <c r="BMC16" s="7"/>
      <c r="BMD16" s="7"/>
      <c r="BME16" s="7"/>
      <c r="BMF16" s="7"/>
      <c r="BMG16" s="7"/>
      <c r="BMH16" s="7"/>
      <c r="BMI16" s="7"/>
      <c r="BMJ16" s="7"/>
      <c r="BMK16" s="7"/>
      <c r="BML16" s="7"/>
      <c r="BMM16" s="7"/>
      <c r="BMN16" s="7"/>
      <c r="BMO16" s="7"/>
      <c r="BMP16" s="7"/>
      <c r="BMQ16" s="7"/>
      <c r="BMR16" s="7"/>
      <c r="BMS16" s="7"/>
      <c r="BMT16" s="7"/>
      <c r="BMU16" s="7"/>
      <c r="BMV16" s="7"/>
      <c r="BMW16" s="7"/>
      <c r="BMX16" s="7"/>
      <c r="BMY16" s="7"/>
      <c r="BMZ16" s="7"/>
      <c r="BNA16" s="7"/>
      <c r="BNB16" s="7"/>
      <c r="BNC16" s="7"/>
      <c r="BND16" s="7"/>
      <c r="BNE16" s="7"/>
      <c r="BNF16" s="7"/>
      <c r="BNG16" s="7"/>
      <c r="BNH16" s="7"/>
      <c r="BNI16" s="7"/>
      <c r="BNJ16" s="7"/>
      <c r="BNK16" s="7"/>
      <c r="BNL16" s="7"/>
      <c r="BNM16" s="7"/>
      <c r="BNN16" s="7"/>
      <c r="BNO16" s="7"/>
      <c r="BNP16" s="7"/>
      <c r="BNQ16" s="7"/>
      <c r="BNR16" s="7"/>
      <c r="BNS16" s="7"/>
      <c r="BNT16" s="7"/>
      <c r="BNU16" s="7"/>
      <c r="BNV16" s="7"/>
      <c r="BNW16" s="7"/>
      <c r="BNX16" s="7"/>
      <c r="BNY16" s="7"/>
      <c r="BNZ16" s="7"/>
      <c r="BOA16" s="7"/>
      <c r="BOB16" s="7"/>
      <c r="BOC16" s="7"/>
      <c r="BOD16" s="7"/>
      <c r="BOE16" s="7"/>
      <c r="BOF16" s="7"/>
      <c r="BOG16" s="7"/>
      <c r="BOH16" s="7"/>
      <c r="BOI16" s="7"/>
      <c r="BOJ16" s="7"/>
      <c r="BOK16" s="7"/>
      <c r="BOL16" s="7"/>
      <c r="BOM16" s="7"/>
      <c r="BON16" s="7"/>
      <c r="BOO16" s="7"/>
      <c r="BOP16" s="7"/>
      <c r="BOQ16" s="7"/>
      <c r="BOR16" s="7"/>
      <c r="BOS16" s="7"/>
      <c r="BOT16" s="7"/>
      <c r="BOU16" s="7"/>
      <c r="BOV16" s="7"/>
      <c r="BOW16" s="7"/>
      <c r="BOX16" s="7"/>
      <c r="BOY16" s="7"/>
      <c r="BOZ16" s="7"/>
      <c r="BPA16" s="7"/>
      <c r="BPB16" s="7"/>
      <c r="BPC16" s="7"/>
      <c r="BPD16" s="7"/>
      <c r="BPE16" s="7"/>
      <c r="BPF16" s="7"/>
      <c r="BPG16" s="7"/>
      <c r="BPH16" s="7"/>
      <c r="BPI16" s="7"/>
      <c r="BPJ16" s="7"/>
      <c r="BPK16" s="7"/>
      <c r="BPL16" s="7"/>
      <c r="BPM16" s="7"/>
      <c r="BPN16" s="7"/>
      <c r="BPO16" s="7"/>
      <c r="BPP16" s="7"/>
      <c r="BPQ16" s="7"/>
      <c r="BPR16" s="7"/>
      <c r="BPS16" s="7"/>
      <c r="BPT16" s="7"/>
      <c r="BPU16" s="7"/>
      <c r="BPV16" s="7"/>
      <c r="BPW16" s="7"/>
      <c r="BPX16" s="7"/>
      <c r="BPY16" s="7"/>
      <c r="BPZ16" s="7"/>
      <c r="BQA16" s="7"/>
      <c r="BQB16" s="7"/>
      <c r="BQC16" s="7"/>
      <c r="BQD16" s="7"/>
      <c r="BQE16" s="7"/>
      <c r="BQF16" s="7"/>
      <c r="BQG16" s="7"/>
      <c r="BQH16" s="7"/>
      <c r="BQI16" s="7"/>
      <c r="BQJ16" s="7"/>
      <c r="BQK16" s="7"/>
      <c r="BQL16" s="7"/>
      <c r="BQM16" s="7"/>
      <c r="BQN16" s="7"/>
      <c r="BQO16" s="7"/>
      <c r="BQP16" s="7"/>
      <c r="BQQ16" s="7"/>
      <c r="BQR16" s="7"/>
      <c r="BQS16" s="7"/>
      <c r="BQT16" s="7"/>
      <c r="BQU16" s="7"/>
      <c r="BQV16" s="7"/>
      <c r="BQW16" s="7"/>
      <c r="BQX16" s="7"/>
      <c r="BQY16" s="7"/>
      <c r="BQZ16" s="7"/>
      <c r="BRA16" s="7"/>
      <c r="BRB16" s="7"/>
      <c r="BRC16" s="7"/>
      <c r="BRD16" s="7"/>
      <c r="BRE16" s="7"/>
      <c r="BRF16" s="7"/>
      <c r="BRG16" s="7"/>
      <c r="BRH16" s="7"/>
      <c r="BRI16" s="7"/>
      <c r="BRJ16" s="7"/>
      <c r="BRK16" s="7"/>
      <c r="BRL16" s="7"/>
      <c r="BRM16" s="7"/>
      <c r="BRN16" s="7"/>
      <c r="BRO16" s="7"/>
      <c r="BRP16" s="7"/>
      <c r="BRQ16" s="7"/>
      <c r="BRR16" s="7"/>
      <c r="BRS16" s="7"/>
      <c r="BRT16" s="7"/>
      <c r="BRU16" s="7"/>
      <c r="BRV16" s="7"/>
      <c r="BRW16" s="7"/>
      <c r="BRX16" s="7"/>
      <c r="BRY16" s="7"/>
      <c r="BRZ16" s="7"/>
      <c r="BSA16" s="7"/>
      <c r="BSB16" s="7"/>
      <c r="BSC16" s="7"/>
      <c r="BSD16" s="7"/>
      <c r="BSE16" s="7"/>
      <c r="BSF16" s="7"/>
      <c r="BSG16" s="7"/>
      <c r="BSH16" s="7"/>
      <c r="BSI16" s="7"/>
      <c r="BSJ16" s="7"/>
      <c r="BSK16" s="7"/>
      <c r="BSL16" s="7"/>
      <c r="BSM16" s="7"/>
      <c r="BSN16" s="7"/>
      <c r="BSO16" s="7"/>
      <c r="BSP16" s="7"/>
      <c r="BSQ16" s="7"/>
      <c r="BSR16" s="7"/>
      <c r="BSS16" s="7"/>
      <c r="BST16" s="7"/>
      <c r="BSU16" s="7"/>
      <c r="BSV16" s="7"/>
      <c r="BSW16" s="7"/>
      <c r="BSX16" s="7"/>
      <c r="BSY16" s="7"/>
      <c r="BSZ16" s="7"/>
      <c r="BTA16" s="7"/>
      <c r="BTB16" s="7"/>
      <c r="BTC16" s="7"/>
      <c r="BTD16" s="7"/>
      <c r="BTE16" s="7"/>
      <c r="BTF16" s="7"/>
      <c r="BTG16" s="7"/>
      <c r="BTH16" s="7"/>
      <c r="BTI16" s="7"/>
      <c r="BTJ16" s="7"/>
      <c r="BTK16" s="7"/>
      <c r="BTL16" s="7"/>
      <c r="BTM16" s="7"/>
      <c r="BTN16" s="7"/>
      <c r="BTO16" s="7"/>
      <c r="BTP16" s="7"/>
      <c r="BTQ16" s="7"/>
      <c r="BTR16" s="7"/>
      <c r="BTS16" s="7"/>
      <c r="BTT16" s="7"/>
      <c r="BTU16" s="7"/>
      <c r="BTV16" s="7"/>
      <c r="BTW16" s="7"/>
      <c r="BTX16" s="7"/>
      <c r="BTY16" s="7"/>
      <c r="BTZ16" s="7"/>
      <c r="BUA16" s="7"/>
      <c r="BUB16" s="7"/>
      <c r="BUC16" s="7"/>
      <c r="BUD16" s="7"/>
      <c r="BUE16" s="7"/>
      <c r="BUF16" s="7"/>
      <c r="BUG16" s="7"/>
      <c r="BUH16" s="7"/>
      <c r="BUI16" s="7"/>
      <c r="BUJ16" s="7"/>
      <c r="BUK16" s="7"/>
      <c r="BUL16" s="7"/>
      <c r="BUM16" s="7"/>
      <c r="BUN16" s="7"/>
      <c r="BUO16" s="7"/>
      <c r="BUP16" s="7"/>
      <c r="BUQ16" s="7"/>
      <c r="BUR16" s="7"/>
      <c r="BUS16" s="7"/>
      <c r="BUT16" s="7"/>
      <c r="BUU16" s="7"/>
      <c r="BUV16" s="7"/>
      <c r="BUW16" s="7"/>
      <c r="BUX16" s="7"/>
      <c r="BUY16" s="7"/>
      <c r="BUZ16" s="7"/>
      <c r="BVA16" s="7"/>
      <c r="BVB16" s="7"/>
      <c r="BVC16" s="7"/>
      <c r="BVD16" s="7"/>
      <c r="BVE16" s="7"/>
      <c r="BVF16" s="7"/>
      <c r="BVG16" s="7"/>
      <c r="BVH16" s="7"/>
      <c r="BVI16" s="7"/>
      <c r="BVJ16" s="7"/>
      <c r="BVK16" s="7"/>
      <c r="BVL16" s="7"/>
      <c r="BVM16" s="7"/>
      <c r="BVN16" s="7"/>
      <c r="BVO16" s="7"/>
      <c r="BVP16" s="7"/>
      <c r="BVQ16" s="7"/>
      <c r="BVR16" s="7"/>
      <c r="BVS16" s="7"/>
      <c r="BVT16" s="7"/>
      <c r="BVU16" s="7"/>
      <c r="BVV16" s="7"/>
      <c r="BVW16" s="7"/>
      <c r="BVX16" s="7"/>
      <c r="BVY16" s="7"/>
      <c r="BVZ16" s="7"/>
      <c r="BWA16" s="7"/>
      <c r="BWB16" s="7"/>
      <c r="BWC16" s="7"/>
      <c r="BWD16" s="7"/>
      <c r="BWE16" s="7"/>
      <c r="BWF16" s="7"/>
      <c r="BWG16" s="7"/>
      <c r="BWH16" s="7"/>
      <c r="BWI16" s="7"/>
      <c r="BWJ16" s="7"/>
      <c r="BWK16" s="7"/>
      <c r="BWL16" s="7"/>
      <c r="BWM16" s="7"/>
      <c r="BWN16" s="7"/>
      <c r="BWO16" s="7"/>
      <c r="BWP16" s="7"/>
      <c r="BWQ16" s="7"/>
      <c r="BWR16" s="7"/>
      <c r="BWS16" s="7"/>
      <c r="BWT16" s="7"/>
      <c r="BWU16" s="7"/>
      <c r="BWV16" s="7"/>
      <c r="BWW16" s="7"/>
      <c r="BWX16" s="7"/>
      <c r="BWY16" s="7"/>
      <c r="BWZ16" s="7"/>
      <c r="BXA16" s="7"/>
      <c r="BXB16" s="7"/>
      <c r="BXC16" s="7"/>
      <c r="BXD16" s="7"/>
      <c r="BXE16" s="7"/>
      <c r="BXF16" s="7"/>
      <c r="BXG16" s="7"/>
      <c r="BXH16" s="7"/>
      <c r="BXI16" s="7"/>
      <c r="BXJ16" s="7"/>
      <c r="BXK16" s="7"/>
      <c r="BXL16" s="7"/>
      <c r="BXM16" s="7"/>
      <c r="BXN16" s="7"/>
      <c r="BXO16" s="7"/>
      <c r="BXP16" s="7"/>
      <c r="BXQ16" s="7"/>
      <c r="BXR16" s="7"/>
      <c r="BXS16" s="7"/>
      <c r="BXT16" s="7"/>
      <c r="BXU16" s="7"/>
      <c r="BXV16" s="7"/>
      <c r="BXW16" s="7"/>
      <c r="BXX16" s="7"/>
      <c r="BXY16" s="7"/>
      <c r="BXZ16" s="7"/>
      <c r="BYA16" s="7"/>
      <c r="BYB16" s="7"/>
      <c r="BYC16" s="7"/>
      <c r="BYD16" s="7"/>
      <c r="BYE16" s="7"/>
      <c r="BYF16" s="7"/>
      <c r="BYG16" s="7"/>
      <c r="BYH16" s="7"/>
      <c r="BYI16" s="7"/>
      <c r="BYJ16" s="7"/>
      <c r="BYK16" s="7"/>
      <c r="BYL16" s="7"/>
      <c r="BYM16" s="7"/>
      <c r="BYN16" s="7"/>
      <c r="BYO16" s="7"/>
      <c r="BYP16" s="7"/>
      <c r="BYQ16" s="7"/>
      <c r="BYR16" s="7"/>
      <c r="BYS16" s="7"/>
      <c r="BYT16" s="7"/>
      <c r="BYU16" s="7"/>
      <c r="BYV16" s="7"/>
      <c r="BYW16" s="7"/>
      <c r="BYX16" s="7"/>
      <c r="BYY16" s="7"/>
      <c r="BYZ16" s="7"/>
      <c r="BZA16" s="7"/>
      <c r="BZB16" s="7"/>
      <c r="BZC16" s="7"/>
      <c r="BZD16" s="7"/>
      <c r="BZE16" s="7"/>
      <c r="BZF16" s="7"/>
      <c r="BZG16" s="7"/>
      <c r="BZH16" s="7"/>
      <c r="BZI16" s="7"/>
      <c r="BZJ16" s="7"/>
      <c r="BZK16" s="7"/>
      <c r="BZL16" s="7"/>
      <c r="BZM16" s="7"/>
      <c r="BZN16" s="7"/>
      <c r="BZO16" s="7"/>
      <c r="BZP16" s="7"/>
      <c r="BZQ16" s="7"/>
      <c r="BZR16" s="7"/>
      <c r="BZS16" s="7"/>
      <c r="BZT16" s="7"/>
      <c r="BZU16" s="7"/>
      <c r="BZV16" s="7"/>
      <c r="BZW16" s="7"/>
      <c r="BZX16" s="7"/>
      <c r="BZY16" s="7"/>
      <c r="BZZ16" s="7"/>
      <c r="CAA16" s="7"/>
      <c r="CAB16" s="7"/>
      <c r="CAC16" s="7"/>
      <c r="CAD16" s="7"/>
      <c r="CAE16" s="7"/>
      <c r="CAF16" s="7"/>
      <c r="CAG16" s="7"/>
      <c r="CAH16" s="7"/>
      <c r="CAI16" s="7"/>
      <c r="CAJ16" s="7"/>
      <c r="CAK16" s="7"/>
      <c r="CAL16" s="7"/>
      <c r="CAM16" s="7"/>
      <c r="CAN16" s="7"/>
      <c r="CAO16" s="7"/>
      <c r="CAP16" s="7"/>
      <c r="CAQ16" s="7"/>
      <c r="CAR16" s="7"/>
      <c r="CAS16" s="7"/>
      <c r="CAT16" s="7"/>
      <c r="CAU16" s="7"/>
      <c r="CAV16" s="7"/>
      <c r="CAW16" s="7"/>
      <c r="CAX16" s="7"/>
      <c r="CAY16" s="7"/>
      <c r="CAZ16" s="7"/>
      <c r="CBA16" s="7"/>
      <c r="CBB16" s="7"/>
      <c r="CBC16" s="7"/>
      <c r="CBD16" s="7"/>
      <c r="CBE16" s="7"/>
      <c r="CBF16" s="7"/>
      <c r="CBG16" s="7"/>
      <c r="CBH16" s="7"/>
      <c r="CBI16" s="7"/>
      <c r="CBJ16" s="7"/>
      <c r="CBK16" s="7"/>
      <c r="CBL16" s="7"/>
      <c r="CBM16" s="7"/>
      <c r="CBN16" s="7"/>
      <c r="CBO16" s="7"/>
      <c r="CBP16" s="7"/>
      <c r="CBQ16" s="7"/>
      <c r="CBR16" s="7"/>
      <c r="CBS16" s="7"/>
      <c r="CBT16" s="7"/>
      <c r="CBU16" s="7"/>
      <c r="CBV16" s="7"/>
      <c r="CBW16" s="7"/>
      <c r="CBX16" s="7"/>
      <c r="CBY16" s="7"/>
      <c r="CBZ16" s="7"/>
      <c r="CCA16" s="7"/>
      <c r="CCB16" s="7"/>
      <c r="CCC16" s="7"/>
      <c r="CCD16" s="7"/>
      <c r="CCE16" s="7"/>
      <c r="CCF16" s="7"/>
      <c r="CCG16" s="7"/>
      <c r="CCH16" s="7"/>
      <c r="CCI16" s="7"/>
      <c r="CCJ16" s="7"/>
      <c r="CCK16" s="7"/>
      <c r="CCL16" s="7"/>
      <c r="CCM16" s="7"/>
      <c r="CCN16" s="7"/>
      <c r="CCO16" s="7"/>
      <c r="CCP16" s="7"/>
      <c r="CCQ16" s="7"/>
      <c r="CCR16" s="7"/>
      <c r="CCS16" s="7"/>
      <c r="CCT16" s="7"/>
      <c r="CCU16" s="7"/>
      <c r="CCV16" s="7"/>
      <c r="CCW16" s="7"/>
      <c r="CCX16" s="7"/>
      <c r="CCY16" s="7"/>
      <c r="CCZ16" s="7"/>
      <c r="CDA16" s="7"/>
      <c r="CDB16" s="7"/>
      <c r="CDC16" s="7"/>
      <c r="CDD16" s="7"/>
      <c r="CDE16" s="7"/>
      <c r="CDF16" s="7"/>
      <c r="CDG16" s="7"/>
      <c r="CDH16" s="7"/>
      <c r="CDI16" s="7"/>
      <c r="CDJ16" s="7"/>
      <c r="CDK16" s="7"/>
      <c r="CDL16" s="7"/>
      <c r="CDM16" s="7"/>
      <c r="CDN16" s="7"/>
      <c r="CDO16" s="7"/>
      <c r="CDP16" s="7"/>
      <c r="CDQ16" s="7"/>
      <c r="CDR16" s="7"/>
      <c r="CDS16" s="7"/>
      <c r="CDT16" s="7"/>
      <c r="CDU16" s="7"/>
      <c r="CDV16" s="7"/>
      <c r="CDW16" s="7"/>
      <c r="CDX16" s="7"/>
      <c r="CDY16" s="7"/>
      <c r="CDZ16" s="7"/>
      <c r="CEA16" s="7"/>
      <c r="CEB16" s="7"/>
      <c r="CEC16" s="7"/>
      <c r="CED16" s="7"/>
      <c r="CEE16" s="7"/>
      <c r="CEF16" s="7"/>
      <c r="CEG16" s="7"/>
      <c r="CEH16" s="7"/>
      <c r="CEI16" s="7"/>
      <c r="CEJ16" s="7"/>
      <c r="CEK16" s="7"/>
      <c r="CEL16" s="7"/>
      <c r="CEM16" s="7"/>
      <c r="CEN16" s="7"/>
      <c r="CEO16" s="7"/>
      <c r="CEP16" s="7"/>
      <c r="CEQ16" s="7"/>
      <c r="CER16" s="7"/>
      <c r="CES16" s="7"/>
      <c r="CET16" s="7"/>
      <c r="CEU16" s="7"/>
      <c r="CEV16" s="7"/>
      <c r="CEW16" s="7"/>
      <c r="CEX16" s="7"/>
      <c r="CEY16" s="7"/>
      <c r="CEZ16" s="7"/>
      <c r="CFA16" s="7"/>
      <c r="CFB16" s="7"/>
      <c r="CFC16" s="7"/>
      <c r="CFD16" s="7"/>
      <c r="CFE16" s="7"/>
      <c r="CFF16" s="7"/>
      <c r="CFG16" s="7"/>
      <c r="CFH16" s="7"/>
      <c r="CFI16" s="7"/>
      <c r="CFJ16" s="7"/>
      <c r="CFK16" s="7"/>
      <c r="CFL16" s="7"/>
      <c r="CFM16" s="7"/>
      <c r="CFN16" s="7"/>
      <c r="CFO16" s="7"/>
      <c r="CFP16" s="7"/>
      <c r="CFQ16" s="7"/>
      <c r="CFR16" s="7"/>
      <c r="CFS16" s="7"/>
      <c r="CFT16" s="7"/>
      <c r="CFU16" s="7"/>
      <c r="CFV16" s="7"/>
      <c r="CFW16" s="7"/>
      <c r="CFX16" s="7"/>
      <c r="CFY16" s="7"/>
      <c r="CFZ16" s="7"/>
      <c r="CGA16" s="7"/>
      <c r="CGB16" s="7"/>
      <c r="CGC16" s="7"/>
      <c r="CGD16" s="7"/>
      <c r="CGE16" s="7"/>
      <c r="CGF16" s="7"/>
      <c r="CGG16" s="7"/>
      <c r="CGH16" s="7"/>
      <c r="CGI16" s="7"/>
      <c r="CGJ16" s="7"/>
      <c r="CGK16" s="7"/>
      <c r="CGL16" s="7"/>
      <c r="CGM16" s="7"/>
      <c r="CGN16" s="7"/>
      <c r="CGO16" s="7"/>
      <c r="CGP16" s="7"/>
      <c r="CGQ16" s="7"/>
      <c r="CGR16" s="7"/>
      <c r="CGS16" s="7"/>
      <c r="CGT16" s="7"/>
      <c r="CGU16" s="7"/>
      <c r="CGV16" s="7"/>
      <c r="CGW16" s="7"/>
      <c r="CGX16" s="7"/>
      <c r="CGY16" s="7"/>
      <c r="CGZ16" s="7"/>
      <c r="CHA16" s="7"/>
      <c r="CHB16" s="7"/>
      <c r="CHC16" s="7"/>
      <c r="CHD16" s="7"/>
      <c r="CHE16" s="7"/>
      <c r="CHF16" s="7"/>
      <c r="CHG16" s="7"/>
      <c r="CHH16" s="7"/>
      <c r="CHI16" s="7"/>
      <c r="CHJ16" s="7"/>
      <c r="CHK16" s="7"/>
      <c r="CHL16" s="7"/>
      <c r="CHM16" s="7"/>
      <c r="CHN16" s="7"/>
      <c r="CHO16" s="7"/>
      <c r="CHP16" s="7"/>
      <c r="CHQ16" s="7"/>
      <c r="CHR16" s="7"/>
      <c r="CHS16" s="7"/>
      <c r="CHT16" s="7"/>
      <c r="CHU16" s="7"/>
      <c r="CHV16" s="7"/>
      <c r="CHW16" s="7"/>
      <c r="CHX16" s="7"/>
      <c r="CHY16" s="7"/>
      <c r="CHZ16" s="7"/>
      <c r="CIA16" s="7"/>
      <c r="CIB16" s="7"/>
      <c r="CIC16" s="7"/>
      <c r="CID16" s="7"/>
      <c r="CIE16" s="7"/>
      <c r="CIF16" s="7"/>
      <c r="CIG16" s="7"/>
      <c r="CIH16" s="7"/>
      <c r="CII16" s="7"/>
      <c r="CIJ16" s="7"/>
      <c r="CIK16" s="7"/>
      <c r="CIL16" s="7"/>
      <c r="CIM16" s="7"/>
      <c r="CIN16" s="7"/>
      <c r="CIO16" s="7"/>
      <c r="CIP16" s="7"/>
      <c r="CIQ16" s="7"/>
      <c r="CIR16" s="7"/>
      <c r="CIS16" s="7"/>
      <c r="CIT16" s="7"/>
      <c r="CIU16" s="7"/>
      <c r="CIV16" s="7"/>
      <c r="CIW16" s="7"/>
      <c r="CIX16" s="7"/>
      <c r="CIY16" s="7"/>
      <c r="CIZ16" s="7"/>
      <c r="CJA16" s="7"/>
      <c r="CJB16" s="7"/>
      <c r="CJC16" s="7"/>
      <c r="CJD16" s="7"/>
      <c r="CJE16" s="7"/>
      <c r="CJF16" s="7"/>
      <c r="CJG16" s="7"/>
      <c r="CJH16" s="7"/>
      <c r="CJI16" s="7"/>
      <c r="CJJ16" s="7"/>
      <c r="CJK16" s="7"/>
      <c r="CJL16" s="7"/>
      <c r="CJM16" s="7"/>
      <c r="CJN16" s="7"/>
      <c r="CJO16" s="7"/>
      <c r="CJP16" s="7"/>
      <c r="CJQ16" s="7"/>
      <c r="CJR16" s="7"/>
      <c r="CJS16" s="7"/>
      <c r="CJT16" s="7"/>
      <c r="CJU16" s="7"/>
      <c r="CJV16" s="7"/>
      <c r="CJW16" s="7"/>
      <c r="CJX16" s="7"/>
      <c r="CJY16" s="7"/>
      <c r="CJZ16" s="7"/>
      <c r="CKA16" s="7"/>
      <c r="CKB16" s="7"/>
      <c r="CKC16" s="7"/>
      <c r="CKD16" s="7"/>
      <c r="CKE16" s="7"/>
      <c r="CKF16" s="7"/>
      <c r="CKG16" s="7"/>
      <c r="CKH16" s="7"/>
      <c r="CKI16" s="7"/>
      <c r="CKJ16" s="7"/>
      <c r="CKK16" s="7"/>
      <c r="CKL16" s="7"/>
      <c r="CKM16" s="7"/>
      <c r="CKN16" s="7"/>
      <c r="CKO16" s="7"/>
      <c r="CKP16" s="7"/>
      <c r="CKQ16" s="7"/>
      <c r="CKR16" s="7"/>
      <c r="CKS16" s="7"/>
      <c r="CKT16" s="7"/>
      <c r="CKU16" s="7"/>
      <c r="CKV16" s="7"/>
      <c r="CKW16" s="7"/>
      <c r="CKX16" s="7"/>
      <c r="CKY16" s="7"/>
      <c r="CKZ16" s="7"/>
      <c r="CLA16" s="7"/>
      <c r="CLB16" s="7"/>
      <c r="CLC16" s="7"/>
      <c r="CLD16" s="7"/>
      <c r="CLE16" s="7"/>
      <c r="CLF16" s="7"/>
      <c r="CLG16" s="7"/>
      <c r="CLH16" s="7"/>
      <c r="CLI16" s="7"/>
      <c r="CLJ16" s="7"/>
      <c r="CLK16" s="7"/>
      <c r="CLL16" s="7"/>
      <c r="CLM16" s="7"/>
      <c r="CLN16" s="7"/>
      <c r="CLO16" s="7"/>
      <c r="CLP16" s="7"/>
      <c r="CLQ16" s="7"/>
      <c r="CLR16" s="7"/>
      <c r="CLS16" s="7"/>
      <c r="CLT16" s="7"/>
      <c r="CLU16" s="7"/>
      <c r="CLV16" s="7"/>
      <c r="CLW16" s="7"/>
      <c r="CLX16" s="7"/>
      <c r="CLY16" s="7"/>
      <c r="CLZ16" s="7"/>
      <c r="CMA16" s="7"/>
      <c r="CMB16" s="7"/>
      <c r="CMC16" s="7"/>
      <c r="CMD16" s="7"/>
      <c r="CME16" s="7"/>
      <c r="CMF16" s="7"/>
      <c r="CMG16" s="7"/>
      <c r="CMH16" s="7"/>
      <c r="CMI16" s="7"/>
      <c r="CMJ16" s="7"/>
      <c r="CMK16" s="7"/>
      <c r="CML16" s="7"/>
      <c r="CMM16" s="7"/>
      <c r="CMN16" s="7"/>
      <c r="CMO16" s="7"/>
      <c r="CMP16" s="7"/>
      <c r="CMQ16" s="7"/>
      <c r="CMR16" s="7"/>
      <c r="CMS16" s="7"/>
      <c r="CMT16" s="7"/>
      <c r="CMU16" s="7"/>
      <c r="CMV16" s="7"/>
      <c r="CMW16" s="7"/>
      <c r="CMX16" s="7"/>
      <c r="CMY16" s="7"/>
      <c r="CMZ16" s="7"/>
      <c r="CNA16" s="7"/>
      <c r="CNB16" s="7"/>
      <c r="CNC16" s="7"/>
      <c r="CND16" s="7"/>
      <c r="CNE16" s="7"/>
      <c r="CNF16" s="7"/>
      <c r="CNG16" s="7"/>
      <c r="CNH16" s="7"/>
      <c r="CNI16" s="7"/>
      <c r="CNJ16" s="7"/>
      <c r="CNK16" s="7"/>
      <c r="CNL16" s="7"/>
      <c r="CNM16" s="7"/>
      <c r="CNN16" s="7"/>
      <c r="CNO16" s="7"/>
      <c r="CNP16" s="7"/>
      <c r="CNQ16" s="7"/>
      <c r="CNR16" s="7"/>
      <c r="CNS16" s="7"/>
      <c r="CNT16" s="7"/>
      <c r="CNU16" s="7"/>
      <c r="CNV16" s="7"/>
      <c r="CNW16" s="7"/>
      <c r="CNX16" s="7"/>
      <c r="CNY16" s="7"/>
      <c r="CNZ16" s="7"/>
      <c r="COA16" s="7"/>
      <c r="COB16" s="7"/>
      <c r="COC16" s="7"/>
      <c r="COD16" s="7"/>
      <c r="COE16" s="7"/>
      <c r="COF16" s="7"/>
      <c r="COG16" s="7"/>
      <c r="COH16" s="7"/>
      <c r="COI16" s="7"/>
      <c r="COJ16" s="7"/>
      <c r="COK16" s="7"/>
      <c r="COL16" s="7"/>
      <c r="COM16" s="7"/>
      <c r="CON16" s="7"/>
      <c r="COO16" s="7"/>
      <c r="COP16" s="7"/>
      <c r="COQ16" s="7"/>
      <c r="COR16" s="7"/>
      <c r="COS16" s="7"/>
      <c r="COT16" s="7"/>
      <c r="COU16" s="7"/>
      <c r="COV16" s="7"/>
      <c r="COW16" s="7"/>
      <c r="COX16" s="7"/>
      <c r="COY16" s="7"/>
      <c r="COZ16" s="7"/>
      <c r="CPA16" s="7"/>
      <c r="CPB16" s="7"/>
      <c r="CPC16" s="7"/>
      <c r="CPD16" s="7"/>
      <c r="CPE16" s="7"/>
      <c r="CPF16" s="7"/>
      <c r="CPG16" s="7"/>
      <c r="CPH16" s="7"/>
      <c r="CPI16" s="7"/>
      <c r="CPJ16" s="7"/>
      <c r="CPK16" s="7"/>
      <c r="CPL16" s="7"/>
      <c r="CPM16" s="7"/>
      <c r="CPN16" s="7"/>
      <c r="CPO16" s="7"/>
      <c r="CPP16" s="7"/>
      <c r="CPQ16" s="7"/>
      <c r="CPR16" s="7"/>
      <c r="CPS16" s="7"/>
      <c r="CPT16" s="7"/>
      <c r="CPU16" s="7"/>
      <c r="CPV16" s="7"/>
      <c r="CPW16" s="7"/>
      <c r="CPX16" s="7"/>
      <c r="CPY16" s="7"/>
      <c r="CPZ16" s="7"/>
      <c r="CQA16" s="7"/>
      <c r="CQB16" s="7"/>
      <c r="CQC16" s="7"/>
      <c r="CQD16" s="7"/>
      <c r="CQE16" s="7"/>
      <c r="CQF16" s="7"/>
      <c r="CQG16" s="7"/>
      <c r="CQH16" s="7"/>
      <c r="CQI16" s="7"/>
      <c r="CQJ16" s="7"/>
      <c r="CQK16" s="7"/>
      <c r="CQL16" s="7"/>
      <c r="CQM16" s="7"/>
      <c r="CQN16" s="7"/>
      <c r="CQO16" s="7"/>
      <c r="CQP16" s="7"/>
      <c r="CQQ16" s="7"/>
      <c r="CQR16" s="7"/>
      <c r="CQS16" s="7"/>
      <c r="CQT16" s="7"/>
      <c r="CQU16" s="7"/>
      <c r="CQV16" s="7"/>
      <c r="CQW16" s="7"/>
      <c r="CQX16" s="7"/>
      <c r="CQY16" s="7"/>
      <c r="CQZ16" s="7"/>
      <c r="CRA16" s="7"/>
      <c r="CRB16" s="7"/>
      <c r="CRC16" s="7"/>
      <c r="CRD16" s="7"/>
      <c r="CRE16" s="7"/>
      <c r="CRF16" s="7"/>
      <c r="CRG16" s="7"/>
      <c r="CRH16" s="7"/>
      <c r="CRI16" s="7"/>
      <c r="CRJ16" s="7"/>
      <c r="CRK16" s="7"/>
      <c r="CRL16" s="7"/>
      <c r="CRM16" s="7"/>
      <c r="CRN16" s="7"/>
      <c r="CRO16" s="7"/>
      <c r="CRP16" s="7"/>
      <c r="CRQ16" s="7"/>
      <c r="CRR16" s="7"/>
      <c r="CRS16" s="7"/>
      <c r="CRT16" s="7"/>
      <c r="CRU16" s="7"/>
      <c r="CRV16" s="7"/>
      <c r="CRW16" s="7"/>
      <c r="CRX16" s="7"/>
      <c r="CRY16" s="7"/>
      <c r="CRZ16" s="7"/>
      <c r="CSA16" s="7"/>
      <c r="CSB16" s="7"/>
      <c r="CSC16" s="7"/>
      <c r="CSD16" s="7"/>
      <c r="CSE16" s="7"/>
      <c r="CSF16" s="7"/>
      <c r="CSG16" s="7"/>
      <c r="CSH16" s="7"/>
      <c r="CSI16" s="7"/>
      <c r="CSJ16" s="7"/>
      <c r="CSK16" s="7"/>
      <c r="CSL16" s="7"/>
      <c r="CSM16" s="7"/>
      <c r="CSN16" s="7"/>
      <c r="CSO16" s="7"/>
      <c r="CSP16" s="7"/>
      <c r="CSQ16" s="7"/>
      <c r="CSR16" s="7"/>
      <c r="CSS16" s="7"/>
      <c r="CST16" s="7"/>
      <c r="CSU16" s="7"/>
      <c r="CSV16" s="7"/>
      <c r="CSW16" s="7"/>
      <c r="CSX16" s="7"/>
      <c r="CSY16" s="7"/>
      <c r="CSZ16" s="7"/>
      <c r="CTA16" s="7"/>
      <c r="CTB16" s="7"/>
      <c r="CTC16" s="7"/>
      <c r="CTD16" s="7"/>
      <c r="CTE16" s="7"/>
      <c r="CTF16" s="7"/>
      <c r="CTG16" s="7"/>
      <c r="CTH16" s="7"/>
      <c r="CTI16" s="7"/>
      <c r="CTJ16" s="7"/>
      <c r="CTK16" s="7"/>
      <c r="CTL16" s="7"/>
      <c r="CTM16" s="7"/>
      <c r="CTN16" s="7"/>
      <c r="CTO16" s="7"/>
      <c r="CTP16" s="7"/>
      <c r="CTQ16" s="7"/>
      <c r="CTR16" s="7"/>
      <c r="CTS16" s="7"/>
      <c r="CTT16" s="7"/>
      <c r="CTU16" s="7"/>
      <c r="CTV16" s="7"/>
      <c r="CTW16" s="7"/>
      <c r="CTX16" s="7"/>
      <c r="CTY16" s="7"/>
      <c r="CTZ16" s="7"/>
      <c r="CUA16" s="7"/>
      <c r="CUB16" s="7"/>
      <c r="CUC16" s="7"/>
      <c r="CUD16" s="7"/>
      <c r="CUE16" s="7"/>
      <c r="CUF16" s="7"/>
      <c r="CUG16" s="7"/>
      <c r="CUH16" s="7"/>
      <c r="CUI16" s="7"/>
      <c r="CUJ16" s="7"/>
      <c r="CUK16" s="7"/>
      <c r="CUL16" s="7"/>
      <c r="CUM16" s="7"/>
      <c r="CUN16" s="7"/>
      <c r="CUO16" s="7"/>
      <c r="CUP16" s="7"/>
      <c r="CUQ16" s="7"/>
      <c r="CUR16" s="7"/>
      <c r="CUS16" s="7"/>
      <c r="CUT16" s="7"/>
      <c r="CUU16" s="7"/>
      <c r="CUV16" s="7"/>
      <c r="CUW16" s="7"/>
      <c r="CUX16" s="7"/>
      <c r="CUY16" s="7"/>
      <c r="CUZ16" s="7"/>
      <c r="CVA16" s="7"/>
      <c r="CVB16" s="7"/>
      <c r="CVC16" s="7"/>
      <c r="CVD16" s="7"/>
      <c r="CVE16" s="7"/>
      <c r="CVF16" s="7"/>
      <c r="CVG16" s="7"/>
      <c r="CVH16" s="7"/>
      <c r="CVI16" s="7"/>
      <c r="CVJ16" s="7"/>
      <c r="CVK16" s="7"/>
      <c r="CVL16" s="7"/>
      <c r="CVM16" s="7"/>
      <c r="CVN16" s="7"/>
      <c r="CVO16" s="7"/>
      <c r="CVP16" s="7"/>
      <c r="CVQ16" s="7"/>
      <c r="CVR16" s="7"/>
      <c r="CVS16" s="7"/>
      <c r="CVT16" s="7"/>
      <c r="CVU16" s="7"/>
      <c r="CVV16" s="7"/>
      <c r="CVW16" s="7"/>
      <c r="CVX16" s="7"/>
      <c r="CVY16" s="7"/>
      <c r="CVZ16" s="7"/>
      <c r="CWA16" s="7"/>
      <c r="CWB16" s="7"/>
      <c r="CWC16" s="7"/>
      <c r="CWD16" s="7"/>
      <c r="CWE16" s="7"/>
      <c r="CWF16" s="7"/>
      <c r="CWG16" s="7"/>
      <c r="CWH16" s="7"/>
      <c r="CWI16" s="7"/>
      <c r="CWJ16" s="7"/>
      <c r="CWK16" s="7"/>
      <c r="CWL16" s="7"/>
      <c r="CWM16" s="7"/>
      <c r="CWN16" s="7"/>
      <c r="CWO16" s="7"/>
      <c r="CWP16" s="7"/>
      <c r="CWQ16" s="7"/>
      <c r="CWR16" s="7"/>
      <c r="CWS16" s="7"/>
      <c r="CWT16" s="7"/>
      <c r="CWU16" s="7"/>
      <c r="CWV16" s="7"/>
      <c r="CWW16" s="7"/>
      <c r="CWX16" s="7"/>
      <c r="CWY16" s="7"/>
      <c r="CWZ16" s="7"/>
      <c r="CXA16" s="7"/>
      <c r="CXB16" s="7"/>
      <c r="CXC16" s="7"/>
      <c r="CXD16" s="7"/>
      <c r="CXE16" s="7"/>
      <c r="CXF16" s="7"/>
      <c r="CXG16" s="7"/>
      <c r="CXH16" s="7"/>
      <c r="CXI16" s="7"/>
      <c r="CXJ16" s="7"/>
      <c r="CXK16" s="7"/>
      <c r="CXL16" s="7"/>
      <c r="CXM16" s="7"/>
      <c r="CXN16" s="7"/>
      <c r="CXO16" s="7"/>
      <c r="CXP16" s="7"/>
      <c r="CXQ16" s="7"/>
      <c r="CXR16" s="7"/>
      <c r="CXS16" s="7"/>
      <c r="CXT16" s="7"/>
      <c r="CXU16" s="7"/>
      <c r="CXV16" s="7"/>
      <c r="CXW16" s="7"/>
      <c r="CXX16" s="7"/>
      <c r="CXY16" s="7"/>
      <c r="CXZ16" s="7"/>
      <c r="CYA16" s="7"/>
      <c r="CYB16" s="7"/>
      <c r="CYC16" s="7"/>
      <c r="CYD16" s="7"/>
      <c r="CYE16" s="7"/>
      <c r="CYF16" s="7"/>
      <c r="CYG16" s="7"/>
      <c r="CYH16" s="7"/>
      <c r="CYI16" s="7"/>
      <c r="CYJ16" s="7"/>
      <c r="CYK16" s="7"/>
      <c r="CYL16" s="7"/>
      <c r="CYM16" s="7"/>
      <c r="CYN16" s="7"/>
      <c r="CYO16" s="7"/>
      <c r="CYP16" s="7"/>
      <c r="CYQ16" s="7"/>
      <c r="CYR16" s="7"/>
      <c r="CYS16" s="7"/>
      <c r="CYT16" s="7"/>
      <c r="CYU16" s="7"/>
      <c r="CYV16" s="7"/>
      <c r="CYW16" s="7"/>
      <c r="CYX16" s="7"/>
      <c r="CYY16" s="7"/>
      <c r="CYZ16" s="7"/>
      <c r="CZA16" s="7"/>
      <c r="CZB16" s="7"/>
      <c r="CZC16" s="7"/>
      <c r="CZD16" s="7"/>
      <c r="CZE16" s="7"/>
      <c r="CZF16" s="7"/>
      <c r="CZG16" s="7"/>
      <c r="CZH16" s="7"/>
      <c r="CZI16" s="7"/>
      <c r="CZJ16" s="7"/>
      <c r="CZK16" s="7"/>
      <c r="CZL16" s="7"/>
      <c r="CZM16" s="7"/>
      <c r="CZN16" s="7"/>
      <c r="CZO16" s="7"/>
      <c r="CZP16" s="7"/>
      <c r="CZQ16" s="7"/>
      <c r="CZR16" s="7"/>
      <c r="CZS16" s="7"/>
      <c r="CZT16" s="7"/>
      <c r="CZU16" s="7"/>
      <c r="CZV16" s="7"/>
      <c r="CZW16" s="7"/>
      <c r="CZX16" s="7"/>
      <c r="CZY16" s="7"/>
      <c r="CZZ16" s="7"/>
      <c r="DAA16" s="7"/>
      <c r="DAB16" s="7"/>
      <c r="DAC16" s="7"/>
      <c r="DAD16" s="7"/>
      <c r="DAE16" s="7"/>
      <c r="DAF16" s="7"/>
      <c r="DAG16" s="7"/>
      <c r="DAH16" s="7"/>
      <c r="DAI16" s="7"/>
      <c r="DAJ16" s="7"/>
      <c r="DAK16" s="7"/>
      <c r="DAL16" s="7"/>
      <c r="DAM16" s="7"/>
      <c r="DAN16" s="7"/>
      <c r="DAO16" s="7"/>
      <c r="DAP16" s="7"/>
      <c r="DAQ16" s="7"/>
      <c r="DAR16" s="7"/>
      <c r="DAS16" s="7"/>
      <c r="DAT16" s="7"/>
      <c r="DAU16" s="7"/>
      <c r="DAV16" s="7"/>
      <c r="DAW16" s="7"/>
      <c r="DAX16" s="7"/>
      <c r="DAY16" s="7"/>
      <c r="DAZ16" s="7"/>
      <c r="DBA16" s="7"/>
      <c r="DBB16" s="7"/>
      <c r="DBC16" s="7"/>
      <c r="DBD16" s="7"/>
      <c r="DBE16" s="7"/>
      <c r="DBF16" s="7"/>
      <c r="DBG16" s="7"/>
      <c r="DBH16" s="7"/>
      <c r="DBI16" s="7"/>
      <c r="DBJ16" s="7"/>
      <c r="DBK16" s="7"/>
      <c r="DBL16" s="7"/>
      <c r="DBM16" s="7"/>
      <c r="DBN16" s="7"/>
      <c r="DBO16" s="7"/>
      <c r="DBP16" s="7"/>
      <c r="DBQ16" s="7"/>
      <c r="DBR16" s="7"/>
      <c r="DBS16" s="7"/>
      <c r="DBT16" s="7"/>
      <c r="DBU16" s="7"/>
      <c r="DBV16" s="7"/>
      <c r="DBW16" s="7"/>
      <c r="DBX16" s="7"/>
      <c r="DBY16" s="7"/>
      <c r="DBZ16" s="7"/>
      <c r="DCA16" s="7"/>
      <c r="DCB16" s="7"/>
      <c r="DCC16" s="7"/>
      <c r="DCD16" s="7"/>
      <c r="DCE16" s="7"/>
      <c r="DCF16" s="7"/>
      <c r="DCG16" s="7"/>
      <c r="DCH16" s="7"/>
      <c r="DCI16" s="7"/>
      <c r="DCJ16" s="7"/>
      <c r="DCK16" s="7"/>
      <c r="DCL16" s="7"/>
      <c r="DCM16" s="7"/>
      <c r="DCN16" s="7"/>
      <c r="DCO16" s="7"/>
      <c r="DCP16" s="7"/>
      <c r="DCQ16" s="7"/>
      <c r="DCR16" s="7"/>
      <c r="DCS16" s="7"/>
      <c r="DCT16" s="7"/>
      <c r="DCU16" s="7"/>
      <c r="DCV16" s="7"/>
      <c r="DCW16" s="7"/>
      <c r="DCX16" s="7"/>
      <c r="DCY16" s="7"/>
      <c r="DCZ16" s="7"/>
      <c r="DDA16" s="7"/>
      <c r="DDB16" s="7"/>
      <c r="DDC16" s="7"/>
      <c r="DDD16" s="7"/>
      <c r="DDE16" s="7"/>
      <c r="DDF16" s="7"/>
      <c r="DDG16" s="7"/>
      <c r="DDH16" s="7"/>
      <c r="DDI16" s="7"/>
      <c r="DDJ16" s="7"/>
      <c r="DDK16" s="7"/>
      <c r="DDL16" s="7"/>
      <c r="DDM16" s="7"/>
      <c r="DDN16" s="7"/>
      <c r="DDO16" s="7"/>
      <c r="DDP16" s="7"/>
      <c r="DDQ16" s="7"/>
      <c r="DDR16" s="7"/>
      <c r="DDS16" s="7"/>
      <c r="DDT16" s="7"/>
      <c r="DDU16" s="7"/>
      <c r="DDV16" s="7"/>
      <c r="DDW16" s="7"/>
      <c r="DDX16" s="7"/>
      <c r="DDY16" s="7"/>
      <c r="DDZ16" s="7"/>
      <c r="DEA16" s="7"/>
      <c r="DEB16" s="7"/>
      <c r="DEC16" s="7"/>
      <c r="DED16" s="7"/>
      <c r="DEE16" s="7"/>
      <c r="DEF16" s="7"/>
      <c r="DEG16" s="7"/>
      <c r="DEH16" s="7"/>
      <c r="DEI16" s="7"/>
      <c r="DEJ16" s="7"/>
      <c r="DEK16" s="7"/>
      <c r="DEL16" s="7"/>
      <c r="DEM16" s="7"/>
      <c r="DEN16" s="7"/>
      <c r="DEO16" s="7"/>
      <c r="DEP16" s="7"/>
      <c r="DEQ16" s="7"/>
      <c r="DER16" s="7"/>
      <c r="DES16" s="7"/>
      <c r="DET16" s="7"/>
      <c r="DEU16" s="7"/>
      <c r="DEV16" s="7"/>
      <c r="DEW16" s="7"/>
      <c r="DEX16" s="7"/>
      <c r="DEY16" s="7"/>
      <c r="DEZ16" s="7"/>
      <c r="DFA16" s="7"/>
      <c r="DFB16" s="7"/>
      <c r="DFC16" s="7"/>
      <c r="DFD16" s="7"/>
      <c r="DFE16" s="7"/>
      <c r="DFF16" s="7"/>
      <c r="DFG16" s="7"/>
      <c r="DFH16" s="7"/>
      <c r="DFI16" s="7"/>
      <c r="DFJ16" s="7"/>
      <c r="DFK16" s="7"/>
      <c r="DFL16" s="7"/>
      <c r="DFM16" s="7"/>
      <c r="DFN16" s="7"/>
      <c r="DFO16" s="7"/>
      <c r="DFP16" s="7"/>
      <c r="DFQ16" s="7"/>
      <c r="DFR16" s="7"/>
      <c r="DFS16" s="7"/>
      <c r="DFT16" s="7"/>
      <c r="DFU16" s="7"/>
      <c r="DFV16" s="7"/>
      <c r="DFW16" s="7"/>
      <c r="DFX16" s="7"/>
      <c r="DFY16" s="7"/>
      <c r="DFZ16" s="7"/>
      <c r="DGA16" s="7"/>
      <c r="DGB16" s="7"/>
      <c r="DGC16" s="7"/>
      <c r="DGD16" s="7"/>
      <c r="DGE16" s="7"/>
      <c r="DGF16" s="7"/>
      <c r="DGG16" s="7"/>
      <c r="DGH16" s="7"/>
      <c r="DGI16" s="7"/>
      <c r="DGJ16" s="7"/>
      <c r="DGK16" s="7"/>
      <c r="DGL16" s="7"/>
      <c r="DGM16" s="7"/>
      <c r="DGN16" s="7"/>
      <c r="DGO16" s="7"/>
      <c r="DGP16" s="7"/>
      <c r="DGQ16" s="7"/>
      <c r="DGR16" s="7"/>
      <c r="DGS16" s="7"/>
      <c r="DGT16" s="7"/>
      <c r="DGU16" s="7"/>
      <c r="DGV16" s="7"/>
      <c r="DGW16" s="7"/>
      <c r="DGX16" s="7"/>
      <c r="DGY16" s="7"/>
      <c r="DGZ16" s="7"/>
      <c r="DHA16" s="7"/>
      <c r="DHB16" s="7"/>
      <c r="DHC16" s="7"/>
      <c r="DHD16" s="7"/>
      <c r="DHE16" s="7"/>
      <c r="DHF16" s="7"/>
      <c r="DHG16" s="7"/>
      <c r="DHH16" s="7"/>
      <c r="DHI16" s="7"/>
      <c r="DHJ16" s="7"/>
      <c r="DHK16" s="7"/>
      <c r="DHL16" s="7"/>
      <c r="DHM16" s="7"/>
      <c r="DHN16" s="7"/>
      <c r="DHO16" s="7"/>
      <c r="DHP16" s="7"/>
      <c r="DHQ16" s="7"/>
      <c r="DHR16" s="7"/>
      <c r="DHS16" s="7"/>
      <c r="DHT16" s="7"/>
      <c r="DHU16" s="7"/>
      <c r="DHV16" s="7"/>
      <c r="DHW16" s="7"/>
      <c r="DHX16" s="7"/>
      <c r="DHY16" s="7"/>
      <c r="DHZ16" s="7"/>
      <c r="DIA16" s="7"/>
      <c r="DIB16" s="7"/>
      <c r="DIC16" s="7"/>
      <c r="DID16" s="7"/>
      <c r="DIE16" s="7"/>
      <c r="DIF16" s="7"/>
      <c r="DIG16" s="7"/>
      <c r="DIH16" s="7"/>
      <c r="DII16" s="7"/>
      <c r="DIJ16" s="7"/>
      <c r="DIK16" s="7"/>
      <c r="DIL16" s="7"/>
      <c r="DIM16" s="7"/>
      <c r="DIN16" s="7"/>
      <c r="DIO16" s="7"/>
      <c r="DIP16" s="7"/>
      <c r="DIQ16" s="7"/>
      <c r="DIR16" s="7"/>
      <c r="DIS16" s="7"/>
      <c r="DIT16" s="7"/>
      <c r="DIU16" s="7"/>
      <c r="DIV16" s="7"/>
      <c r="DIW16" s="7"/>
      <c r="DIX16" s="7"/>
      <c r="DIY16" s="7"/>
      <c r="DIZ16" s="7"/>
      <c r="DJA16" s="7"/>
      <c r="DJB16" s="7"/>
      <c r="DJC16" s="7"/>
      <c r="DJD16" s="7"/>
      <c r="DJE16" s="7"/>
      <c r="DJF16" s="7"/>
      <c r="DJG16" s="7"/>
      <c r="DJH16" s="7"/>
      <c r="DJI16" s="7"/>
      <c r="DJJ16" s="7"/>
      <c r="DJK16" s="7"/>
      <c r="DJL16" s="7"/>
      <c r="DJM16" s="7"/>
      <c r="DJN16" s="7"/>
      <c r="DJO16" s="7"/>
      <c r="DJP16" s="7"/>
      <c r="DJQ16" s="7"/>
      <c r="DJR16" s="7"/>
      <c r="DJS16" s="7"/>
      <c r="DJT16" s="7"/>
      <c r="DJU16" s="7"/>
      <c r="DJV16" s="7"/>
      <c r="DJW16" s="7"/>
      <c r="DJX16" s="7"/>
      <c r="DJY16" s="7"/>
      <c r="DJZ16" s="7"/>
      <c r="DKA16" s="7"/>
      <c r="DKB16" s="7"/>
      <c r="DKC16" s="7"/>
      <c r="DKD16" s="7"/>
      <c r="DKE16" s="7"/>
      <c r="DKF16" s="7"/>
      <c r="DKG16" s="7"/>
      <c r="DKH16" s="7"/>
      <c r="DKI16" s="7"/>
      <c r="DKJ16" s="7"/>
      <c r="DKK16" s="7"/>
      <c r="DKL16" s="7"/>
      <c r="DKM16" s="7"/>
      <c r="DKN16" s="7"/>
      <c r="DKO16" s="7"/>
      <c r="DKP16" s="7"/>
      <c r="DKQ16" s="7"/>
      <c r="DKR16" s="7"/>
      <c r="DKS16" s="7"/>
      <c r="DKT16" s="7"/>
      <c r="DKU16" s="7"/>
      <c r="DKV16" s="7"/>
      <c r="DKW16" s="7"/>
      <c r="DKX16" s="7"/>
      <c r="DKY16" s="7"/>
      <c r="DKZ16" s="7"/>
      <c r="DLA16" s="7"/>
      <c r="DLB16" s="7"/>
      <c r="DLC16" s="7"/>
      <c r="DLD16" s="7"/>
      <c r="DLE16" s="7"/>
      <c r="DLF16" s="7"/>
      <c r="DLG16" s="7"/>
      <c r="DLH16" s="7"/>
      <c r="DLI16" s="7"/>
      <c r="DLJ16" s="7"/>
      <c r="DLK16" s="7"/>
      <c r="DLL16" s="7"/>
      <c r="DLM16" s="7"/>
      <c r="DLN16" s="7"/>
      <c r="DLO16" s="7"/>
      <c r="DLP16" s="7"/>
      <c r="DLQ16" s="7"/>
      <c r="DLR16" s="7"/>
      <c r="DLS16" s="7"/>
      <c r="DLT16" s="7"/>
      <c r="DLU16" s="7"/>
      <c r="DLV16" s="7"/>
      <c r="DLW16" s="7"/>
      <c r="DLX16" s="7"/>
      <c r="DLY16" s="7"/>
      <c r="DLZ16" s="7"/>
      <c r="DMA16" s="7"/>
      <c r="DMB16" s="7"/>
      <c r="DMC16" s="7"/>
      <c r="DMD16" s="7"/>
      <c r="DME16" s="7"/>
      <c r="DMF16" s="7"/>
      <c r="DMG16" s="7"/>
      <c r="DMH16" s="7"/>
      <c r="DMI16" s="7"/>
      <c r="DMJ16" s="7"/>
      <c r="DMK16" s="7"/>
      <c r="DML16" s="7"/>
      <c r="DMM16" s="7"/>
      <c r="DMN16" s="7"/>
      <c r="DMO16" s="7"/>
      <c r="DMP16" s="7"/>
      <c r="DMQ16" s="7"/>
      <c r="DMR16" s="7"/>
      <c r="DMS16" s="7"/>
      <c r="DMT16" s="7"/>
      <c r="DMU16" s="7"/>
      <c r="DMV16" s="7"/>
      <c r="DMW16" s="7"/>
      <c r="DMX16" s="7"/>
      <c r="DMY16" s="7"/>
      <c r="DMZ16" s="7"/>
      <c r="DNA16" s="7"/>
      <c r="DNB16" s="7"/>
      <c r="DNC16" s="7"/>
      <c r="DND16" s="7"/>
      <c r="DNE16" s="7"/>
      <c r="DNF16" s="7"/>
      <c r="DNG16" s="7"/>
      <c r="DNH16" s="7"/>
      <c r="DNI16" s="7"/>
      <c r="DNJ16" s="7"/>
      <c r="DNK16" s="7"/>
      <c r="DNL16" s="7"/>
      <c r="DNM16" s="7"/>
      <c r="DNN16" s="7"/>
      <c r="DNO16" s="7"/>
      <c r="DNP16" s="7"/>
      <c r="DNQ16" s="7"/>
      <c r="DNR16" s="7"/>
      <c r="DNS16" s="7"/>
      <c r="DNT16" s="7"/>
      <c r="DNU16" s="7"/>
      <c r="DNV16" s="7"/>
      <c r="DNW16" s="7"/>
      <c r="DNX16" s="7"/>
      <c r="DNY16" s="7"/>
      <c r="DNZ16" s="7"/>
      <c r="DOA16" s="7"/>
      <c r="DOB16" s="7"/>
      <c r="DOC16" s="7"/>
      <c r="DOD16" s="7"/>
      <c r="DOE16" s="7"/>
      <c r="DOF16" s="7"/>
      <c r="DOG16" s="7"/>
      <c r="DOH16" s="7"/>
      <c r="DOI16" s="7"/>
      <c r="DOJ16" s="7"/>
      <c r="DOK16" s="7"/>
      <c r="DOL16" s="7"/>
      <c r="DOM16" s="7"/>
      <c r="DON16" s="7"/>
      <c r="DOO16" s="7"/>
      <c r="DOP16" s="7"/>
      <c r="DOQ16" s="7"/>
      <c r="DOR16" s="7"/>
      <c r="DOS16" s="7"/>
      <c r="DOT16" s="7"/>
      <c r="DOU16" s="7"/>
      <c r="DOV16" s="7"/>
      <c r="DOW16" s="7"/>
      <c r="DOX16" s="7"/>
      <c r="DOY16" s="7"/>
      <c r="DOZ16" s="7"/>
      <c r="DPA16" s="7"/>
      <c r="DPB16" s="7"/>
      <c r="DPC16" s="7"/>
      <c r="DPD16" s="7"/>
      <c r="DPE16" s="7"/>
      <c r="DPF16" s="7"/>
      <c r="DPG16" s="7"/>
      <c r="DPH16" s="7"/>
      <c r="DPI16" s="7"/>
      <c r="DPJ16" s="7"/>
      <c r="DPK16" s="7"/>
      <c r="DPL16" s="7"/>
      <c r="DPM16" s="7"/>
      <c r="DPN16" s="7"/>
      <c r="DPO16" s="7"/>
      <c r="DPP16" s="7"/>
      <c r="DPQ16" s="7"/>
      <c r="DPR16" s="7"/>
      <c r="DPS16" s="7"/>
      <c r="DPT16" s="7"/>
      <c r="DPU16" s="7"/>
      <c r="DPV16" s="7"/>
      <c r="DPW16" s="7"/>
      <c r="DPX16" s="7"/>
      <c r="DPY16" s="7"/>
      <c r="DPZ16" s="7"/>
      <c r="DQA16" s="7"/>
      <c r="DQB16" s="7"/>
      <c r="DQC16" s="7"/>
      <c r="DQD16" s="7"/>
      <c r="DQE16" s="7"/>
      <c r="DQF16" s="7"/>
      <c r="DQG16" s="7"/>
      <c r="DQH16" s="7"/>
      <c r="DQI16" s="7"/>
      <c r="DQJ16" s="7"/>
      <c r="DQK16" s="7"/>
      <c r="DQL16" s="7"/>
      <c r="DQM16" s="7"/>
      <c r="DQN16" s="7"/>
      <c r="DQO16" s="7"/>
      <c r="DQP16" s="7"/>
      <c r="DQQ16" s="7"/>
      <c r="DQR16" s="7"/>
      <c r="DQS16" s="7"/>
      <c r="DQT16" s="7"/>
      <c r="DQU16" s="7"/>
      <c r="DQV16" s="7"/>
      <c r="DQW16" s="7"/>
      <c r="DQX16" s="7"/>
      <c r="DQY16" s="7"/>
      <c r="DQZ16" s="7"/>
      <c r="DRA16" s="7"/>
      <c r="DRB16" s="7"/>
      <c r="DRC16" s="7"/>
      <c r="DRD16" s="7"/>
      <c r="DRE16" s="7"/>
      <c r="DRF16" s="7"/>
      <c r="DRG16" s="7"/>
      <c r="DRH16" s="7"/>
      <c r="DRI16" s="7"/>
      <c r="DRJ16" s="7"/>
      <c r="DRK16" s="7"/>
      <c r="DRL16" s="7"/>
      <c r="DRM16" s="7"/>
      <c r="DRN16" s="7"/>
      <c r="DRO16" s="7"/>
      <c r="DRP16" s="7"/>
      <c r="DRQ16" s="7"/>
      <c r="DRR16" s="7"/>
      <c r="DRS16" s="7"/>
      <c r="DRT16" s="7"/>
      <c r="DRU16" s="7"/>
      <c r="DRV16" s="7"/>
      <c r="DRW16" s="7"/>
      <c r="DRX16" s="7"/>
      <c r="DRY16" s="7"/>
      <c r="DRZ16" s="7"/>
      <c r="DSA16" s="7"/>
      <c r="DSB16" s="7"/>
      <c r="DSC16" s="7"/>
      <c r="DSD16" s="7"/>
      <c r="DSE16" s="7"/>
      <c r="DSF16" s="7"/>
      <c r="DSG16" s="7"/>
      <c r="DSH16" s="7"/>
      <c r="DSI16" s="7"/>
      <c r="DSJ16" s="7"/>
      <c r="DSK16" s="7"/>
      <c r="DSL16" s="7"/>
      <c r="DSM16" s="7"/>
      <c r="DSN16" s="7"/>
      <c r="DSO16" s="7"/>
      <c r="DSP16" s="7"/>
      <c r="DSQ16" s="7"/>
      <c r="DSR16" s="7"/>
      <c r="DSS16" s="7"/>
      <c r="DST16" s="7"/>
      <c r="DSU16" s="7"/>
      <c r="DSV16" s="7"/>
      <c r="DSW16" s="7"/>
      <c r="DSX16" s="7"/>
      <c r="DSY16" s="7"/>
      <c r="DSZ16" s="7"/>
      <c r="DTA16" s="7"/>
      <c r="DTB16" s="7"/>
      <c r="DTC16" s="7"/>
      <c r="DTD16" s="7"/>
      <c r="DTE16" s="7"/>
      <c r="DTF16" s="7"/>
      <c r="DTG16" s="7"/>
      <c r="DTH16" s="7"/>
      <c r="DTI16" s="7"/>
      <c r="DTJ16" s="7"/>
      <c r="DTK16" s="7"/>
      <c r="DTL16" s="7"/>
      <c r="DTM16" s="7"/>
      <c r="DTN16" s="7"/>
      <c r="DTO16" s="7"/>
      <c r="DTP16" s="7"/>
      <c r="DTQ16" s="7"/>
      <c r="DTR16" s="7"/>
      <c r="DTS16" s="7"/>
      <c r="DTT16" s="7"/>
      <c r="DTU16" s="7"/>
      <c r="DTV16" s="7"/>
      <c r="DTW16" s="7"/>
      <c r="DTX16" s="7"/>
      <c r="DTY16" s="7"/>
      <c r="DTZ16" s="7"/>
      <c r="DUA16" s="7"/>
      <c r="DUB16" s="7"/>
      <c r="DUC16" s="7"/>
      <c r="DUD16" s="7"/>
      <c r="DUE16" s="7"/>
      <c r="DUF16" s="7"/>
      <c r="DUG16" s="7"/>
      <c r="DUH16" s="7"/>
      <c r="DUI16" s="7"/>
      <c r="DUJ16" s="7"/>
      <c r="DUK16" s="7"/>
      <c r="DUL16" s="7"/>
      <c r="DUM16" s="7"/>
      <c r="DUN16" s="7"/>
      <c r="DUO16" s="7"/>
      <c r="DUP16" s="7"/>
      <c r="DUQ16" s="7"/>
      <c r="DUR16" s="7"/>
      <c r="DUS16" s="7"/>
      <c r="DUT16" s="7"/>
      <c r="DUU16" s="7"/>
      <c r="DUV16" s="7"/>
      <c r="DUW16" s="7"/>
      <c r="DUX16" s="7"/>
      <c r="DUY16" s="7"/>
      <c r="DUZ16" s="7"/>
      <c r="DVA16" s="7"/>
      <c r="DVB16" s="7"/>
      <c r="DVC16" s="7"/>
      <c r="DVD16" s="7"/>
      <c r="DVE16" s="7"/>
      <c r="DVF16" s="7"/>
      <c r="DVG16" s="7"/>
      <c r="DVH16" s="7"/>
      <c r="DVI16" s="7"/>
      <c r="DVJ16" s="7"/>
      <c r="DVK16" s="7"/>
      <c r="DVL16" s="7"/>
      <c r="DVM16" s="7"/>
      <c r="DVN16" s="7"/>
      <c r="DVO16" s="7"/>
      <c r="DVP16" s="7"/>
      <c r="DVQ16" s="7"/>
      <c r="DVR16" s="7"/>
      <c r="DVS16" s="7"/>
      <c r="DVT16" s="7"/>
      <c r="DVU16" s="7"/>
      <c r="DVV16" s="7"/>
      <c r="DVW16" s="7"/>
      <c r="DVX16" s="7"/>
      <c r="DVY16" s="7"/>
      <c r="DVZ16" s="7"/>
      <c r="DWA16" s="7"/>
      <c r="DWB16" s="7"/>
      <c r="DWC16" s="7"/>
      <c r="DWD16" s="7"/>
      <c r="DWE16" s="7"/>
      <c r="DWF16" s="7"/>
      <c r="DWG16" s="7"/>
      <c r="DWH16" s="7"/>
      <c r="DWI16" s="7"/>
      <c r="DWJ16" s="7"/>
      <c r="DWK16" s="7"/>
      <c r="DWL16" s="7"/>
      <c r="DWM16" s="7"/>
      <c r="DWN16" s="7"/>
      <c r="DWO16" s="7"/>
      <c r="DWP16" s="7"/>
      <c r="DWQ16" s="7"/>
      <c r="DWR16" s="7"/>
      <c r="DWS16" s="7"/>
      <c r="DWT16" s="7"/>
      <c r="DWU16" s="7"/>
      <c r="DWV16" s="7"/>
      <c r="DWW16" s="7"/>
      <c r="DWX16" s="7"/>
      <c r="DWY16" s="7"/>
      <c r="DWZ16" s="7"/>
      <c r="DXA16" s="7"/>
      <c r="DXB16" s="7"/>
      <c r="DXC16" s="7"/>
      <c r="DXD16" s="7"/>
      <c r="DXE16" s="7"/>
      <c r="DXF16" s="7"/>
      <c r="DXG16" s="7"/>
      <c r="DXH16" s="7"/>
      <c r="DXI16" s="7"/>
      <c r="DXJ16" s="7"/>
      <c r="DXK16" s="7"/>
      <c r="DXL16" s="7"/>
      <c r="DXM16" s="7"/>
      <c r="DXN16" s="7"/>
      <c r="DXO16" s="7"/>
      <c r="DXP16" s="7"/>
      <c r="DXQ16" s="7"/>
      <c r="DXR16" s="7"/>
      <c r="DXS16" s="7"/>
      <c r="DXT16" s="7"/>
      <c r="DXU16" s="7"/>
      <c r="DXV16" s="7"/>
      <c r="DXW16" s="7"/>
      <c r="DXX16" s="7"/>
      <c r="DXY16" s="7"/>
      <c r="DXZ16" s="7"/>
      <c r="DYA16" s="7"/>
      <c r="DYB16" s="7"/>
      <c r="DYC16" s="7"/>
      <c r="DYD16" s="7"/>
      <c r="DYE16" s="7"/>
      <c r="DYF16" s="7"/>
      <c r="DYG16" s="7"/>
      <c r="DYH16" s="7"/>
      <c r="DYI16" s="7"/>
      <c r="DYJ16" s="7"/>
      <c r="DYK16" s="7"/>
      <c r="DYL16" s="7"/>
      <c r="DYM16" s="7"/>
      <c r="DYN16" s="7"/>
      <c r="DYO16" s="7"/>
      <c r="DYP16" s="7"/>
      <c r="DYQ16" s="7"/>
      <c r="DYR16" s="7"/>
      <c r="DYS16" s="7"/>
      <c r="DYT16" s="7"/>
      <c r="DYU16" s="7"/>
      <c r="DYV16" s="7"/>
      <c r="DYW16" s="7"/>
      <c r="DYX16" s="7"/>
      <c r="DYY16" s="7"/>
      <c r="DYZ16" s="7"/>
      <c r="DZA16" s="7"/>
      <c r="DZB16" s="7"/>
      <c r="DZC16" s="7"/>
      <c r="DZD16" s="7"/>
      <c r="DZE16" s="7"/>
      <c r="DZF16" s="7"/>
      <c r="DZG16" s="7"/>
      <c r="DZH16" s="7"/>
      <c r="DZI16" s="7"/>
      <c r="DZJ16" s="7"/>
      <c r="DZK16" s="7"/>
      <c r="DZL16" s="7"/>
      <c r="DZM16" s="7"/>
      <c r="DZN16" s="7"/>
      <c r="DZO16" s="7"/>
      <c r="DZP16" s="7"/>
      <c r="DZQ16" s="7"/>
      <c r="DZR16" s="7"/>
      <c r="DZS16" s="7"/>
      <c r="DZT16" s="7"/>
      <c r="DZU16" s="7"/>
      <c r="DZV16" s="7"/>
      <c r="DZW16" s="7"/>
      <c r="DZX16" s="7"/>
      <c r="DZY16" s="7"/>
      <c r="DZZ16" s="7"/>
      <c r="EAA16" s="7"/>
      <c r="EAB16" s="7"/>
      <c r="EAC16" s="7"/>
      <c r="EAD16" s="7"/>
      <c r="EAE16" s="7"/>
      <c r="EAF16" s="7"/>
      <c r="EAG16" s="7"/>
      <c r="EAH16" s="7"/>
      <c r="EAI16" s="7"/>
      <c r="EAJ16" s="7"/>
      <c r="EAK16" s="7"/>
      <c r="EAL16" s="7"/>
      <c r="EAM16" s="7"/>
      <c r="EAN16" s="7"/>
      <c r="EAO16" s="7"/>
      <c r="EAP16" s="7"/>
      <c r="EAQ16" s="7"/>
      <c r="EAR16" s="7"/>
      <c r="EAS16" s="7"/>
      <c r="EAT16" s="7"/>
      <c r="EAU16" s="7"/>
      <c r="EAV16" s="7"/>
      <c r="EAW16" s="7"/>
      <c r="EAX16" s="7"/>
      <c r="EAY16" s="7"/>
      <c r="EAZ16" s="7"/>
      <c r="EBA16" s="7"/>
      <c r="EBB16" s="7"/>
      <c r="EBC16" s="7"/>
      <c r="EBD16" s="7"/>
      <c r="EBE16" s="7"/>
      <c r="EBF16" s="7"/>
      <c r="EBG16" s="7"/>
      <c r="EBH16" s="7"/>
      <c r="EBI16" s="7"/>
      <c r="EBJ16" s="7"/>
      <c r="EBK16" s="7"/>
      <c r="EBL16" s="7"/>
      <c r="EBM16" s="7"/>
      <c r="EBN16" s="7"/>
      <c r="EBO16" s="7"/>
      <c r="EBP16" s="7"/>
      <c r="EBQ16" s="7"/>
      <c r="EBR16" s="7"/>
      <c r="EBS16" s="7"/>
      <c r="EBT16" s="7"/>
      <c r="EBU16" s="7"/>
      <c r="EBV16" s="7"/>
      <c r="EBW16" s="7"/>
      <c r="EBX16" s="7"/>
      <c r="EBY16" s="7"/>
      <c r="EBZ16" s="7"/>
      <c r="ECA16" s="7"/>
      <c r="ECB16" s="7"/>
      <c r="ECC16" s="7"/>
      <c r="ECD16" s="7"/>
      <c r="ECE16" s="7"/>
      <c r="ECF16" s="7"/>
      <c r="ECG16" s="7"/>
      <c r="ECH16" s="7"/>
      <c r="ECI16" s="7"/>
      <c r="ECJ16" s="7"/>
      <c r="ECK16" s="7"/>
      <c r="ECL16" s="7"/>
      <c r="ECM16" s="7"/>
      <c r="ECN16" s="7"/>
      <c r="ECO16" s="7"/>
      <c r="ECP16" s="7"/>
      <c r="ECQ16" s="7"/>
      <c r="ECR16" s="7"/>
      <c r="ECS16" s="7"/>
      <c r="ECT16" s="7"/>
      <c r="ECU16" s="7"/>
      <c r="ECV16" s="7"/>
      <c r="ECW16" s="7"/>
      <c r="ECX16" s="7"/>
      <c r="ECY16" s="7"/>
      <c r="ECZ16" s="7"/>
      <c r="EDA16" s="7"/>
      <c r="EDB16" s="7"/>
      <c r="EDC16" s="7"/>
      <c r="EDD16" s="7"/>
      <c r="EDE16" s="7"/>
      <c r="EDF16" s="7"/>
      <c r="EDG16" s="7"/>
      <c r="EDH16" s="7"/>
      <c r="EDI16" s="7"/>
      <c r="EDJ16" s="7"/>
      <c r="EDK16" s="7"/>
      <c r="EDL16" s="7"/>
      <c r="EDM16" s="7"/>
      <c r="EDN16" s="7"/>
      <c r="EDO16" s="7"/>
      <c r="EDP16" s="7"/>
      <c r="EDQ16" s="7"/>
      <c r="EDR16" s="7"/>
      <c r="EDS16" s="7"/>
      <c r="EDT16" s="7"/>
      <c r="EDU16" s="7"/>
      <c r="EDV16" s="7"/>
      <c r="EDW16" s="7"/>
      <c r="EDX16" s="7"/>
      <c r="EDY16" s="7"/>
      <c r="EDZ16" s="7"/>
      <c r="EEA16" s="7"/>
      <c r="EEB16" s="7"/>
      <c r="EEC16" s="7"/>
      <c r="EED16" s="7"/>
      <c r="EEE16" s="7"/>
      <c r="EEF16" s="7"/>
      <c r="EEG16" s="7"/>
      <c r="EEH16" s="7"/>
      <c r="EEI16" s="7"/>
      <c r="EEJ16" s="7"/>
      <c r="EEK16" s="7"/>
      <c r="EEL16" s="7"/>
      <c r="EEM16" s="7"/>
      <c r="EEN16" s="7"/>
      <c r="EEO16" s="7"/>
      <c r="EEP16" s="7"/>
      <c r="EEQ16" s="7"/>
      <c r="EER16" s="7"/>
      <c r="EES16" s="7"/>
      <c r="EET16" s="7"/>
      <c r="EEU16" s="7"/>
      <c r="EEV16" s="7"/>
      <c r="EEW16" s="7"/>
      <c r="EEX16" s="7"/>
      <c r="EEY16" s="7"/>
      <c r="EEZ16" s="7"/>
      <c r="EFA16" s="7"/>
      <c r="EFB16" s="7"/>
      <c r="EFC16" s="7"/>
      <c r="EFD16" s="7"/>
      <c r="EFE16" s="7"/>
      <c r="EFF16" s="7"/>
      <c r="EFG16" s="7"/>
      <c r="EFH16" s="7"/>
      <c r="EFI16" s="7"/>
      <c r="EFJ16" s="7"/>
      <c r="EFK16" s="7"/>
      <c r="EFL16" s="7"/>
      <c r="EFM16" s="7"/>
      <c r="EFN16" s="7"/>
      <c r="EFO16" s="7"/>
      <c r="EFP16" s="7"/>
      <c r="EFQ16" s="7"/>
      <c r="EFR16" s="7"/>
      <c r="EFS16" s="7"/>
      <c r="EFT16" s="7"/>
      <c r="EFU16" s="7"/>
      <c r="EFV16" s="7"/>
      <c r="EFW16" s="7"/>
      <c r="EFX16" s="7"/>
      <c r="EFY16" s="7"/>
      <c r="EFZ16" s="7"/>
      <c r="EGA16" s="7"/>
      <c r="EGB16" s="7"/>
      <c r="EGC16" s="7"/>
      <c r="EGD16" s="7"/>
      <c r="EGE16" s="7"/>
      <c r="EGF16" s="7"/>
      <c r="EGG16" s="7"/>
      <c r="EGH16" s="7"/>
      <c r="EGI16" s="7"/>
      <c r="EGJ16" s="7"/>
      <c r="EGK16" s="7"/>
      <c r="EGL16" s="7"/>
      <c r="EGM16" s="7"/>
      <c r="EGN16" s="7"/>
      <c r="EGO16" s="7"/>
      <c r="EGP16" s="7"/>
      <c r="EGQ16" s="7"/>
      <c r="EGR16" s="7"/>
      <c r="EGS16" s="7"/>
      <c r="EGT16" s="7"/>
      <c r="EGU16" s="7"/>
      <c r="EGV16" s="7"/>
      <c r="EGW16" s="7"/>
      <c r="EGX16" s="7"/>
      <c r="EGY16" s="7"/>
      <c r="EGZ16" s="7"/>
      <c r="EHA16" s="7"/>
      <c r="EHB16" s="7"/>
      <c r="EHC16" s="7"/>
      <c r="EHD16" s="7"/>
      <c r="EHE16" s="7"/>
      <c r="EHF16" s="7"/>
      <c r="EHG16" s="7"/>
      <c r="EHH16" s="7"/>
      <c r="EHI16" s="7"/>
      <c r="EHJ16" s="7"/>
      <c r="EHK16" s="7"/>
      <c r="EHL16" s="7"/>
      <c r="EHM16" s="7"/>
      <c r="EHN16" s="7"/>
      <c r="EHO16" s="7"/>
      <c r="EHP16" s="7"/>
      <c r="EHQ16" s="7"/>
      <c r="EHR16" s="7"/>
      <c r="EHS16" s="7"/>
      <c r="EHT16" s="7"/>
      <c r="EHU16" s="7"/>
      <c r="EHV16" s="7"/>
      <c r="EHW16" s="7"/>
      <c r="EHX16" s="7"/>
      <c r="EHY16" s="7"/>
      <c r="EHZ16" s="7"/>
      <c r="EIA16" s="7"/>
      <c r="EIB16" s="7"/>
      <c r="EIC16" s="7"/>
      <c r="EID16" s="7"/>
      <c r="EIE16" s="7"/>
      <c r="EIF16" s="7"/>
      <c r="EIG16" s="7"/>
      <c r="EIH16" s="7"/>
      <c r="EII16" s="7"/>
      <c r="EIJ16" s="7"/>
      <c r="EIK16" s="7"/>
      <c r="EIL16" s="7"/>
      <c r="EIM16" s="7"/>
      <c r="EIN16" s="7"/>
      <c r="EIO16" s="7"/>
      <c r="EIP16" s="7"/>
      <c r="EIQ16" s="7"/>
      <c r="EIR16" s="7"/>
      <c r="EIS16" s="7"/>
      <c r="EIT16" s="7"/>
      <c r="EIU16" s="7"/>
      <c r="EIV16" s="7"/>
      <c r="EIW16" s="7"/>
      <c r="EIX16" s="7"/>
      <c r="EIY16" s="7"/>
      <c r="EIZ16" s="7"/>
      <c r="EJA16" s="7"/>
      <c r="EJB16" s="7"/>
      <c r="EJC16" s="7"/>
      <c r="EJD16" s="7"/>
      <c r="EJE16" s="7"/>
      <c r="EJF16" s="7"/>
      <c r="EJG16" s="7"/>
      <c r="EJH16" s="7"/>
      <c r="EJI16" s="7"/>
      <c r="EJJ16" s="7"/>
      <c r="EJK16" s="7"/>
      <c r="EJL16" s="7"/>
      <c r="EJM16" s="7"/>
      <c r="EJN16" s="7"/>
      <c r="EJO16" s="7"/>
      <c r="EJP16" s="7"/>
      <c r="EJQ16" s="7"/>
      <c r="EJR16" s="7"/>
      <c r="EJS16" s="7"/>
      <c r="EJT16" s="7"/>
      <c r="EJU16" s="7"/>
      <c r="EJV16" s="7"/>
      <c r="EJW16" s="7"/>
      <c r="EJX16" s="7"/>
      <c r="EJY16" s="7"/>
      <c r="EJZ16" s="7"/>
      <c r="EKA16" s="7"/>
      <c r="EKB16" s="7"/>
      <c r="EKC16" s="7"/>
      <c r="EKD16" s="7"/>
      <c r="EKE16" s="7"/>
      <c r="EKF16" s="7"/>
      <c r="EKG16" s="7"/>
      <c r="EKH16" s="7"/>
      <c r="EKI16" s="7"/>
      <c r="EKJ16" s="7"/>
      <c r="EKK16" s="7"/>
      <c r="EKL16" s="7"/>
      <c r="EKM16" s="7"/>
      <c r="EKN16" s="7"/>
      <c r="EKO16" s="7"/>
      <c r="EKP16" s="7"/>
      <c r="EKQ16" s="7"/>
      <c r="EKR16" s="7"/>
      <c r="EKS16" s="7"/>
      <c r="EKT16" s="7"/>
      <c r="EKU16" s="7"/>
      <c r="EKV16" s="7"/>
      <c r="EKW16" s="7"/>
      <c r="EKX16" s="7"/>
      <c r="EKY16" s="7"/>
      <c r="EKZ16" s="7"/>
      <c r="ELA16" s="7"/>
      <c r="ELB16" s="7"/>
      <c r="ELC16" s="7"/>
      <c r="ELD16" s="7"/>
      <c r="ELE16" s="7"/>
      <c r="ELF16" s="7"/>
      <c r="ELG16" s="7"/>
      <c r="ELH16" s="7"/>
      <c r="ELI16" s="7"/>
      <c r="ELJ16" s="7"/>
      <c r="ELK16" s="7"/>
      <c r="ELL16" s="7"/>
      <c r="ELM16" s="7"/>
      <c r="ELN16" s="7"/>
      <c r="ELO16" s="7"/>
      <c r="ELP16" s="7"/>
      <c r="ELQ16" s="7"/>
      <c r="ELR16" s="7"/>
      <c r="ELS16" s="7"/>
      <c r="ELT16" s="7"/>
      <c r="ELU16" s="7"/>
      <c r="ELV16" s="7"/>
      <c r="ELW16" s="7"/>
      <c r="ELX16" s="7"/>
      <c r="ELY16" s="7"/>
      <c r="ELZ16" s="7"/>
      <c r="EMA16" s="7"/>
      <c r="EMB16" s="7"/>
      <c r="EMC16" s="7"/>
      <c r="EMD16" s="7"/>
      <c r="EME16" s="7"/>
      <c r="EMF16" s="7"/>
      <c r="EMG16" s="7"/>
      <c r="EMH16" s="7"/>
      <c r="EMI16" s="7"/>
      <c r="EMJ16" s="7"/>
      <c r="EMK16" s="7"/>
      <c r="EML16" s="7"/>
      <c r="EMM16" s="7"/>
      <c r="EMN16" s="7"/>
      <c r="EMO16" s="7"/>
      <c r="EMP16" s="7"/>
      <c r="EMQ16" s="7"/>
      <c r="EMR16" s="7"/>
      <c r="EMS16" s="7"/>
      <c r="EMT16" s="7"/>
      <c r="EMU16" s="7"/>
      <c r="EMV16" s="7"/>
      <c r="EMW16" s="7"/>
      <c r="EMX16" s="7"/>
      <c r="EMY16" s="7"/>
      <c r="EMZ16" s="7"/>
      <c r="ENA16" s="7"/>
      <c r="ENB16" s="7"/>
      <c r="ENC16" s="7"/>
      <c r="END16" s="7"/>
      <c r="ENE16" s="7"/>
      <c r="ENF16" s="7"/>
      <c r="ENG16" s="7"/>
      <c r="ENH16" s="7"/>
      <c r="ENI16" s="7"/>
      <c r="ENJ16" s="7"/>
      <c r="ENK16" s="7"/>
      <c r="ENL16" s="7"/>
      <c r="ENM16" s="7"/>
      <c r="ENN16" s="7"/>
      <c r="ENO16" s="7"/>
      <c r="ENP16" s="7"/>
      <c r="ENQ16" s="7"/>
      <c r="ENR16" s="7"/>
      <c r="ENS16" s="7"/>
      <c r="ENT16" s="7"/>
      <c r="ENU16" s="7"/>
      <c r="ENV16" s="7"/>
      <c r="ENW16" s="7"/>
      <c r="ENX16" s="7"/>
      <c r="ENY16" s="7"/>
      <c r="ENZ16" s="7"/>
      <c r="EOA16" s="7"/>
      <c r="EOB16" s="7"/>
      <c r="EOC16" s="7"/>
      <c r="EOD16" s="7"/>
      <c r="EOE16" s="7"/>
      <c r="EOF16" s="7"/>
      <c r="EOG16" s="7"/>
      <c r="EOH16" s="7"/>
      <c r="EOI16" s="7"/>
      <c r="EOJ16" s="7"/>
      <c r="EOK16" s="7"/>
      <c r="EOL16" s="7"/>
      <c r="EOM16" s="7"/>
      <c r="EON16" s="7"/>
      <c r="EOO16" s="7"/>
      <c r="EOP16" s="7"/>
      <c r="EOQ16" s="7"/>
      <c r="EOR16" s="7"/>
      <c r="EOS16" s="7"/>
      <c r="EOT16" s="7"/>
      <c r="EOU16" s="7"/>
      <c r="EOV16" s="7"/>
      <c r="EOW16" s="7"/>
      <c r="EOX16" s="7"/>
      <c r="EOY16" s="7"/>
      <c r="EOZ16" s="7"/>
      <c r="EPA16" s="7"/>
      <c r="EPB16" s="7"/>
      <c r="EPC16" s="7"/>
      <c r="EPD16" s="7"/>
      <c r="EPE16" s="7"/>
      <c r="EPF16" s="7"/>
      <c r="EPG16" s="7"/>
      <c r="EPH16" s="7"/>
      <c r="EPI16" s="7"/>
      <c r="EPJ16" s="7"/>
      <c r="EPK16" s="7"/>
      <c r="EPL16" s="7"/>
      <c r="EPM16" s="7"/>
      <c r="EPN16" s="7"/>
      <c r="EPO16" s="7"/>
      <c r="EPP16" s="7"/>
      <c r="EPQ16" s="7"/>
      <c r="EPR16" s="7"/>
      <c r="EPS16" s="7"/>
      <c r="EPT16" s="7"/>
      <c r="EPU16" s="7"/>
      <c r="EPV16" s="7"/>
      <c r="EPW16" s="7"/>
      <c r="EPX16" s="7"/>
      <c r="EPY16" s="7"/>
      <c r="EPZ16" s="7"/>
      <c r="EQA16" s="7"/>
      <c r="EQB16" s="7"/>
      <c r="EQC16" s="7"/>
      <c r="EQD16" s="7"/>
      <c r="EQE16" s="7"/>
      <c r="EQF16" s="7"/>
      <c r="EQG16" s="7"/>
      <c r="EQH16" s="7"/>
      <c r="EQI16" s="7"/>
      <c r="EQJ16" s="7"/>
      <c r="EQK16" s="7"/>
      <c r="EQL16" s="7"/>
      <c r="EQM16" s="7"/>
      <c r="EQN16" s="7"/>
      <c r="EQO16" s="7"/>
      <c r="EQP16" s="7"/>
      <c r="EQQ16" s="7"/>
      <c r="EQR16" s="7"/>
      <c r="EQS16" s="7"/>
      <c r="EQT16" s="7"/>
      <c r="EQU16" s="7"/>
      <c r="EQV16" s="7"/>
      <c r="EQW16" s="7"/>
      <c r="EQX16" s="7"/>
      <c r="EQY16" s="7"/>
      <c r="EQZ16" s="7"/>
      <c r="ERA16" s="7"/>
      <c r="ERB16" s="7"/>
      <c r="ERC16" s="7"/>
      <c r="ERD16" s="7"/>
      <c r="ERE16" s="7"/>
      <c r="ERF16" s="7"/>
      <c r="ERG16" s="7"/>
      <c r="ERH16" s="7"/>
      <c r="ERI16" s="7"/>
      <c r="ERJ16" s="7"/>
      <c r="ERK16" s="7"/>
      <c r="ERL16" s="7"/>
      <c r="ERM16" s="7"/>
      <c r="ERN16" s="7"/>
      <c r="ERO16" s="7"/>
      <c r="ERP16" s="7"/>
      <c r="ERQ16" s="7"/>
      <c r="ERR16" s="7"/>
      <c r="ERS16" s="7"/>
      <c r="ERT16" s="7"/>
      <c r="ERU16" s="7"/>
      <c r="ERV16" s="7"/>
      <c r="ERW16" s="7"/>
      <c r="ERX16" s="7"/>
      <c r="ERY16" s="7"/>
      <c r="ERZ16" s="7"/>
      <c r="ESA16" s="7"/>
      <c r="ESB16" s="7"/>
      <c r="ESC16" s="7"/>
      <c r="ESD16" s="7"/>
      <c r="ESE16" s="7"/>
      <c r="ESF16" s="7"/>
      <c r="ESG16" s="7"/>
      <c r="ESH16" s="7"/>
      <c r="ESI16" s="7"/>
      <c r="ESJ16" s="7"/>
      <c r="ESK16" s="7"/>
      <c r="ESL16" s="7"/>
      <c r="ESM16" s="7"/>
      <c r="ESN16" s="7"/>
      <c r="ESO16" s="7"/>
      <c r="ESP16" s="7"/>
      <c r="ESQ16" s="7"/>
      <c r="ESR16" s="7"/>
      <c r="ESS16" s="7"/>
      <c r="EST16" s="7"/>
      <c r="ESU16" s="7"/>
      <c r="ESV16" s="7"/>
      <c r="ESW16" s="7"/>
      <c r="ESX16" s="7"/>
      <c r="ESY16" s="7"/>
      <c r="ESZ16" s="7"/>
      <c r="ETA16" s="7"/>
      <c r="ETB16" s="7"/>
      <c r="ETC16" s="7"/>
      <c r="ETD16" s="7"/>
      <c r="ETE16" s="7"/>
      <c r="ETF16" s="7"/>
      <c r="ETG16" s="7"/>
      <c r="ETH16" s="7"/>
      <c r="ETI16" s="7"/>
      <c r="ETJ16" s="7"/>
      <c r="ETK16" s="7"/>
      <c r="ETL16" s="7"/>
      <c r="ETM16" s="7"/>
      <c r="ETN16" s="7"/>
      <c r="ETO16" s="7"/>
      <c r="ETP16" s="7"/>
      <c r="ETQ16" s="7"/>
      <c r="ETR16" s="7"/>
      <c r="ETS16" s="7"/>
      <c r="ETT16" s="7"/>
      <c r="ETU16" s="7"/>
      <c r="ETV16" s="7"/>
      <c r="ETW16" s="7"/>
      <c r="ETX16" s="7"/>
      <c r="ETY16" s="7"/>
      <c r="ETZ16" s="7"/>
      <c r="EUA16" s="7"/>
      <c r="EUB16" s="7"/>
      <c r="EUC16" s="7"/>
      <c r="EUD16" s="7"/>
      <c r="EUE16" s="7"/>
      <c r="EUF16" s="7"/>
      <c r="EUG16" s="7"/>
      <c r="EUH16" s="7"/>
      <c r="EUI16" s="7"/>
      <c r="EUJ16" s="7"/>
      <c r="EUK16" s="7"/>
      <c r="EUL16" s="7"/>
      <c r="EUM16" s="7"/>
      <c r="EUN16" s="7"/>
      <c r="EUO16" s="7"/>
      <c r="EUP16" s="7"/>
      <c r="EUQ16" s="7"/>
      <c r="EUR16" s="7"/>
      <c r="EUS16" s="7"/>
      <c r="EUT16" s="7"/>
      <c r="EUU16" s="7"/>
      <c r="EUV16" s="7"/>
      <c r="EUW16" s="7"/>
      <c r="EUX16" s="7"/>
      <c r="EUY16" s="7"/>
      <c r="EUZ16" s="7"/>
      <c r="EVA16" s="7"/>
      <c r="EVB16" s="7"/>
      <c r="EVC16" s="7"/>
      <c r="EVD16" s="7"/>
      <c r="EVE16" s="7"/>
      <c r="EVF16" s="7"/>
      <c r="EVG16" s="7"/>
      <c r="EVH16" s="7"/>
      <c r="EVI16" s="7"/>
      <c r="EVJ16" s="7"/>
      <c r="EVK16" s="7"/>
      <c r="EVL16" s="7"/>
      <c r="EVM16" s="7"/>
      <c r="EVN16" s="7"/>
      <c r="EVO16" s="7"/>
      <c r="EVP16" s="7"/>
      <c r="EVQ16" s="7"/>
      <c r="EVR16" s="7"/>
      <c r="EVS16" s="7"/>
      <c r="EVT16" s="7"/>
      <c r="EVU16" s="7"/>
      <c r="EVV16" s="7"/>
      <c r="EVW16" s="7"/>
      <c r="EVX16" s="7"/>
      <c r="EVY16" s="7"/>
      <c r="EVZ16" s="7"/>
      <c r="EWA16" s="7"/>
      <c r="EWB16" s="7"/>
      <c r="EWC16" s="7"/>
      <c r="EWD16" s="7"/>
      <c r="EWE16" s="7"/>
      <c r="EWF16" s="7"/>
      <c r="EWG16" s="7"/>
      <c r="EWH16" s="7"/>
      <c r="EWI16" s="7"/>
      <c r="EWJ16" s="7"/>
      <c r="EWK16" s="7"/>
      <c r="EWL16" s="7"/>
      <c r="EWM16" s="7"/>
      <c r="EWN16" s="7"/>
      <c r="EWO16" s="7"/>
      <c r="EWP16" s="7"/>
      <c r="EWQ16" s="7"/>
      <c r="EWR16" s="7"/>
      <c r="EWS16" s="7"/>
      <c r="EWT16" s="7"/>
      <c r="EWU16" s="7"/>
      <c r="EWV16" s="7"/>
      <c r="EWW16" s="7"/>
      <c r="EWX16" s="7"/>
      <c r="EWY16" s="7"/>
      <c r="EWZ16" s="7"/>
      <c r="EXA16" s="7"/>
      <c r="EXB16" s="7"/>
      <c r="EXC16" s="7"/>
      <c r="EXD16" s="7"/>
      <c r="EXE16" s="7"/>
      <c r="EXF16" s="7"/>
      <c r="EXG16" s="7"/>
      <c r="EXH16" s="7"/>
      <c r="EXI16" s="7"/>
      <c r="EXJ16" s="7"/>
      <c r="EXK16" s="7"/>
      <c r="EXL16" s="7"/>
      <c r="EXM16" s="7"/>
      <c r="EXN16" s="7"/>
      <c r="EXO16" s="7"/>
      <c r="EXP16" s="7"/>
      <c r="EXQ16" s="7"/>
      <c r="EXR16" s="7"/>
      <c r="EXS16" s="7"/>
      <c r="EXT16" s="7"/>
      <c r="EXU16" s="7"/>
      <c r="EXV16" s="7"/>
      <c r="EXW16" s="7"/>
      <c r="EXX16" s="7"/>
      <c r="EXY16" s="7"/>
      <c r="EXZ16" s="7"/>
      <c r="EYA16" s="7"/>
      <c r="EYB16" s="7"/>
      <c r="EYC16" s="7"/>
      <c r="EYD16" s="7"/>
      <c r="EYE16" s="7"/>
      <c r="EYF16" s="7"/>
      <c r="EYG16" s="7"/>
      <c r="EYH16" s="7"/>
      <c r="EYI16" s="7"/>
      <c r="EYJ16" s="7"/>
      <c r="EYK16" s="7"/>
      <c r="EYL16" s="7"/>
      <c r="EYM16" s="7"/>
      <c r="EYN16" s="7"/>
      <c r="EYO16" s="7"/>
      <c r="EYP16" s="7"/>
      <c r="EYQ16" s="7"/>
      <c r="EYR16" s="7"/>
      <c r="EYS16" s="7"/>
      <c r="EYT16" s="7"/>
      <c r="EYU16" s="7"/>
      <c r="EYV16" s="7"/>
      <c r="EYW16" s="7"/>
      <c r="EYX16" s="7"/>
      <c r="EYY16" s="7"/>
      <c r="EYZ16" s="7"/>
      <c r="EZA16" s="7"/>
      <c r="EZB16" s="7"/>
      <c r="EZC16" s="7"/>
      <c r="EZD16" s="7"/>
      <c r="EZE16" s="7"/>
      <c r="EZF16" s="7"/>
      <c r="EZG16" s="7"/>
      <c r="EZH16" s="7"/>
      <c r="EZI16" s="7"/>
      <c r="EZJ16" s="7"/>
      <c r="EZK16" s="7"/>
      <c r="EZL16" s="7"/>
      <c r="EZM16" s="7"/>
      <c r="EZN16" s="7"/>
      <c r="EZO16" s="7"/>
      <c r="EZP16" s="7"/>
      <c r="EZQ16" s="7"/>
      <c r="EZR16" s="7"/>
      <c r="EZS16" s="7"/>
      <c r="EZT16" s="7"/>
      <c r="EZU16" s="7"/>
      <c r="EZV16" s="7"/>
      <c r="EZW16" s="7"/>
      <c r="EZX16" s="7"/>
      <c r="EZY16" s="7"/>
      <c r="EZZ16" s="7"/>
      <c r="FAA16" s="7"/>
      <c r="FAB16" s="7"/>
      <c r="FAC16" s="7"/>
      <c r="FAD16" s="7"/>
      <c r="FAE16" s="7"/>
      <c r="FAF16" s="7"/>
      <c r="FAG16" s="7"/>
      <c r="FAH16" s="7"/>
      <c r="FAI16" s="7"/>
      <c r="FAJ16" s="7"/>
      <c r="FAK16" s="7"/>
      <c r="FAL16" s="7"/>
      <c r="FAM16" s="7"/>
      <c r="FAN16" s="7"/>
      <c r="FAO16" s="7"/>
      <c r="FAP16" s="7"/>
      <c r="FAQ16" s="7"/>
      <c r="FAR16" s="7"/>
      <c r="FAS16" s="7"/>
      <c r="FAT16" s="7"/>
      <c r="FAU16" s="7"/>
      <c r="FAV16" s="7"/>
      <c r="FAW16" s="7"/>
      <c r="FAX16" s="7"/>
      <c r="FAY16" s="7"/>
      <c r="FAZ16" s="7"/>
      <c r="FBA16" s="7"/>
      <c r="FBB16" s="7"/>
      <c r="FBC16" s="7"/>
      <c r="FBD16" s="7"/>
      <c r="FBE16" s="7"/>
      <c r="FBF16" s="7"/>
      <c r="FBG16" s="7"/>
      <c r="FBH16" s="7"/>
      <c r="FBI16" s="7"/>
      <c r="FBJ16" s="7"/>
      <c r="FBK16" s="7"/>
      <c r="FBL16" s="7"/>
      <c r="FBM16" s="7"/>
      <c r="FBN16" s="7"/>
      <c r="FBO16" s="7"/>
      <c r="FBP16" s="7"/>
      <c r="FBQ16" s="7"/>
      <c r="FBR16" s="7"/>
      <c r="FBS16" s="7"/>
      <c r="FBT16" s="7"/>
      <c r="FBU16" s="7"/>
      <c r="FBV16" s="7"/>
      <c r="FBW16" s="7"/>
      <c r="FBX16" s="7"/>
      <c r="FBY16" s="7"/>
      <c r="FBZ16" s="7"/>
      <c r="FCA16" s="7"/>
      <c r="FCB16" s="7"/>
      <c r="FCC16" s="7"/>
      <c r="FCD16" s="7"/>
      <c r="FCE16" s="7"/>
      <c r="FCF16" s="7"/>
      <c r="FCG16" s="7"/>
      <c r="FCH16" s="7"/>
      <c r="FCI16" s="7"/>
      <c r="FCJ16" s="7"/>
      <c r="FCK16" s="7"/>
      <c r="FCL16" s="7"/>
      <c r="FCM16" s="7"/>
      <c r="FCN16" s="7"/>
      <c r="FCO16" s="7"/>
      <c r="FCP16" s="7"/>
      <c r="FCQ16" s="7"/>
      <c r="FCR16" s="7"/>
      <c r="FCS16" s="7"/>
      <c r="FCT16" s="7"/>
      <c r="FCU16" s="7"/>
      <c r="FCV16" s="7"/>
      <c r="FCW16" s="7"/>
      <c r="FCX16" s="7"/>
      <c r="FCY16" s="7"/>
      <c r="FCZ16" s="7"/>
      <c r="FDA16" s="7"/>
      <c r="FDB16" s="7"/>
      <c r="FDC16" s="7"/>
      <c r="FDD16" s="7"/>
      <c r="FDE16" s="7"/>
      <c r="FDF16" s="7"/>
      <c r="FDG16" s="7"/>
      <c r="FDH16" s="7"/>
      <c r="FDI16" s="7"/>
      <c r="FDJ16" s="7"/>
      <c r="FDK16" s="7"/>
      <c r="FDL16" s="7"/>
      <c r="FDM16" s="7"/>
      <c r="FDN16" s="7"/>
      <c r="FDO16" s="7"/>
      <c r="FDP16" s="7"/>
      <c r="FDQ16" s="7"/>
      <c r="FDR16" s="7"/>
      <c r="FDS16" s="7"/>
      <c r="FDT16" s="7"/>
      <c r="FDU16" s="7"/>
      <c r="FDV16" s="7"/>
      <c r="FDW16" s="7"/>
      <c r="FDX16" s="7"/>
      <c r="FDY16" s="7"/>
      <c r="FDZ16" s="7"/>
      <c r="FEA16" s="7"/>
      <c r="FEB16" s="7"/>
      <c r="FEC16" s="7"/>
      <c r="FED16" s="7"/>
      <c r="FEE16" s="7"/>
      <c r="FEF16" s="7"/>
      <c r="FEG16" s="7"/>
      <c r="FEH16" s="7"/>
      <c r="FEI16" s="7"/>
      <c r="FEJ16" s="7"/>
      <c r="FEK16" s="7"/>
      <c r="FEL16" s="7"/>
      <c r="FEM16" s="7"/>
      <c r="FEN16" s="7"/>
      <c r="FEO16" s="7"/>
      <c r="FEP16" s="7"/>
      <c r="FEQ16" s="7"/>
      <c r="FER16" s="7"/>
      <c r="FES16" s="7"/>
      <c r="FET16" s="7"/>
      <c r="FEU16" s="7"/>
      <c r="FEV16" s="7"/>
      <c r="FEW16" s="7"/>
      <c r="FEX16" s="7"/>
      <c r="FEY16" s="7"/>
      <c r="FEZ16" s="7"/>
      <c r="FFA16" s="7"/>
      <c r="FFB16" s="7"/>
      <c r="FFC16" s="7"/>
      <c r="FFD16" s="7"/>
      <c r="FFE16" s="7"/>
      <c r="FFF16" s="7"/>
      <c r="FFG16" s="7"/>
      <c r="FFH16" s="7"/>
      <c r="FFI16" s="7"/>
      <c r="FFJ16" s="7"/>
      <c r="FFK16" s="7"/>
      <c r="FFL16" s="7"/>
      <c r="FFM16" s="7"/>
      <c r="FFN16" s="7"/>
      <c r="FFO16" s="7"/>
      <c r="FFP16" s="7"/>
      <c r="FFQ16" s="7"/>
      <c r="FFR16" s="7"/>
      <c r="FFS16" s="7"/>
      <c r="FFT16" s="7"/>
      <c r="FFU16" s="7"/>
      <c r="FFV16" s="7"/>
      <c r="FFW16" s="7"/>
      <c r="FFX16" s="7"/>
      <c r="FFY16" s="7"/>
      <c r="FFZ16" s="7"/>
      <c r="FGA16" s="7"/>
      <c r="FGB16" s="7"/>
      <c r="FGC16" s="7"/>
      <c r="FGD16" s="7"/>
      <c r="FGE16" s="7"/>
      <c r="FGF16" s="7"/>
      <c r="FGG16" s="7"/>
      <c r="FGH16" s="7"/>
      <c r="FGI16" s="7"/>
      <c r="FGJ16" s="7"/>
      <c r="FGK16" s="7"/>
      <c r="FGL16" s="7"/>
      <c r="FGM16" s="7"/>
      <c r="FGN16" s="7"/>
      <c r="FGO16" s="7"/>
      <c r="FGP16" s="7"/>
      <c r="FGQ16" s="7"/>
      <c r="FGR16" s="7"/>
      <c r="FGS16" s="7"/>
      <c r="FGT16" s="7"/>
      <c r="FGU16" s="7"/>
      <c r="FGV16" s="7"/>
      <c r="FGW16" s="7"/>
      <c r="FGX16" s="7"/>
      <c r="FGY16" s="7"/>
      <c r="FGZ16" s="7"/>
      <c r="FHA16" s="7"/>
      <c r="FHB16" s="7"/>
      <c r="FHC16" s="7"/>
      <c r="FHD16" s="7"/>
      <c r="FHE16" s="7"/>
      <c r="FHF16" s="7"/>
      <c r="FHG16" s="7"/>
      <c r="FHH16" s="7"/>
      <c r="FHI16" s="7"/>
      <c r="FHJ16" s="7"/>
      <c r="FHK16" s="7"/>
      <c r="FHL16" s="7"/>
      <c r="FHM16" s="7"/>
      <c r="FHN16" s="7"/>
      <c r="FHO16" s="7"/>
      <c r="FHP16" s="7"/>
      <c r="FHQ16" s="7"/>
      <c r="FHR16" s="7"/>
      <c r="FHS16" s="7"/>
      <c r="FHT16" s="7"/>
      <c r="FHU16" s="7"/>
      <c r="FHV16" s="7"/>
      <c r="FHW16" s="7"/>
      <c r="FHX16" s="7"/>
      <c r="FHY16" s="7"/>
      <c r="FHZ16" s="7"/>
      <c r="FIA16" s="7"/>
      <c r="FIB16" s="7"/>
      <c r="FIC16" s="7"/>
      <c r="FID16" s="7"/>
      <c r="FIE16" s="7"/>
      <c r="FIF16" s="7"/>
      <c r="FIG16" s="7"/>
      <c r="FIH16" s="7"/>
      <c r="FII16" s="7"/>
      <c r="FIJ16" s="7"/>
      <c r="FIK16" s="7"/>
      <c r="FIL16" s="7"/>
      <c r="FIM16" s="7"/>
      <c r="FIN16" s="7"/>
      <c r="FIO16" s="7"/>
      <c r="FIP16" s="7"/>
      <c r="FIQ16" s="7"/>
      <c r="FIR16" s="7"/>
      <c r="FIS16" s="7"/>
      <c r="FIT16" s="7"/>
      <c r="FIU16" s="7"/>
      <c r="FIV16" s="7"/>
      <c r="FIW16" s="7"/>
      <c r="FIX16" s="7"/>
      <c r="FIY16" s="7"/>
      <c r="FIZ16" s="7"/>
      <c r="FJA16" s="7"/>
      <c r="FJB16" s="7"/>
      <c r="FJC16" s="7"/>
      <c r="FJD16" s="7"/>
      <c r="FJE16" s="7"/>
      <c r="FJF16" s="7"/>
      <c r="FJG16" s="7"/>
      <c r="FJH16" s="7"/>
      <c r="FJI16" s="7"/>
      <c r="FJJ16" s="7"/>
      <c r="FJK16" s="7"/>
      <c r="FJL16" s="7"/>
      <c r="FJM16" s="7"/>
      <c r="FJN16" s="7"/>
      <c r="FJO16" s="7"/>
      <c r="FJP16" s="7"/>
      <c r="FJQ16" s="7"/>
      <c r="FJR16" s="7"/>
      <c r="FJS16" s="7"/>
      <c r="FJT16" s="7"/>
      <c r="FJU16" s="7"/>
      <c r="FJV16" s="7"/>
      <c r="FJW16" s="7"/>
      <c r="FJX16" s="7"/>
      <c r="FJY16" s="7"/>
      <c r="FJZ16" s="7"/>
      <c r="FKA16" s="7"/>
      <c r="FKB16" s="7"/>
      <c r="FKC16" s="7"/>
      <c r="FKD16" s="7"/>
      <c r="FKE16" s="7"/>
      <c r="FKF16" s="7"/>
      <c r="FKG16" s="7"/>
      <c r="FKH16" s="7"/>
      <c r="FKI16" s="7"/>
      <c r="FKJ16" s="7"/>
      <c r="FKK16" s="7"/>
      <c r="FKL16" s="7"/>
      <c r="FKM16" s="7"/>
      <c r="FKN16" s="7"/>
      <c r="FKO16" s="7"/>
      <c r="FKP16" s="7"/>
      <c r="FKQ16" s="7"/>
      <c r="FKR16" s="7"/>
      <c r="FKS16" s="7"/>
      <c r="FKT16" s="7"/>
      <c r="FKU16" s="7"/>
      <c r="FKV16" s="7"/>
      <c r="FKW16" s="7"/>
      <c r="FKX16" s="7"/>
      <c r="FKY16" s="7"/>
      <c r="FKZ16" s="7"/>
      <c r="FLA16" s="7"/>
      <c r="FLB16" s="7"/>
      <c r="FLC16" s="7"/>
      <c r="FLD16" s="7"/>
      <c r="FLE16" s="7"/>
      <c r="FLF16" s="7"/>
      <c r="FLG16" s="7"/>
      <c r="FLH16" s="7"/>
      <c r="FLI16" s="7"/>
      <c r="FLJ16" s="7"/>
      <c r="FLK16" s="7"/>
      <c r="FLL16" s="7"/>
      <c r="FLM16" s="7"/>
      <c r="FLN16" s="7"/>
      <c r="FLO16" s="7"/>
      <c r="FLP16" s="7"/>
      <c r="FLQ16" s="7"/>
      <c r="FLR16" s="7"/>
      <c r="FLS16" s="7"/>
      <c r="FLT16" s="7"/>
      <c r="FLU16" s="7"/>
      <c r="FLV16" s="7"/>
      <c r="FLW16" s="7"/>
      <c r="FLX16" s="7"/>
      <c r="FLY16" s="7"/>
      <c r="FLZ16" s="7"/>
      <c r="FMA16" s="7"/>
      <c r="FMB16" s="7"/>
      <c r="FMC16" s="7"/>
      <c r="FMD16" s="7"/>
      <c r="FME16" s="7"/>
      <c r="FMF16" s="7"/>
      <c r="FMG16" s="7"/>
      <c r="FMH16" s="7"/>
      <c r="FMI16" s="7"/>
      <c r="FMJ16" s="7"/>
      <c r="FMK16" s="7"/>
      <c r="FML16" s="7"/>
      <c r="FMM16" s="7"/>
      <c r="FMN16" s="7"/>
      <c r="FMO16" s="7"/>
      <c r="FMP16" s="7"/>
      <c r="FMQ16" s="7"/>
      <c r="FMR16" s="7"/>
      <c r="FMS16" s="7"/>
      <c r="FMT16" s="7"/>
      <c r="FMU16" s="7"/>
      <c r="FMV16" s="7"/>
      <c r="FMW16" s="7"/>
      <c r="FMX16" s="7"/>
      <c r="FMY16" s="7"/>
      <c r="FMZ16" s="7"/>
      <c r="FNA16" s="7"/>
      <c r="FNB16" s="7"/>
      <c r="FNC16" s="7"/>
      <c r="FND16" s="7"/>
      <c r="FNE16" s="7"/>
      <c r="FNF16" s="7"/>
      <c r="FNG16" s="7"/>
      <c r="FNH16" s="7"/>
      <c r="FNI16" s="7"/>
      <c r="FNJ16" s="7"/>
      <c r="FNK16" s="7"/>
      <c r="FNL16" s="7"/>
      <c r="FNM16" s="7"/>
      <c r="FNN16" s="7"/>
      <c r="FNO16" s="7"/>
      <c r="FNP16" s="7"/>
      <c r="FNQ16" s="7"/>
      <c r="FNR16" s="7"/>
      <c r="FNS16" s="7"/>
      <c r="FNT16" s="7"/>
      <c r="FNU16" s="7"/>
      <c r="FNV16" s="7"/>
      <c r="FNW16" s="7"/>
      <c r="FNX16" s="7"/>
      <c r="FNY16" s="7"/>
      <c r="FNZ16" s="7"/>
      <c r="FOA16" s="7"/>
      <c r="FOB16" s="7"/>
      <c r="FOC16" s="7"/>
      <c r="FOD16" s="7"/>
      <c r="FOE16" s="7"/>
      <c r="FOF16" s="7"/>
      <c r="FOG16" s="7"/>
      <c r="FOH16" s="7"/>
      <c r="FOI16" s="7"/>
      <c r="FOJ16" s="7"/>
      <c r="FOK16" s="7"/>
      <c r="FOL16" s="7"/>
      <c r="FOM16" s="7"/>
      <c r="FON16" s="7"/>
      <c r="FOO16" s="7"/>
      <c r="FOP16" s="7"/>
      <c r="FOQ16" s="7"/>
      <c r="FOR16" s="7"/>
      <c r="FOS16" s="7"/>
      <c r="FOT16" s="7"/>
      <c r="FOU16" s="7"/>
      <c r="FOV16" s="7"/>
      <c r="FOW16" s="7"/>
      <c r="FOX16" s="7"/>
      <c r="FOY16" s="7"/>
      <c r="FOZ16" s="7"/>
      <c r="FPA16" s="7"/>
      <c r="FPB16" s="7"/>
      <c r="FPC16" s="7"/>
      <c r="FPD16" s="7"/>
      <c r="FPE16" s="7"/>
      <c r="FPF16" s="7"/>
      <c r="FPG16" s="7"/>
      <c r="FPH16" s="7"/>
      <c r="FPI16" s="7"/>
      <c r="FPJ16" s="7"/>
      <c r="FPK16" s="7"/>
      <c r="FPL16" s="7"/>
      <c r="FPM16" s="7"/>
      <c r="FPN16" s="7"/>
      <c r="FPO16" s="7"/>
      <c r="FPP16" s="7"/>
      <c r="FPQ16" s="7"/>
      <c r="FPR16" s="7"/>
      <c r="FPS16" s="7"/>
      <c r="FPT16" s="7"/>
      <c r="FPU16" s="7"/>
      <c r="FPV16" s="7"/>
      <c r="FPW16" s="7"/>
      <c r="FPX16" s="7"/>
      <c r="FPY16" s="7"/>
      <c r="FPZ16" s="7"/>
      <c r="FQA16" s="7"/>
      <c r="FQB16" s="7"/>
      <c r="FQC16" s="7"/>
      <c r="FQD16" s="7"/>
      <c r="FQE16" s="7"/>
      <c r="FQF16" s="7"/>
      <c r="FQG16" s="7"/>
      <c r="FQH16" s="7"/>
      <c r="FQI16" s="7"/>
      <c r="FQJ16" s="7"/>
      <c r="FQK16" s="7"/>
      <c r="FQL16" s="7"/>
      <c r="FQM16" s="7"/>
      <c r="FQN16" s="7"/>
      <c r="FQO16" s="7"/>
      <c r="FQP16" s="7"/>
      <c r="FQQ16" s="7"/>
      <c r="FQR16" s="7"/>
      <c r="FQS16" s="7"/>
      <c r="FQT16" s="7"/>
      <c r="FQU16" s="7"/>
      <c r="FQV16" s="7"/>
      <c r="FQW16" s="7"/>
      <c r="FQX16" s="7"/>
      <c r="FQY16" s="7"/>
      <c r="FQZ16" s="7"/>
      <c r="FRA16" s="7"/>
      <c r="FRB16" s="7"/>
      <c r="FRC16" s="7"/>
      <c r="FRD16" s="7"/>
      <c r="FRE16" s="7"/>
      <c r="FRF16" s="7"/>
      <c r="FRG16" s="7"/>
      <c r="FRH16" s="7"/>
      <c r="FRI16" s="7"/>
      <c r="FRJ16" s="7"/>
      <c r="FRK16" s="7"/>
      <c r="FRL16" s="7"/>
      <c r="FRM16" s="7"/>
      <c r="FRN16" s="7"/>
      <c r="FRO16" s="7"/>
      <c r="FRP16" s="7"/>
      <c r="FRQ16" s="7"/>
      <c r="FRR16" s="7"/>
      <c r="FRS16" s="7"/>
      <c r="FRT16" s="7"/>
      <c r="FRU16" s="7"/>
      <c r="FRV16" s="7"/>
      <c r="FRW16" s="7"/>
      <c r="FRX16" s="7"/>
      <c r="FRY16" s="7"/>
      <c r="FRZ16" s="7"/>
      <c r="FSA16" s="7"/>
      <c r="FSB16" s="7"/>
      <c r="FSC16" s="7"/>
      <c r="FSD16" s="7"/>
      <c r="FSE16" s="7"/>
      <c r="FSF16" s="7"/>
      <c r="FSG16" s="7"/>
      <c r="FSH16" s="7"/>
      <c r="FSI16" s="7"/>
      <c r="FSJ16" s="7"/>
      <c r="FSK16" s="7"/>
      <c r="FSL16" s="7"/>
      <c r="FSM16" s="7"/>
      <c r="FSN16" s="7"/>
      <c r="FSO16" s="7"/>
      <c r="FSP16" s="7"/>
      <c r="FSQ16" s="7"/>
      <c r="FSR16" s="7"/>
      <c r="FSS16" s="7"/>
      <c r="FST16" s="7"/>
      <c r="FSU16" s="7"/>
      <c r="FSV16" s="7"/>
      <c r="FSW16" s="7"/>
      <c r="FSX16" s="7"/>
      <c r="FSY16" s="7"/>
      <c r="FSZ16" s="7"/>
      <c r="FTA16" s="7"/>
      <c r="FTB16" s="7"/>
      <c r="FTC16" s="7"/>
      <c r="FTD16" s="7"/>
      <c r="FTE16" s="7"/>
      <c r="FTF16" s="7"/>
      <c r="FTG16" s="7"/>
      <c r="FTH16" s="7"/>
      <c r="FTI16" s="7"/>
      <c r="FTJ16" s="7"/>
      <c r="FTK16" s="7"/>
      <c r="FTL16" s="7"/>
      <c r="FTM16" s="7"/>
      <c r="FTN16" s="7"/>
      <c r="FTO16" s="7"/>
      <c r="FTP16" s="7"/>
      <c r="FTQ16" s="7"/>
      <c r="FTR16" s="7"/>
      <c r="FTS16" s="7"/>
      <c r="FTT16" s="7"/>
      <c r="FTU16" s="7"/>
      <c r="FTV16" s="7"/>
      <c r="FTW16" s="7"/>
      <c r="FTX16" s="7"/>
      <c r="FTY16" s="7"/>
      <c r="FTZ16" s="7"/>
      <c r="FUA16" s="7"/>
      <c r="FUB16" s="7"/>
      <c r="FUC16" s="7"/>
      <c r="FUD16" s="7"/>
      <c r="FUE16" s="7"/>
      <c r="FUF16" s="7"/>
      <c r="FUG16" s="7"/>
      <c r="FUH16" s="7"/>
      <c r="FUI16" s="7"/>
      <c r="FUJ16" s="7"/>
      <c r="FUK16" s="7"/>
      <c r="FUL16" s="7"/>
      <c r="FUM16" s="7"/>
      <c r="FUN16" s="7"/>
      <c r="FUO16" s="7"/>
      <c r="FUP16" s="7"/>
      <c r="FUQ16" s="7"/>
      <c r="FUR16" s="7"/>
      <c r="FUS16" s="7"/>
      <c r="FUT16" s="7"/>
      <c r="FUU16" s="7"/>
      <c r="FUV16" s="7"/>
      <c r="FUW16" s="7"/>
      <c r="FUX16" s="7"/>
      <c r="FUY16" s="7"/>
      <c r="FUZ16" s="7"/>
      <c r="FVA16" s="7"/>
      <c r="FVB16" s="7"/>
      <c r="FVC16" s="7"/>
      <c r="FVD16" s="7"/>
      <c r="FVE16" s="7"/>
      <c r="FVF16" s="7"/>
      <c r="FVG16" s="7"/>
      <c r="FVH16" s="7"/>
      <c r="FVI16" s="7"/>
      <c r="FVJ16" s="7"/>
      <c r="FVK16" s="7"/>
      <c r="FVL16" s="7"/>
      <c r="FVM16" s="7"/>
      <c r="FVN16" s="7"/>
      <c r="FVO16" s="7"/>
      <c r="FVP16" s="7"/>
      <c r="FVQ16" s="7"/>
      <c r="FVR16" s="7"/>
      <c r="FVS16" s="7"/>
      <c r="FVT16" s="7"/>
      <c r="FVU16" s="7"/>
      <c r="FVV16" s="7"/>
      <c r="FVW16" s="7"/>
      <c r="FVX16" s="7"/>
      <c r="FVY16" s="7"/>
      <c r="FVZ16" s="7"/>
      <c r="FWA16" s="7"/>
      <c r="FWB16" s="7"/>
      <c r="FWC16" s="7"/>
      <c r="FWD16" s="7"/>
      <c r="FWE16" s="7"/>
      <c r="FWF16" s="7"/>
      <c r="FWG16" s="7"/>
      <c r="FWH16" s="7"/>
      <c r="FWI16" s="7"/>
      <c r="FWJ16" s="7"/>
      <c r="FWK16" s="7"/>
      <c r="FWL16" s="7"/>
      <c r="FWM16" s="7"/>
      <c r="FWN16" s="7"/>
      <c r="FWO16" s="7"/>
      <c r="FWP16" s="7"/>
      <c r="FWQ16" s="7"/>
      <c r="FWR16" s="7"/>
      <c r="FWS16" s="7"/>
      <c r="FWT16" s="7"/>
      <c r="FWU16" s="7"/>
      <c r="FWV16" s="7"/>
      <c r="FWW16" s="7"/>
      <c r="FWX16" s="7"/>
      <c r="FWY16" s="7"/>
      <c r="FWZ16" s="7"/>
      <c r="FXA16" s="7"/>
      <c r="FXB16" s="7"/>
      <c r="FXC16" s="7"/>
      <c r="FXD16" s="7"/>
      <c r="FXE16" s="7"/>
      <c r="FXF16" s="7"/>
      <c r="FXG16" s="7"/>
      <c r="FXH16" s="7"/>
      <c r="FXI16" s="7"/>
      <c r="FXJ16" s="7"/>
      <c r="FXK16" s="7"/>
      <c r="FXL16" s="7"/>
      <c r="FXM16" s="7"/>
      <c r="FXN16" s="7"/>
      <c r="FXO16" s="7"/>
      <c r="FXP16" s="7"/>
      <c r="FXQ16" s="7"/>
      <c r="FXR16" s="7"/>
      <c r="FXS16" s="7"/>
      <c r="FXT16" s="7"/>
      <c r="FXU16" s="7"/>
      <c r="FXV16" s="7"/>
      <c r="FXW16" s="7"/>
      <c r="FXX16" s="7"/>
      <c r="FXY16" s="7"/>
      <c r="FXZ16" s="7"/>
      <c r="FYA16" s="7"/>
      <c r="FYB16" s="7"/>
      <c r="FYC16" s="7"/>
      <c r="FYD16" s="7"/>
      <c r="FYE16" s="7"/>
      <c r="FYF16" s="7"/>
      <c r="FYG16" s="7"/>
      <c r="FYH16" s="7"/>
      <c r="FYI16" s="7"/>
      <c r="FYJ16" s="7"/>
      <c r="FYK16" s="7"/>
      <c r="FYL16" s="7"/>
      <c r="FYM16" s="7"/>
      <c r="FYN16" s="7"/>
      <c r="FYO16" s="7"/>
      <c r="FYP16" s="7"/>
      <c r="FYQ16" s="7"/>
      <c r="FYR16" s="7"/>
      <c r="FYS16" s="7"/>
      <c r="FYT16" s="7"/>
      <c r="FYU16" s="7"/>
      <c r="FYV16" s="7"/>
      <c r="FYW16" s="7"/>
      <c r="FYX16" s="7"/>
      <c r="FYY16" s="7"/>
      <c r="FYZ16" s="7"/>
      <c r="FZA16" s="7"/>
      <c r="FZB16" s="7"/>
      <c r="FZC16" s="7"/>
      <c r="FZD16" s="7"/>
      <c r="FZE16" s="7"/>
      <c r="FZF16" s="7"/>
      <c r="FZG16" s="7"/>
      <c r="FZH16" s="7"/>
      <c r="FZI16" s="7"/>
      <c r="FZJ16" s="7"/>
      <c r="FZK16" s="7"/>
      <c r="FZL16" s="7"/>
      <c r="FZM16" s="7"/>
      <c r="FZN16" s="7"/>
      <c r="FZO16" s="7"/>
      <c r="FZP16" s="7"/>
      <c r="FZQ16" s="7"/>
      <c r="FZR16" s="7"/>
      <c r="FZS16" s="7"/>
      <c r="FZT16" s="7"/>
      <c r="FZU16" s="7"/>
      <c r="FZV16" s="7"/>
      <c r="FZW16" s="7"/>
      <c r="FZX16" s="7"/>
      <c r="FZY16" s="7"/>
      <c r="FZZ16" s="7"/>
      <c r="GAA16" s="7"/>
      <c r="GAB16" s="7"/>
      <c r="GAC16" s="7"/>
      <c r="GAD16" s="7"/>
      <c r="GAE16" s="7"/>
      <c r="GAF16" s="7"/>
      <c r="GAG16" s="7"/>
      <c r="GAH16" s="7"/>
      <c r="GAI16" s="7"/>
      <c r="GAJ16" s="7"/>
      <c r="GAK16" s="7"/>
      <c r="GAL16" s="7"/>
      <c r="GAM16" s="7"/>
      <c r="GAN16" s="7"/>
      <c r="GAO16" s="7"/>
      <c r="GAP16" s="7"/>
      <c r="GAQ16" s="7"/>
      <c r="GAR16" s="7"/>
      <c r="GAS16" s="7"/>
      <c r="GAT16" s="7"/>
      <c r="GAU16" s="7"/>
      <c r="GAV16" s="7"/>
      <c r="GAW16" s="7"/>
      <c r="GAX16" s="7"/>
      <c r="GAY16" s="7"/>
      <c r="GAZ16" s="7"/>
      <c r="GBA16" s="7"/>
      <c r="GBB16" s="7"/>
      <c r="GBC16" s="7"/>
      <c r="GBD16" s="7"/>
      <c r="GBE16" s="7"/>
      <c r="GBF16" s="7"/>
      <c r="GBG16" s="7"/>
      <c r="GBH16" s="7"/>
      <c r="GBI16" s="7"/>
      <c r="GBJ16" s="7"/>
      <c r="GBK16" s="7"/>
      <c r="GBL16" s="7"/>
      <c r="GBM16" s="7"/>
      <c r="GBN16" s="7"/>
      <c r="GBO16" s="7"/>
      <c r="GBP16" s="7"/>
      <c r="GBQ16" s="7"/>
      <c r="GBR16" s="7"/>
      <c r="GBS16" s="7"/>
      <c r="GBT16" s="7"/>
      <c r="GBU16" s="7"/>
      <c r="GBV16" s="7"/>
      <c r="GBW16" s="7"/>
      <c r="GBX16" s="7"/>
      <c r="GBY16" s="7"/>
      <c r="GBZ16" s="7"/>
      <c r="GCA16" s="7"/>
      <c r="GCB16" s="7"/>
      <c r="GCC16" s="7"/>
      <c r="GCD16" s="7"/>
      <c r="GCE16" s="7"/>
      <c r="GCF16" s="7"/>
      <c r="GCG16" s="7"/>
      <c r="GCH16" s="7"/>
      <c r="GCI16" s="7"/>
      <c r="GCJ16" s="7"/>
      <c r="GCK16" s="7"/>
      <c r="GCL16" s="7"/>
      <c r="GCM16" s="7"/>
      <c r="GCN16" s="7"/>
      <c r="GCO16" s="7"/>
      <c r="GCP16" s="7"/>
      <c r="GCQ16" s="7"/>
      <c r="GCR16" s="7"/>
      <c r="GCS16" s="7"/>
      <c r="GCT16" s="7"/>
      <c r="GCU16" s="7"/>
      <c r="GCV16" s="7"/>
      <c r="GCW16" s="7"/>
      <c r="GCX16" s="7"/>
      <c r="GCY16" s="7"/>
      <c r="GCZ16" s="7"/>
      <c r="GDA16" s="7"/>
      <c r="GDB16" s="7"/>
      <c r="GDC16" s="7"/>
      <c r="GDD16" s="7"/>
      <c r="GDE16" s="7"/>
      <c r="GDF16" s="7"/>
      <c r="GDG16" s="7"/>
      <c r="GDH16" s="7"/>
      <c r="GDI16" s="7"/>
      <c r="GDJ16" s="7"/>
      <c r="GDK16" s="7"/>
      <c r="GDL16" s="7"/>
      <c r="GDM16" s="7"/>
      <c r="GDN16" s="7"/>
      <c r="GDO16" s="7"/>
      <c r="GDP16" s="7"/>
      <c r="GDQ16" s="7"/>
      <c r="GDR16" s="7"/>
      <c r="GDS16" s="7"/>
      <c r="GDT16" s="7"/>
      <c r="GDU16" s="7"/>
      <c r="GDV16" s="7"/>
      <c r="GDW16" s="7"/>
      <c r="GDX16" s="7"/>
      <c r="GDY16" s="7"/>
      <c r="GDZ16" s="7"/>
      <c r="GEA16" s="7"/>
      <c r="GEB16" s="7"/>
      <c r="GEC16" s="7"/>
      <c r="GED16" s="7"/>
      <c r="GEE16" s="7"/>
      <c r="GEF16" s="7"/>
      <c r="GEG16" s="7"/>
      <c r="GEH16" s="7"/>
      <c r="GEI16" s="7"/>
      <c r="GEJ16" s="7"/>
      <c r="GEK16" s="7"/>
      <c r="GEL16" s="7"/>
      <c r="GEM16" s="7"/>
      <c r="GEN16" s="7"/>
      <c r="GEO16" s="7"/>
      <c r="GEP16" s="7"/>
      <c r="GEQ16" s="7"/>
      <c r="GER16" s="7"/>
      <c r="GES16" s="7"/>
      <c r="GET16" s="7"/>
      <c r="GEU16" s="7"/>
      <c r="GEV16" s="7"/>
      <c r="GEW16" s="7"/>
      <c r="GEX16" s="7"/>
      <c r="GEY16" s="7"/>
      <c r="GEZ16" s="7"/>
      <c r="GFA16" s="7"/>
      <c r="GFB16" s="7"/>
      <c r="GFC16" s="7"/>
      <c r="GFD16" s="7"/>
      <c r="GFE16" s="7"/>
      <c r="GFF16" s="7"/>
      <c r="GFG16" s="7"/>
      <c r="GFH16" s="7"/>
      <c r="GFI16" s="7"/>
      <c r="GFJ16" s="7"/>
      <c r="GFK16" s="7"/>
      <c r="GFL16" s="7"/>
      <c r="GFM16" s="7"/>
      <c r="GFN16" s="7"/>
      <c r="GFO16" s="7"/>
      <c r="GFP16" s="7"/>
      <c r="GFQ16" s="7"/>
      <c r="GFR16" s="7"/>
      <c r="GFS16" s="7"/>
      <c r="GFT16" s="7"/>
      <c r="GFU16" s="7"/>
      <c r="GFV16" s="7"/>
      <c r="GFW16" s="7"/>
      <c r="GFX16" s="7"/>
      <c r="GFY16" s="7"/>
      <c r="GFZ16" s="7"/>
      <c r="GGA16" s="7"/>
      <c r="GGB16" s="7"/>
      <c r="GGC16" s="7"/>
      <c r="GGD16" s="7"/>
      <c r="GGE16" s="7"/>
      <c r="GGF16" s="7"/>
      <c r="GGG16" s="7"/>
      <c r="GGH16" s="7"/>
      <c r="GGI16" s="7"/>
      <c r="GGJ16" s="7"/>
      <c r="GGK16" s="7"/>
      <c r="GGL16" s="7"/>
      <c r="GGM16" s="7"/>
      <c r="GGN16" s="7"/>
      <c r="GGO16" s="7"/>
      <c r="GGP16" s="7"/>
      <c r="GGQ16" s="7"/>
      <c r="GGR16" s="7"/>
      <c r="GGS16" s="7"/>
      <c r="GGT16" s="7"/>
      <c r="GGU16" s="7"/>
      <c r="GGV16" s="7"/>
      <c r="GGW16" s="7"/>
      <c r="GGX16" s="7"/>
      <c r="GGY16" s="7"/>
      <c r="GGZ16" s="7"/>
      <c r="GHA16" s="7"/>
      <c r="GHB16" s="7"/>
      <c r="GHC16" s="7"/>
      <c r="GHD16" s="7"/>
      <c r="GHE16" s="7"/>
      <c r="GHF16" s="7"/>
      <c r="GHG16" s="7"/>
      <c r="GHH16" s="7"/>
      <c r="GHI16" s="7"/>
      <c r="GHJ16" s="7"/>
      <c r="GHK16" s="7"/>
      <c r="GHL16" s="7"/>
      <c r="GHM16" s="7"/>
      <c r="GHN16" s="7"/>
      <c r="GHO16" s="7"/>
      <c r="GHP16" s="7"/>
      <c r="GHQ16" s="7"/>
      <c r="GHR16" s="7"/>
      <c r="GHS16" s="7"/>
      <c r="GHT16" s="7"/>
      <c r="GHU16" s="7"/>
      <c r="GHV16" s="7"/>
      <c r="GHW16" s="7"/>
      <c r="GHX16" s="7"/>
      <c r="GHY16" s="7"/>
      <c r="GHZ16" s="7"/>
      <c r="GIA16" s="7"/>
      <c r="GIB16" s="7"/>
      <c r="GIC16" s="7"/>
      <c r="GID16" s="7"/>
      <c r="GIE16" s="7"/>
      <c r="GIF16" s="7"/>
      <c r="GIG16" s="7"/>
      <c r="GIH16" s="7"/>
      <c r="GII16" s="7"/>
      <c r="GIJ16" s="7"/>
      <c r="GIK16" s="7"/>
      <c r="GIL16" s="7"/>
      <c r="GIM16" s="7"/>
      <c r="GIN16" s="7"/>
      <c r="GIO16" s="7"/>
      <c r="GIP16" s="7"/>
      <c r="GIQ16" s="7"/>
      <c r="GIR16" s="7"/>
      <c r="GIS16" s="7"/>
      <c r="GIT16" s="7"/>
      <c r="GIU16" s="7"/>
      <c r="GIV16" s="7"/>
      <c r="GIW16" s="7"/>
      <c r="GIX16" s="7"/>
      <c r="GIY16" s="7"/>
      <c r="GIZ16" s="7"/>
      <c r="GJA16" s="7"/>
      <c r="GJB16" s="7"/>
      <c r="GJC16" s="7"/>
      <c r="GJD16" s="7"/>
      <c r="GJE16" s="7"/>
      <c r="GJF16" s="7"/>
      <c r="GJG16" s="7"/>
      <c r="GJH16" s="7"/>
      <c r="GJI16" s="7"/>
      <c r="GJJ16" s="7"/>
      <c r="GJK16" s="7"/>
      <c r="GJL16" s="7"/>
      <c r="GJM16" s="7"/>
      <c r="GJN16" s="7"/>
      <c r="GJO16" s="7"/>
      <c r="GJP16" s="7"/>
      <c r="GJQ16" s="7"/>
      <c r="GJR16" s="7"/>
      <c r="GJS16" s="7"/>
      <c r="GJT16" s="7"/>
      <c r="GJU16" s="7"/>
      <c r="GJV16" s="7"/>
      <c r="GJW16" s="7"/>
      <c r="GJX16" s="7"/>
      <c r="GJY16" s="7"/>
      <c r="GJZ16" s="7"/>
      <c r="GKA16" s="7"/>
      <c r="GKB16" s="7"/>
      <c r="GKC16" s="7"/>
      <c r="GKD16" s="7"/>
      <c r="GKE16" s="7"/>
      <c r="GKF16" s="7"/>
      <c r="GKG16" s="7"/>
      <c r="GKH16" s="7"/>
      <c r="GKI16" s="7"/>
      <c r="GKJ16" s="7"/>
      <c r="GKK16" s="7"/>
      <c r="GKL16" s="7"/>
      <c r="GKM16" s="7"/>
      <c r="GKN16" s="7"/>
      <c r="GKO16" s="7"/>
      <c r="GKP16" s="7"/>
      <c r="GKQ16" s="7"/>
      <c r="GKR16" s="7"/>
      <c r="GKS16" s="7"/>
      <c r="GKT16" s="7"/>
      <c r="GKU16" s="7"/>
      <c r="GKV16" s="7"/>
      <c r="GKW16" s="7"/>
      <c r="GKX16" s="7"/>
      <c r="GKY16" s="7"/>
      <c r="GKZ16" s="7"/>
      <c r="GLA16" s="7"/>
      <c r="GLB16" s="7"/>
      <c r="GLC16" s="7"/>
      <c r="GLD16" s="7"/>
      <c r="GLE16" s="7"/>
      <c r="GLF16" s="7"/>
      <c r="GLG16" s="7"/>
      <c r="GLH16" s="7"/>
      <c r="GLI16" s="7"/>
      <c r="GLJ16" s="7"/>
      <c r="GLK16" s="7"/>
      <c r="GLL16" s="7"/>
      <c r="GLM16" s="7"/>
      <c r="GLN16" s="7"/>
      <c r="GLO16" s="7"/>
      <c r="GLP16" s="7"/>
      <c r="GLQ16" s="7"/>
      <c r="GLR16" s="7"/>
      <c r="GLS16" s="7"/>
      <c r="GLT16" s="7"/>
      <c r="GLU16" s="7"/>
      <c r="GLV16" s="7"/>
      <c r="GLW16" s="7"/>
      <c r="GLX16" s="7"/>
      <c r="GLY16" s="7"/>
      <c r="GLZ16" s="7"/>
      <c r="GMA16" s="7"/>
      <c r="GMB16" s="7"/>
      <c r="GMC16" s="7"/>
      <c r="GMD16" s="7"/>
      <c r="GME16" s="7"/>
      <c r="GMF16" s="7"/>
      <c r="GMG16" s="7"/>
      <c r="GMH16" s="7"/>
      <c r="GMI16" s="7"/>
      <c r="GMJ16" s="7"/>
      <c r="GMK16" s="7"/>
      <c r="GML16" s="7"/>
      <c r="GMM16" s="7"/>
      <c r="GMN16" s="7"/>
      <c r="GMO16" s="7"/>
      <c r="GMP16" s="7"/>
      <c r="GMQ16" s="7"/>
      <c r="GMR16" s="7"/>
      <c r="GMS16" s="7"/>
      <c r="GMT16" s="7"/>
      <c r="GMU16" s="7"/>
      <c r="GMV16" s="7"/>
      <c r="GMW16" s="7"/>
      <c r="GMX16" s="7"/>
      <c r="GMY16" s="7"/>
      <c r="GMZ16" s="7"/>
      <c r="GNA16" s="7"/>
      <c r="GNB16" s="7"/>
      <c r="GNC16" s="7"/>
      <c r="GND16" s="7"/>
      <c r="GNE16" s="7"/>
      <c r="GNF16" s="7"/>
      <c r="GNG16" s="7"/>
      <c r="GNH16" s="7"/>
      <c r="GNI16" s="7"/>
      <c r="GNJ16" s="7"/>
      <c r="GNK16" s="7"/>
      <c r="GNL16" s="7"/>
      <c r="GNM16" s="7"/>
      <c r="GNN16" s="7"/>
      <c r="GNO16" s="7"/>
      <c r="GNP16" s="7"/>
      <c r="GNQ16" s="7"/>
      <c r="GNR16" s="7"/>
      <c r="GNS16" s="7"/>
      <c r="GNT16" s="7"/>
      <c r="GNU16" s="7"/>
      <c r="GNV16" s="7"/>
      <c r="GNW16" s="7"/>
      <c r="GNX16" s="7"/>
      <c r="GNY16" s="7"/>
      <c r="GNZ16" s="7"/>
      <c r="GOA16" s="7"/>
      <c r="GOB16" s="7"/>
      <c r="GOC16" s="7"/>
      <c r="GOD16" s="7"/>
      <c r="GOE16" s="7"/>
      <c r="GOF16" s="7"/>
      <c r="GOG16" s="7"/>
      <c r="GOH16" s="7"/>
      <c r="GOI16" s="7"/>
      <c r="GOJ16" s="7"/>
      <c r="GOK16" s="7"/>
      <c r="GOL16" s="7"/>
      <c r="GOM16" s="7"/>
      <c r="GON16" s="7"/>
      <c r="GOO16" s="7"/>
      <c r="GOP16" s="7"/>
      <c r="GOQ16" s="7"/>
      <c r="GOR16" s="7"/>
      <c r="GOS16" s="7"/>
      <c r="GOT16" s="7"/>
      <c r="GOU16" s="7"/>
      <c r="GOV16" s="7"/>
      <c r="GOW16" s="7"/>
      <c r="GOX16" s="7"/>
      <c r="GOY16" s="7"/>
      <c r="GOZ16" s="7"/>
      <c r="GPA16" s="7"/>
      <c r="GPB16" s="7"/>
      <c r="GPC16" s="7"/>
      <c r="GPD16" s="7"/>
      <c r="GPE16" s="7"/>
      <c r="GPF16" s="7"/>
      <c r="GPG16" s="7"/>
      <c r="GPH16" s="7"/>
      <c r="GPI16" s="7"/>
      <c r="GPJ16" s="7"/>
      <c r="GPK16" s="7"/>
      <c r="GPL16" s="7"/>
      <c r="GPM16" s="7"/>
      <c r="GPN16" s="7"/>
      <c r="GPO16" s="7"/>
      <c r="GPP16" s="7"/>
      <c r="GPQ16" s="7"/>
      <c r="GPR16" s="7"/>
      <c r="GPS16" s="7"/>
      <c r="GPT16" s="7"/>
      <c r="GPU16" s="7"/>
      <c r="GPV16" s="7"/>
      <c r="GPW16" s="7"/>
      <c r="GPX16" s="7"/>
      <c r="GPY16" s="7"/>
      <c r="GPZ16" s="7"/>
      <c r="GQA16" s="7"/>
      <c r="GQB16" s="7"/>
      <c r="GQC16" s="7"/>
      <c r="GQD16" s="7"/>
      <c r="GQE16" s="7"/>
      <c r="GQF16" s="7"/>
      <c r="GQG16" s="7"/>
      <c r="GQH16" s="7"/>
      <c r="GQI16" s="7"/>
      <c r="GQJ16" s="7"/>
      <c r="GQK16" s="7"/>
      <c r="GQL16" s="7"/>
      <c r="GQM16" s="7"/>
      <c r="GQN16" s="7"/>
      <c r="GQO16" s="7"/>
      <c r="GQP16" s="7"/>
      <c r="GQQ16" s="7"/>
      <c r="GQR16" s="7"/>
      <c r="GQS16" s="7"/>
      <c r="GQT16" s="7"/>
      <c r="GQU16" s="7"/>
      <c r="GQV16" s="7"/>
      <c r="GQW16" s="7"/>
      <c r="GQX16" s="7"/>
      <c r="GQY16" s="7"/>
      <c r="GQZ16" s="7"/>
      <c r="GRA16" s="7"/>
      <c r="GRB16" s="7"/>
      <c r="GRC16" s="7"/>
      <c r="GRD16" s="7"/>
      <c r="GRE16" s="7"/>
      <c r="GRF16" s="7"/>
      <c r="GRG16" s="7"/>
      <c r="GRH16" s="7"/>
      <c r="GRI16" s="7"/>
      <c r="GRJ16" s="7"/>
      <c r="GRK16" s="7"/>
      <c r="GRL16" s="7"/>
      <c r="GRM16" s="7"/>
      <c r="GRN16" s="7"/>
      <c r="GRO16" s="7"/>
      <c r="GRP16" s="7"/>
      <c r="GRQ16" s="7"/>
      <c r="GRR16" s="7"/>
      <c r="GRS16" s="7"/>
      <c r="GRT16" s="7"/>
      <c r="GRU16" s="7"/>
      <c r="GRV16" s="7"/>
      <c r="GRW16" s="7"/>
      <c r="GRX16" s="7"/>
      <c r="GRY16" s="7"/>
      <c r="GRZ16" s="7"/>
      <c r="GSA16" s="7"/>
      <c r="GSB16" s="7"/>
      <c r="GSC16" s="7"/>
      <c r="GSD16" s="7"/>
      <c r="GSE16" s="7"/>
      <c r="GSF16" s="7"/>
      <c r="GSG16" s="7"/>
      <c r="GSH16" s="7"/>
      <c r="GSI16" s="7"/>
      <c r="GSJ16" s="7"/>
      <c r="GSK16" s="7"/>
      <c r="GSL16" s="7"/>
      <c r="GSM16" s="7"/>
      <c r="GSN16" s="7"/>
      <c r="GSO16" s="7"/>
      <c r="GSP16" s="7"/>
      <c r="GSQ16" s="7"/>
      <c r="GSR16" s="7"/>
      <c r="GSS16" s="7"/>
      <c r="GST16" s="7"/>
      <c r="GSU16" s="7"/>
      <c r="GSV16" s="7"/>
      <c r="GSW16" s="7"/>
      <c r="GSX16" s="7"/>
      <c r="GSY16" s="7"/>
      <c r="GSZ16" s="7"/>
      <c r="GTA16" s="7"/>
      <c r="GTB16" s="7"/>
      <c r="GTC16" s="7"/>
      <c r="GTD16" s="7"/>
      <c r="GTE16" s="7"/>
      <c r="GTF16" s="7"/>
      <c r="GTG16" s="7"/>
      <c r="GTH16" s="7"/>
      <c r="GTI16" s="7"/>
      <c r="GTJ16" s="7"/>
      <c r="GTK16" s="7"/>
      <c r="GTL16" s="7"/>
      <c r="GTM16" s="7"/>
      <c r="GTN16" s="7"/>
      <c r="GTO16" s="7"/>
      <c r="GTP16" s="7"/>
      <c r="GTQ16" s="7"/>
      <c r="GTR16" s="7"/>
      <c r="GTS16" s="7"/>
      <c r="GTT16" s="7"/>
      <c r="GTU16" s="7"/>
      <c r="GTV16" s="7"/>
      <c r="GTW16" s="7"/>
      <c r="GTX16" s="7"/>
      <c r="GTY16" s="7"/>
      <c r="GTZ16" s="7"/>
      <c r="GUA16" s="7"/>
      <c r="GUB16" s="7"/>
      <c r="GUC16" s="7"/>
      <c r="GUD16" s="7"/>
      <c r="GUE16" s="7"/>
      <c r="GUF16" s="7"/>
      <c r="GUG16" s="7"/>
      <c r="GUH16" s="7"/>
      <c r="GUI16" s="7"/>
      <c r="GUJ16" s="7"/>
      <c r="GUK16" s="7"/>
      <c r="GUL16" s="7"/>
      <c r="GUM16" s="7"/>
      <c r="GUN16" s="7"/>
      <c r="GUO16" s="7"/>
      <c r="GUP16" s="7"/>
      <c r="GUQ16" s="7"/>
      <c r="GUR16" s="7"/>
      <c r="GUS16" s="7"/>
      <c r="GUT16" s="7"/>
      <c r="GUU16" s="7"/>
      <c r="GUV16" s="7"/>
      <c r="GUW16" s="7"/>
      <c r="GUX16" s="7"/>
      <c r="GUY16" s="7"/>
      <c r="GUZ16" s="7"/>
      <c r="GVA16" s="7"/>
      <c r="GVB16" s="7"/>
      <c r="GVC16" s="7"/>
      <c r="GVD16" s="7"/>
      <c r="GVE16" s="7"/>
      <c r="GVF16" s="7"/>
      <c r="GVG16" s="7"/>
      <c r="GVH16" s="7"/>
      <c r="GVI16" s="7"/>
      <c r="GVJ16" s="7"/>
      <c r="GVK16" s="7"/>
      <c r="GVL16" s="7"/>
      <c r="GVM16" s="7"/>
      <c r="GVN16" s="7"/>
      <c r="GVO16" s="7"/>
      <c r="GVP16" s="7"/>
      <c r="GVQ16" s="7"/>
      <c r="GVR16" s="7"/>
      <c r="GVS16" s="7"/>
      <c r="GVT16" s="7"/>
      <c r="GVU16" s="7"/>
      <c r="GVV16" s="7"/>
      <c r="GVW16" s="7"/>
      <c r="GVX16" s="7"/>
      <c r="GVY16" s="7"/>
      <c r="GVZ16" s="7"/>
      <c r="GWA16" s="7"/>
      <c r="GWB16" s="7"/>
      <c r="GWC16" s="7"/>
      <c r="GWD16" s="7"/>
      <c r="GWE16" s="7"/>
      <c r="GWF16" s="7"/>
      <c r="GWG16" s="7"/>
      <c r="GWH16" s="7"/>
      <c r="GWI16" s="7"/>
      <c r="GWJ16" s="7"/>
      <c r="GWK16" s="7"/>
      <c r="GWL16" s="7"/>
      <c r="GWM16" s="7"/>
      <c r="GWN16" s="7"/>
      <c r="GWO16" s="7"/>
      <c r="GWP16" s="7"/>
      <c r="GWQ16" s="7"/>
      <c r="GWR16" s="7"/>
      <c r="GWS16" s="7"/>
      <c r="GWT16" s="7"/>
      <c r="GWU16" s="7"/>
      <c r="GWV16" s="7"/>
      <c r="GWW16" s="7"/>
      <c r="GWX16" s="7"/>
      <c r="GWY16" s="7"/>
      <c r="GWZ16" s="7"/>
      <c r="GXA16" s="7"/>
      <c r="GXB16" s="7"/>
      <c r="GXC16" s="7"/>
      <c r="GXD16" s="7"/>
      <c r="GXE16" s="7"/>
      <c r="GXF16" s="7"/>
      <c r="GXG16" s="7"/>
      <c r="GXH16" s="7"/>
      <c r="GXI16" s="7"/>
      <c r="GXJ16" s="7"/>
      <c r="GXK16" s="7"/>
      <c r="GXL16" s="7"/>
      <c r="GXM16" s="7"/>
      <c r="GXN16" s="7"/>
      <c r="GXO16" s="7"/>
      <c r="GXP16" s="7"/>
      <c r="GXQ16" s="7"/>
      <c r="GXR16" s="7"/>
      <c r="GXS16" s="7"/>
      <c r="GXT16" s="7"/>
      <c r="GXU16" s="7"/>
      <c r="GXV16" s="7"/>
      <c r="GXW16" s="7"/>
      <c r="GXX16" s="7"/>
      <c r="GXY16" s="7"/>
      <c r="GXZ16" s="7"/>
      <c r="GYA16" s="7"/>
      <c r="GYB16" s="7"/>
      <c r="GYC16" s="7"/>
      <c r="GYD16" s="7"/>
      <c r="GYE16" s="7"/>
      <c r="GYF16" s="7"/>
      <c r="GYG16" s="7"/>
      <c r="GYH16" s="7"/>
      <c r="GYI16" s="7"/>
      <c r="GYJ16" s="7"/>
      <c r="GYK16" s="7"/>
      <c r="GYL16" s="7"/>
      <c r="GYM16" s="7"/>
      <c r="GYN16" s="7"/>
      <c r="GYO16" s="7"/>
      <c r="GYP16" s="7"/>
      <c r="GYQ16" s="7"/>
      <c r="GYR16" s="7"/>
      <c r="GYS16" s="7"/>
      <c r="GYT16" s="7"/>
      <c r="GYU16" s="7"/>
      <c r="GYV16" s="7"/>
      <c r="GYW16" s="7"/>
      <c r="GYX16" s="7"/>
      <c r="GYY16" s="7"/>
      <c r="GYZ16" s="7"/>
      <c r="GZA16" s="7"/>
      <c r="GZB16" s="7"/>
      <c r="GZC16" s="7"/>
      <c r="GZD16" s="7"/>
      <c r="GZE16" s="7"/>
      <c r="GZF16" s="7"/>
      <c r="GZG16" s="7"/>
      <c r="GZH16" s="7"/>
      <c r="GZI16" s="7"/>
      <c r="GZJ16" s="7"/>
      <c r="GZK16" s="7"/>
      <c r="GZL16" s="7"/>
      <c r="GZM16" s="7"/>
      <c r="GZN16" s="7"/>
      <c r="GZO16" s="7"/>
      <c r="GZP16" s="7"/>
      <c r="GZQ16" s="7"/>
      <c r="GZR16" s="7"/>
      <c r="GZS16" s="7"/>
      <c r="GZT16" s="7"/>
      <c r="GZU16" s="7"/>
      <c r="GZV16" s="7"/>
      <c r="GZW16" s="7"/>
      <c r="GZX16" s="7"/>
      <c r="GZY16" s="7"/>
      <c r="GZZ16" s="7"/>
      <c r="HAA16" s="7"/>
      <c r="HAB16" s="7"/>
      <c r="HAC16" s="7"/>
      <c r="HAD16" s="7"/>
      <c r="HAE16" s="7"/>
      <c r="HAF16" s="7"/>
      <c r="HAG16" s="7"/>
      <c r="HAH16" s="7"/>
      <c r="HAI16" s="7"/>
      <c r="HAJ16" s="7"/>
      <c r="HAK16" s="7"/>
      <c r="HAL16" s="7"/>
      <c r="HAM16" s="7"/>
      <c r="HAN16" s="7"/>
      <c r="HAO16" s="7"/>
      <c r="HAP16" s="7"/>
      <c r="HAQ16" s="7"/>
      <c r="HAR16" s="7"/>
      <c r="HAS16" s="7"/>
      <c r="HAT16" s="7"/>
      <c r="HAU16" s="7"/>
      <c r="HAV16" s="7"/>
      <c r="HAW16" s="7"/>
      <c r="HAX16" s="7"/>
      <c r="HAY16" s="7"/>
      <c r="HAZ16" s="7"/>
      <c r="HBA16" s="7"/>
      <c r="HBB16" s="7"/>
      <c r="HBC16" s="7"/>
      <c r="HBD16" s="7"/>
      <c r="HBE16" s="7"/>
      <c r="HBF16" s="7"/>
      <c r="HBG16" s="7"/>
      <c r="HBH16" s="7"/>
      <c r="HBI16" s="7"/>
      <c r="HBJ16" s="7"/>
      <c r="HBK16" s="7"/>
      <c r="HBL16" s="7"/>
      <c r="HBM16" s="7"/>
      <c r="HBN16" s="7"/>
      <c r="HBO16" s="7"/>
      <c r="HBP16" s="7"/>
      <c r="HBQ16" s="7"/>
      <c r="HBR16" s="7"/>
      <c r="HBS16" s="7"/>
      <c r="HBT16" s="7"/>
      <c r="HBU16" s="7"/>
      <c r="HBV16" s="7"/>
      <c r="HBW16" s="7"/>
      <c r="HBX16" s="7"/>
      <c r="HBY16" s="7"/>
      <c r="HBZ16" s="7"/>
      <c r="HCA16" s="7"/>
      <c r="HCB16" s="7"/>
      <c r="HCC16" s="7"/>
      <c r="HCD16" s="7"/>
      <c r="HCE16" s="7"/>
      <c r="HCF16" s="7"/>
      <c r="HCG16" s="7"/>
      <c r="HCH16" s="7"/>
      <c r="HCI16" s="7"/>
      <c r="HCJ16" s="7"/>
      <c r="HCK16" s="7"/>
      <c r="HCL16" s="7"/>
      <c r="HCM16" s="7"/>
      <c r="HCN16" s="7"/>
      <c r="HCO16" s="7"/>
      <c r="HCP16" s="7"/>
      <c r="HCQ16" s="7"/>
      <c r="HCR16" s="7"/>
      <c r="HCS16" s="7"/>
      <c r="HCT16" s="7"/>
      <c r="HCU16" s="7"/>
      <c r="HCV16" s="7"/>
      <c r="HCW16" s="7"/>
      <c r="HCX16" s="7"/>
      <c r="HCY16" s="7"/>
      <c r="HCZ16" s="7"/>
      <c r="HDA16" s="7"/>
      <c r="HDB16" s="7"/>
      <c r="HDC16" s="7"/>
      <c r="HDD16" s="7"/>
      <c r="HDE16" s="7"/>
      <c r="HDF16" s="7"/>
      <c r="HDG16" s="7"/>
      <c r="HDH16" s="7"/>
      <c r="HDI16" s="7"/>
      <c r="HDJ16" s="7"/>
      <c r="HDK16" s="7"/>
      <c r="HDL16" s="7"/>
      <c r="HDM16" s="7"/>
      <c r="HDN16" s="7"/>
      <c r="HDO16" s="7"/>
      <c r="HDP16" s="7"/>
      <c r="HDQ16" s="7"/>
      <c r="HDR16" s="7"/>
      <c r="HDS16" s="7"/>
      <c r="HDT16" s="7"/>
      <c r="HDU16" s="7"/>
      <c r="HDV16" s="7"/>
      <c r="HDW16" s="7"/>
      <c r="HDX16" s="7"/>
      <c r="HDY16" s="7"/>
      <c r="HDZ16" s="7"/>
      <c r="HEA16" s="7"/>
      <c r="HEB16" s="7"/>
      <c r="HEC16" s="7"/>
      <c r="HED16" s="7"/>
      <c r="HEE16" s="7"/>
      <c r="HEF16" s="7"/>
      <c r="HEG16" s="7"/>
      <c r="HEH16" s="7"/>
      <c r="HEI16" s="7"/>
      <c r="HEJ16" s="7"/>
      <c r="HEK16" s="7"/>
      <c r="HEL16" s="7"/>
      <c r="HEM16" s="7"/>
      <c r="HEN16" s="7"/>
      <c r="HEO16" s="7"/>
      <c r="HEP16" s="7"/>
      <c r="HEQ16" s="7"/>
      <c r="HER16" s="7"/>
      <c r="HES16" s="7"/>
      <c r="HET16" s="7"/>
      <c r="HEU16" s="7"/>
      <c r="HEV16" s="7"/>
      <c r="HEW16" s="7"/>
      <c r="HEX16" s="7"/>
      <c r="HEY16" s="7"/>
      <c r="HEZ16" s="7"/>
      <c r="HFA16" s="7"/>
      <c r="HFB16" s="7"/>
      <c r="HFC16" s="7"/>
      <c r="HFD16" s="7"/>
      <c r="HFE16" s="7"/>
      <c r="HFF16" s="7"/>
      <c r="HFG16" s="7"/>
      <c r="HFH16" s="7"/>
      <c r="HFI16" s="7"/>
      <c r="HFJ16" s="7"/>
      <c r="HFK16" s="7"/>
      <c r="HFL16" s="7"/>
      <c r="HFM16" s="7"/>
      <c r="HFN16" s="7"/>
      <c r="HFO16" s="7"/>
      <c r="HFP16" s="7"/>
      <c r="HFQ16" s="7"/>
      <c r="HFR16" s="7"/>
      <c r="HFS16" s="7"/>
      <c r="HFT16" s="7"/>
      <c r="HFU16" s="7"/>
      <c r="HFV16" s="7"/>
      <c r="HFW16" s="7"/>
      <c r="HFX16" s="7"/>
      <c r="HFY16" s="7"/>
      <c r="HFZ16" s="7"/>
      <c r="HGA16" s="7"/>
      <c r="HGB16" s="7"/>
      <c r="HGC16" s="7"/>
      <c r="HGD16" s="7"/>
      <c r="HGE16" s="7"/>
      <c r="HGF16" s="7"/>
      <c r="HGG16" s="7"/>
      <c r="HGH16" s="7"/>
      <c r="HGI16" s="7"/>
      <c r="HGJ16" s="7"/>
      <c r="HGK16" s="7"/>
      <c r="HGL16" s="7"/>
      <c r="HGM16" s="7"/>
      <c r="HGN16" s="7"/>
      <c r="HGO16" s="7"/>
      <c r="HGP16" s="7"/>
      <c r="HGQ16" s="7"/>
      <c r="HGR16" s="7"/>
      <c r="HGS16" s="7"/>
      <c r="HGT16" s="7"/>
      <c r="HGU16" s="7"/>
      <c r="HGV16" s="7"/>
      <c r="HGW16" s="7"/>
      <c r="HGX16" s="7"/>
      <c r="HGY16" s="7"/>
      <c r="HGZ16" s="7"/>
      <c r="HHA16" s="7"/>
      <c r="HHB16" s="7"/>
      <c r="HHC16" s="7"/>
      <c r="HHD16" s="7"/>
      <c r="HHE16" s="7"/>
      <c r="HHF16" s="7"/>
      <c r="HHG16" s="7"/>
      <c r="HHH16" s="7"/>
      <c r="HHI16" s="7"/>
      <c r="HHJ16" s="7"/>
      <c r="HHK16" s="7"/>
      <c r="HHL16" s="7"/>
      <c r="HHM16" s="7"/>
      <c r="HHN16" s="7"/>
      <c r="HHO16" s="7"/>
      <c r="HHP16" s="7"/>
      <c r="HHQ16" s="7"/>
      <c r="HHR16" s="7"/>
      <c r="HHS16" s="7"/>
      <c r="HHT16" s="7"/>
      <c r="HHU16" s="7"/>
      <c r="HHV16" s="7"/>
      <c r="HHW16" s="7"/>
      <c r="HHX16" s="7"/>
      <c r="HHY16" s="7"/>
      <c r="HHZ16" s="7"/>
      <c r="HIA16" s="7"/>
      <c r="HIB16" s="7"/>
      <c r="HIC16" s="7"/>
      <c r="HID16" s="7"/>
      <c r="HIE16" s="7"/>
      <c r="HIF16" s="7"/>
      <c r="HIG16" s="7"/>
      <c r="HIH16" s="7"/>
      <c r="HII16" s="7"/>
      <c r="HIJ16" s="7"/>
      <c r="HIK16" s="7"/>
      <c r="HIL16" s="7"/>
      <c r="HIM16" s="7"/>
      <c r="HIN16" s="7"/>
      <c r="HIO16" s="7"/>
      <c r="HIP16" s="7"/>
      <c r="HIQ16" s="7"/>
      <c r="HIR16" s="7"/>
      <c r="HIS16" s="7"/>
      <c r="HIT16" s="7"/>
      <c r="HIU16" s="7"/>
      <c r="HIV16" s="7"/>
      <c r="HIW16" s="7"/>
      <c r="HIX16" s="7"/>
      <c r="HIY16" s="7"/>
      <c r="HIZ16" s="7"/>
      <c r="HJA16" s="7"/>
      <c r="HJB16" s="7"/>
      <c r="HJC16" s="7"/>
      <c r="HJD16" s="7"/>
      <c r="HJE16" s="7"/>
      <c r="HJF16" s="7"/>
      <c r="HJG16" s="7"/>
      <c r="HJH16" s="7"/>
      <c r="HJI16" s="7"/>
      <c r="HJJ16" s="7"/>
      <c r="HJK16" s="7"/>
      <c r="HJL16" s="7"/>
      <c r="HJM16" s="7"/>
      <c r="HJN16" s="7"/>
      <c r="HJO16" s="7"/>
      <c r="HJP16" s="7"/>
      <c r="HJQ16" s="7"/>
      <c r="HJR16" s="7"/>
      <c r="HJS16" s="7"/>
      <c r="HJT16" s="7"/>
      <c r="HJU16" s="7"/>
      <c r="HJV16" s="7"/>
      <c r="HJW16" s="7"/>
      <c r="HJX16" s="7"/>
      <c r="HJY16" s="7"/>
      <c r="HJZ16" s="7"/>
      <c r="HKA16" s="7"/>
      <c r="HKB16" s="7"/>
      <c r="HKC16" s="7"/>
      <c r="HKD16" s="7"/>
      <c r="HKE16" s="7"/>
      <c r="HKF16" s="7"/>
      <c r="HKG16" s="7"/>
      <c r="HKH16" s="7"/>
      <c r="HKI16" s="7"/>
      <c r="HKJ16" s="7"/>
      <c r="HKK16" s="7"/>
      <c r="HKL16" s="7"/>
      <c r="HKM16" s="7"/>
      <c r="HKN16" s="7"/>
      <c r="HKO16" s="7"/>
      <c r="HKP16" s="7"/>
      <c r="HKQ16" s="7"/>
      <c r="HKR16" s="7"/>
      <c r="HKS16" s="7"/>
      <c r="HKT16" s="7"/>
      <c r="HKU16" s="7"/>
      <c r="HKV16" s="7"/>
      <c r="HKW16" s="7"/>
      <c r="HKX16" s="7"/>
      <c r="HKY16" s="7"/>
      <c r="HKZ16" s="7"/>
      <c r="HLA16" s="7"/>
      <c r="HLB16" s="7"/>
      <c r="HLC16" s="7"/>
      <c r="HLD16" s="7"/>
      <c r="HLE16" s="7"/>
      <c r="HLF16" s="7"/>
      <c r="HLG16" s="7"/>
      <c r="HLH16" s="7"/>
      <c r="HLI16" s="7"/>
      <c r="HLJ16" s="7"/>
      <c r="HLK16" s="7"/>
      <c r="HLL16" s="7"/>
      <c r="HLM16" s="7"/>
      <c r="HLN16" s="7"/>
      <c r="HLO16" s="7"/>
      <c r="HLP16" s="7"/>
      <c r="HLQ16" s="7"/>
      <c r="HLR16" s="7"/>
      <c r="HLS16" s="7"/>
      <c r="HLT16" s="7"/>
      <c r="HLU16" s="7"/>
      <c r="HLV16" s="7"/>
      <c r="HLW16" s="7"/>
      <c r="HLX16" s="7"/>
      <c r="HLY16" s="7"/>
      <c r="HLZ16" s="7"/>
      <c r="HMA16" s="7"/>
      <c r="HMB16" s="7"/>
      <c r="HMC16" s="7"/>
      <c r="HMD16" s="7"/>
      <c r="HME16" s="7"/>
      <c r="HMF16" s="7"/>
      <c r="HMG16" s="7"/>
      <c r="HMH16" s="7"/>
      <c r="HMI16" s="7"/>
      <c r="HMJ16" s="7"/>
      <c r="HMK16" s="7"/>
      <c r="HML16" s="7"/>
      <c r="HMM16" s="7"/>
      <c r="HMN16" s="7"/>
      <c r="HMO16" s="7"/>
      <c r="HMP16" s="7"/>
      <c r="HMQ16" s="7"/>
      <c r="HMR16" s="7"/>
      <c r="HMS16" s="7"/>
      <c r="HMT16" s="7"/>
      <c r="HMU16" s="7"/>
      <c r="HMV16" s="7"/>
      <c r="HMW16" s="7"/>
      <c r="HMX16" s="7"/>
      <c r="HMY16" s="7"/>
      <c r="HMZ16" s="7"/>
      <c r="HNA16" s="7"/>
      <c r="HNB16" s="7"/>
      <c r="HNC16" s="7"/>
      <c r="HND16" s="7"/>
      <c r="HNE16" s="7"/>
      <c r="HNF16" s="7"/>
      <c r="HNG16" s="7"/>
      <c r="HNH16" s="7"/>
      <c r="HNI16" s="7"/>
      <c r="HNJ16" s="7"/>
      <c r="HNK16" s="7"/>
      <c r="HNL16" s="7"/>
      <c r="HNM16" s="7"/>
      <c r="HNN16" s="7"/>
      <c r="HNO16" s="7"/>
      <c r="HNP16" s="7"/>
      <c r="HNQ16" s="7"/>
      <c r="HNR16" s="7"/>
      <c r="HNS16" s="7"/>
      <c r="HNT16" s="7"/>
      <c r="HNU16" s="7"/>
      <c r="HNV16" s="7"/>
      <c r="HNW16" s="7"/>
      <c r="HNX16" s="7"/>
      <c r="HNY16" s="7"/>
      <c r="HNZ16" s="7"/>
      <c r="HOA16" s="7"/>
      <c r="HOB16" s="7"/>
      <c r="HOC16" s="7"/>
      <c r="HOD16" s="7"/>
      <c r="HOE16" s="7"/>
      <c r="HOF16" s="7"/>
      <c r="HOG16" s="7"/>
      <c r="HOH16" s="7"/>
      <c r="HOI16" s="7"/>
      <c r="HOJ16" s="7"/>
      <c r="HOK16" s="7"/>
      <c r="HOL16" s="7"/>
      <c r="HOM16" s="7"/>
      <c r="HON16" s="7"/>
      <c r="HOO16" s="7"/>
      <c r="HOP16" s="7"/>
      <c r="HOQ16" s="7"/>
      <c r="HOR16" s="7"/>
      <c r="HOS16" s="7"/>
      <c r="HOT16" s="7"/>
      <c r="HOU16" s="7"/>
      <c r="HOV16" s="7"/>
      <c r="HOW16" s="7"/>
      <c r="HOX16" s="7"/>
      <c r="HOY16" s="7"/>
      <c r="HOZ16" s="7"/>
      <c r="HPA16" s="7"/>
      <c r="HPB16" s="7"/>
      <c r="HPC16" s="7"/>
      <c r="HPD16" s="7"/>
      <c r="HPE16" s="7"/>
      <c r="HPF16" s="7"/>
      <c r="HPG16" s="7"/>
      <c r="HPH16" s="7"/>
      <c r="HPI16" s="7"/>
      <c r="HPJ16" s="7"/>
      <c r="HPK16" s="7"/>
      <c r="HPL16" s="7"/>
      <c r="HPM16" s="7"/>
      <c r="HPN16" s="7"/>
      <c r="HPO16" s="7"/>
      <c r="HPP16" s="7"/>
      <c r="HPQ16" s="7"/>
      <c r="HPR16" s="7"/>
      <c r="HPS16" s="7"/>
      <c r="HPT16" s="7"/>
      <c r="HPU16" s="7"/>
      <c r="HPV16" s="7"/>
      <c r="HPW16" s="7"/>
      <c r="HPX16" s="7"/>
      <c r="HPY16" s="7"/>
      <c r="HPZ16" s="7"/>
      <c r="HQA16" s="7"/>
      <c r="HQB16" s="7"/>
      <c r="HQC16" s="7"/>
      <c r="HQD16" s="7"/>
      <c r="HQE16" s="7"/>
      <c r="HQF16" s="7"/>
      <c r="HQG16" s="7"/>
      <c r="HQH16" s="7"/>
      <c r="HQI16" s="7"/>
      <c r="HQJ16" s="7"/>
      <c r="HQK16" s="7"/>
      <c r="HQL16" s="7"/>
      <c r="HQM16" s="7"/>
      <c r="HQN16" s="7"/>
      <c r="HQO16" s="7"/>
      <c r="HQP16" s="7"/>
      <c r="HQQ16" s="7"/>
      <c r="HQR16" s="7"/>
      <c r="HQS16" s="7"/>
      <c r="HQT16" s="7"/>
      <c r="HQU16" s="7"/>
      <c r="HQV16" s="7"/>
      <c r="HQW16" s="7"/>
      <c r="HQX16" s="7"/>
      <c r="HQY16" s="7"/>
      <c r="HQZ16" s="7"/>
      <c r="HRA16" s="7"/>
      <c r="HRB16" s="7"/>
      <c r="HRC16" s="7"/>
      <c r="HRD16" s="7"/>
      <c r="HRE16" s="7"/>
      <c r="HRF16" s="7"/>
      <c r="HRG16" s="7"/>
      <c r="HRH16" s="7"/>
      <c r="HRI16" s="7"/>
      <c r="HRJ16" s="7"/>
      <c r="HRK16" s="7"/>
      <c r="HRL16" s="7"/>
      <c r="HRM16" s="7"/>
      <c r="HRN16" s="7"/>
      <c r="HRO16" s="7"/>
      <c r="HRP16" s="7"/>
      <c r="HRQ16" s="7"/>
      <c r="HRR16" s="7"/>
      <c r="HRS16" s="7"/>
      <c r="HRT16" s="7"/>
      <c r="HRU16" s="7"/>
      <c r="HRV16" s="7"/>
      <c r="HRW16" s="7"/>
      <c r="HRX16" s="7"/>
      <c r="HRY16" s="7"/>
      <c r="HRZ16" s="7"/>
      <c r="HSA16" s="7"/>
      <c r="HSB16" s="7"/>
      <c r="HSC16" s="7"/>
      <c r="HSD16" s="7"/>
      <c r="HSE16" s="7"/>
      <c r="HSF16" s="7"/>
      <c r="HSG16" s="7"/>
      <c r="HSH16" s="7"/>
      <c r="HSI16" s="7"/>
      <c r="HSJ16" s="7"/>
      <c r="HSK16" s="7"/>
      <c r="HSL16" s="7"/>
      <c r="HSM16" s="7"/>
      <c r="HSN16" s="7"/>
      <c r="HSO16" s="7"/>
      <c r="HSP16" s="7"/>
      <c r="HSQ16" s="7"/>
      <c r="HSR16" s="7"/>
      <c r="HSS16" s="7"/>
      <c r="HST16" s="7"/>
      <c r="HSU16" s="7"/>
      <c r="HSV16" s="7"/>
      <c r="HSW16" s="7"/>
      <c r="HSX16" s="7"/>
      <c r="HSY16" s="7"/>
      <c r="HSZ16" s="7"/>
      <c r="HTA16" s="7"/>
      <c r="HTB16" s="7"/>
      <c r="HTC16" s="7"/>
      <c r="HTD16" s="7"/>
      <c r="HTE16" s="7"/>
      <c r="HTF16" s="7"/>
      <c r="HTG16" s="7"/>
      <c r="HTH16" s="7"/>
      <c r="HTI16" s="7"/>
      <c r="HTJ16" s="7"/>
      <c r="HTK16" s="7"/>
      <c r="HTL16" s="7"/>
      <c r="HTM16" s="7"/>
      <c r="HTN16" s="7"/>
      <c r="HTO16" s="7"/>
      <c r="HTP16" s="7"/>
      <c r="HTQ16" s="7"/>
      <c r="HTR16" s="7"/>
      <c r="HTS16" s="7"/>
      <c r="HTT16" s="7"/>
      <c r="HTU16" s="7"/>
      <c r="HTV16" s="7"/>
      <c r="HTW16" s="7"/>
      <c r="HTX16" s="7"/>
      <c r="HTY16" s="7"/>
      <c r="HTZ16" s="7"/>
      <c r="HUA16" s="7"/>
      <c r="HUB16" s="7"/>
      <c r="HUC16" s="7"/>
      <c r="HUD16" s="7"/>
      <c r="HUE16" s="7"/>
      <c r="HUF16" s="7"/>
      <c r="HUG16" s="7"/>
      <c r="HUH16" s="7"/>
      <c r="HUI16" s="7"/>
      <c r="HUJ16" s="7"/>
      <c r="HUK16" s="7"/>
      <c r="HUL16" s="7"/>
      <c r="HUM16" s="7"/>
      <c r="HUN16" s="7"/>
      <c r="HUO16" s="7"/>
      <c r="HUP16" s="7"/>
      <c r="HUQ16" s="7"/>
      <c r="HUR16" s="7"/>
      <c r="HUS16" s="7"/>
      <c r="HUT16" s="7"/>
      <c r="HUU16" s="7"/>
      <c r="HUV16" s="7"/>
      <c r="HUW16" s="7"/>
      <c r="HUX16" s="7"/>
      <c r="HUY16" s="7"/>
      <c r="HUZ16" s="7"/>
      <c r="HVA16" s="7"/>
      <c r="HVB16" s="7"/>
      <c r="HVC16" s="7"/>
      <c r="HVD16" s="7"/>
      <c r="HVE16" s="7"/>
      <c r="HVF16" s="7"/>
      <c r="HVG16" s="7"/>
      <c r="HVH16" s="7"/>
      <c r="HVI16" s="7"/>
      <c r="HVJ16" s="7"/>
      <c r="HVK16" s="7"/>
      <c r="HVL16" s="7"/>
      <c r="HVM16" s="7"/>
      <c r="HVN16" s="7"/>
      <c r="HVO16" s="7"/>
      <c r="HVP16" s="7"/>
      <c r="HVQ16" s="7"/>
      <c r="HVR16" s="7"/>
      <c r="HVS16" s="7"/>
      <c r="HVT16" s="7"/>
      <c r="HVU16" s="7"/>
      <c r="HVV16" s="7"/>
      <c r="HVW16" s="7"/>
      <c r="HVX16" s="7"/>
      <c r="HVY16" s="7"/>
      <c r="HVZ16" s="7"/>
      <c r="HWA16" s="7"/>
      <c r="HWB16" s="7"/>
      <c r="HWC16" s="7"/>
      <c r="HWD16" s="7"/>
      <c r="HWE16" s="7"/>
      <c r="HWF16" s="7"/>
      <c r="HWG16" s="7"/>
      <c r="HWH16" s="7"/>
      <c r="HWI16" s="7"/>
      <c r="HWJ16" s="7"/>
      <c r="HWK16" s="7"/>
      <c r="HWL16" s="7"/>
      <c r="HWM16" s="7"/>
      <c r="HWN16" s="7"/>
      <c r="HWO16" s="7"/>
      <c r="HWP16" s="7"/>
      <c r="HWQ16" s="7"/>
      <c r="HWR16" s="7"/>
      <c r="HWS16" s="7"/>
      <c r="HWT16" s="7"/>
      <c r="HWU16" s="7"/>
      <c r="HWV16" s="7"/>
      <c r="HWW16" s="7"/>
      <c r="HWX16" s="7"/>
      <c r="HWY16" s="7"/>
      <c r="HWZ16" s="7"/>
      <c r="HXA16" s="7"/>
      <c r="HXB16" s="7"/>
      <c r="HXC16" s="7"/>
      <c r="HXD16" s="7"/>
      <c r="HXE16" s="7"/>
      <c r="HXF16" s="7"/>
      <c r="HXG16" s="7"/>
      <c r="HXH16" s="7"/>
      <c r="HXI16" s="7"/>
      <c r="HXJ16" s="7"/>
      <c r="HXK16" s="7"/>
      <c r="HXL16" s="7"/>
      <c r="HXM16" s="7"/>
      <c r="HXN16" s="7"/>
      <c r="HXO16" s="7"/>
      <c r="HXP16" s="7"/>
      <c r="HXQ16" s="7"/>
      <c r="HXR16" s="7"/>
      <c r="HXS16" s="7"/>
      <c r="HXT16" s="7"/>
      <c r="HXU16" s="7"/>
      <c r="HXV16" s="7"/>
      <c r="HXW16" s="7"/>
      <c r="HXX16" s="7"/>
      <c r="HXY16" s="7"/>
      <c r="HXZ16" s="7"/>
      <c r="HYA16" s="7"/>
      <c r="HYB16" s="7"/>
      <c r="HYC16" s="7"/>
      <c r="HYD16" s="7"/>
      <c r="HYE16" s="7"/>
      <c r="HYF16" s="7"/>
      <c r="HYG16" s="7"/>
      <c r="HYH16" s="7"/>
      <c r="HYI16" s="7"/>
      <c r="HYJ16" s="7"/>
      <c r="HYK16" s="7"/>
      <c r="HYL16" s="7"/>
      <c r="HYM16" s="7"/>
      <c r="HYN16" s="7"/>
      <c r="HYO16" s="7"/>
      <c r="HYP16" s="7"/>
      <c r="HYQ16" s="7"/>
      <c r="HYR16" s="7"/>
      <c r="HYS16" s="7"/>
      <c r="HYT16" s="7"/>
      <c r="HYU16" s="7"/>
      <c r="HYV16" s="7"/>
      <c r="HYW16" s="7"/>
      <c r="HYX16" s="7"/>
      <c r="HYY16" s="7"/>
      <c r="HYZ16" s="7"/>
      <c r="HZA16" s="7"/>
      <c r="HZB16" s="7"/>
      <c r="HZC16" s="7"/>
      <c r="HZD16" s="7"/>
      <c r="HZE16" s="7"/>
      <c r="HZF16" s="7"/>
      <c r="HZG16" s="7"/>
      <c r="HZH16" s="7"/>
      <c r="HZI16" s="7"/>
      <c r="HZJ16" s="7"/>
      <c r="HZK16" s="7"/>
      <c r="HZL16" s="7"/>
      <c r="HZM16" s="7"/>
      <c r="HZN16" s="7"/>
      <c r="HZO16" s="7"/>
      <c r="HZP16" s="7"/>
      <c r="HZQ16" s="7"/>
      <c r="HZR16" s="7"/>
      <c r="HZS16" s="7"/>
      <c r="HZT16" s="7"/>
      <c r="HZU16" s="7"/>
      <c r="HZV16" s="7"/>
      <c r="HZW16" s="7"/>
      <c r="HZX16" s="7"/>
      <c r="HZY16" s="7"/>
      <c r="HZZ16" s="7"/>
      <c r="IAA16" s="7"/>
      <c r="IAB16" s="7"/>
      <c r="IAC16" s="7"/>
      <c r="IAD16" s="7"/>
      <c r="IAE16" s="7"/>
      <c r="IAF16" s="7"/>
      <c r="IAG16" s="7"/>
      <c r="IAH16" s="7"/>
      <c r="IAI16" s="7"/>
      <c r="IAJ16" s="7"/>
      <c r="IAK16" s="7"/>
      <c r="IAL16" s="7"/>
      <c r="IAM16" s="7"/>
      <c r="IAN16" s="7"/>
      <c r="IAO16" s="7"/>
      <c r="IAP16" s="7"/>
      <c r="IAQ16" s="7"/>
      <c r="IAR16" s="7"/>
      <c r="IAS16" s="7"/>
      <c r="IAT16" s="7"/>
      <c r="IAU16" s="7"/>
      <c r="IAV16" s="7"/>
      <c r="IAW16" s="7"/>
      <c r="IAX16" s="7"/>
      <c r="IAY16" s="7"/>
      <c r="IAZ16" s="7"/>
      <c r="IBA16" s="7"/>
      <c r="IBB16" s="7"/>
      <c r="IBC16" s="7"/>
      <c r="IBD16" s="7"/>
      <c r="IBE16" s="7"/>
      <c r="IBF16" s="7"/>
      <c r="IBG16" s="7"/>
      <c r="IBH16" s="7"/>
      <c r="IBI16" s="7"/>
      <c r="IBJ16" s="7"/>
      <c r="IBK16" s="7"/>
      <c r="IBL16" s="7"/>
      <c r="IBM16" s="7"/>
      <c r="IBN16" s="7"/>
      <c r="IBO16" s="7"/>
      <c r="IBP16" s="7"/>
      <c r="IBQ16" s="7"/>
      <c r="IBR16" s="7"/>
      <c r="IBS16" s="7"/>
      <c r="IBT16" s="7"/>
      <c r="IBU16" s="7"/>
      <c r="IBV16" s="7"/>
      <c r="IBW16" s="7"/>
      <c r="IBX16" s="7"/>
      <c r="IBY16" s="7"/>
      <c r="IBZ16" s="7"/>
      <c r="ICA16" s="7"/>
      <c r="ICB16" s="7"/>
      <c r="ICC16" s="7"/>
      <c r="ICD16" s="7"/>
      <c r="ICE16" s="7"/>
      <c r="ICF16" s="7"/>
      <c r="ICG16" s="7"/>
      <c r="ICH16" s="7"/>
      <c r="ICI16" s="7"/>
      <c r="ICJ16" s="7"/>
      <c r="ICK16" s="7"/>
      <c r="ICL16" s="7"/>
      <c r="ICM16" s="7"/>
      <c r="ICN16" s="7"/>
      <c r="ICO16" s="7"/>
      <c r="ICP16" s="7"/>
      <c r="ICQ16" s="7"/>
      <c r="ICR16" s="7"/>
      <c r="ICS16" s="7"/>
      <c r="ICT16" s="7"/>
      <c r="ICU16" s="7"/>
      <c r="ICV16" s="7"/>
      <c r="ICW16" s="7"/>
      <c r="ICX16" s="7"/>
      <c r="ICY16" s="7"/>
      <c r="ICZ16" s="7"/>
      <c r="IDA16" s="7"/>
      <c r="IDB16" s="7"/>
      <c r="IDC16" s="7"/>
      <c r="IDD16" s="7"/>
      <c r="IDE16" s="7"/>
      <c r="IDF16" s="7"/>
      <c r="IDG16" s="7"/>
      <c r="IDH16" s="7"/>
      <c r="IDI16" s="7"/>
      <c r="IDJ16" s="7"/>
      <c r="IDK16" s="7"/>
      <c r="IDL16" s="7"/>
      <c r="IDM16" s="7"/>
      <c r="IDN16" s="7"/>
      <c r="IDO16" s="7"/>
      <c r="IDP16" s="7"/>
      <c r="IDQ16" s="7"/>
      <c r="IDR16" s="7"/>
      <c r="IDS16" s="7"/>
      <c r="IDT16" s="7"/>
      <c r="IDU16" s="7"/>
      <c r="IDV16" s="7"/>
      <c r="IDW16" s="7"/>
      <c r="IDX16" s="7"/>
      <c r="IDY16" s="7"/>
      <c r="IDZ16" s="7"/>
      <c r="IEA16" s="7"/>
      <c r="IEB16" s="7"/>
      <c r="IEC16" s="7"/>
      <c r="IED16" s="7"/>
      <c r="IEE16" s="7"/>
      <c r="IEF16" s="7"/>
      <c r="IEG16" s="7"/>
      <c r="IEH16" s="7"/>
      <c r="IEI16" s="7"/>
      <c r="IEJ16" s="7"/>
      <c r="IEK16" s="7"/>
      <c r="IEL16" s="7"/>
      <c r="IEM16" s="7"/>
      <c r="IEN16" s="7"/>
      <c r="IEO16" s="7"/>
      <c r="IEP16" s="7"/>
      <c r="IEQ16" s="7"/>
      <c r="IER16" s="7"/>
      <c r="IES16" s="7"/>
      <c r="IET16" s="7"/>
      <c r="IEU16" s="7"/>
      <c r="IEV16" s="7"/>
      <c r="IEW16" s="7"/>
      <c r="IEX16" s="7"/>
      <c r="IEY16" s="7"/>
      <c r="IEZ16" s="7"/>
      <c r="IFA16" s="7"/>
      <c r="IFB16" s="7"/>
      <c r="IFC16" s="7"/>
      <c r="IFD16" s="7"/>
      <c r="IFE16" s="7"/>
      <c r="IFF16" s="7"/>
      <c r="IFG16" s="7"/>
      <c r="IFH16" s="7"/>
      <c r="IFI16" s="7"/>
      <c r="IFJ16" s="7"/>
      <c r="IFK16" s="7"/>
      <c r="IFL16" s="7"/>
      <c r="IFM16" s="7"/>
      <c r="IFN16" s="7"/>
      <c r="IFO16" s="7"/>
      <c r="IFP16" s="7"/>
      <c r="IFQ16" s="7"/>
      <c r="IFR16" s="7"/>
      <c r="IFS16" s="7"/>
      <c r="IFT16" s="7"/>
      <c r="IFU16" s="7"/>
      <c r="IFV16" s="7"/>
      <c r="IFW16" s="7"/>
      <c r="IFX16" s="7"/>
      <c r="IFY16" s="7"/>
      <c r="IFZ16" s="7"/>
      <c r="IGA16" s="7"/>
      <c r="IGB16" s="7"/>
      <c r="IGC16" s="7"/>
      <c r="IGD16" s="7"/>
      <c r="IGE16" s="7"/>
      <c r="IGF16" s="7"/>
      <c r="IGG16" s="7"/>
      <c r="IGH16" s="7"/>
      <c r="IGI16" s="7"/>
      <c r="IGJ16" s="7"/>
      <c r="IGK16" s="7"/>
      <c r="IGL16" s="7"/>
      <c r="IGM16" s="7"/>
      <c r="IGN16" s="7"/>
      <c r="IGO16" s="7"/>
      <c r="IGP16" s="7"/>
      <c r="IGQ16" s="7"/>
      <c r="IGR16" s="7"/>
      <c r="IGS16" s="7"/>
      <c r="IGT16" s="7"/>
      <c r="IGU16" s="7"/>
      <c r="IGV16" s="7"/>
      <c r="IGW16" s="7"/>
      <c r="IGX16" s="7"/>
      <c r="IGY16" s="7"/>
      <c r="IGZ16" s="7"/>
      <c r="IHA16" s="7"/>
      <c r="IHB16" s="7"/>
      <c r="IHC16" s="7"/>
      <c r="IHD16" s="7"/>
      <c r="IHE16" s="7"/>
      <c r="IHF16" s="7"/>
      <c r="IHG16" s="7"/>
      <c r="IHH16" s="7"/>
      <c r="IHI16" s="7"/>
      <c r="IHJ16" s="7"/>
      <c r="IHK16" s="7"/>
      <c r="IHL16" s="7"/>
      <c r="IHM16" s="7"/>
      <c r="IHN16" s="7"/>
      <c r="IHO16" s="7"/>
      <c r="IHP16" s="7"/>
      <c r="IHQ16" s="7"/>
      <c r="IHR16" s="7"/>
      <c r="IHS16" s="7"/>
      <c r="IHT16" s="7"/>
      <c r="IHU16" s="7"/>
      <c r="IHV16" s="7"/>
      <c r="IHW16" s="7"/>
      <c r="IHX16" s="7"/>
      <c r="IHY16" s="7"/>
      <c r="IHZ16" s="7"/>
      <c r="IIA16" s="7"/>
      <c r="IIB16" s="7"/>
      <c r="IIC16" s="7"/>
      <c r="IID16" s="7"/>
      <c r="IIE16" s="7"/>
      <c r="IIF16" s="7"/>
      <c r="IIG16" s="7"/>
      <c r="IIH16" s="7"/>
      <c r="III16" s="7"/>
      <c r="IIJ16" s="7"/>
      <c r="IIK16" s="7"/>
      <c r="IIL16" s="7"/>
      <c r="IIM16" s="7"/>
      <c r="IIN16" s="7"/>
      <c r="IIO16" s="7"/>
      <c r="IIP16" s="7"/>
      <c r="IIQ16" s="7"/>
      <c r="IIR16" s="7"/>
      <c r="IIS16" s="7"/>
      <c r="IIT16" s="7"/>
      <c r="IIU16" s="7"/>
      <c r="IIV16" s="7"/>
      <c r="IIW16" s="7"/>
      <c r="IIX16" s="7"/>
      <c r="IIY16" s="7"/>
      <c r="IIZ16" s="7"/>
      <c r="IJA16" s="7"/>
      <c r="IJB16" s="7"/>
      <c r="IJC16" s="7"/>
      <c r="IJD16" s="7"/>
      <c r="IJE16" s="7"/>
      <c r="IJF16" s="7"/>
      <c r="IJG16" s="7"/>
      <c r="IJH16" s="7"/>
      <c r="IJI16" s="7"/>
      <c r="IJJ16" s="7"/>
      <c r="IJK16" s="7"/>
      <c r="IJL16" s="7"/>
      <c r="IJM16" s="7"/>
      <c r="IJN16" s="7"/>
      <c r="IJO16" s="7"/>
      <c r="IJP16" s="7"/>
      <c r="IJQ16" s="7"/>
      <c r="IJR16" s="7"/>
      <c r="IJS16" s="7"/>
      <c r="IJT16" s="7"/>
      <c r="IJU16" s="7"/>
      <c r="IJV16" s="7"/>
      <c r="IJW16" s="7"/>
      <c r="IJX16" s="7"/>
      <c r="IJY16" s="7"/>
      <c r="IJZ16" s="7"/>
      <c r="IKA16" s="7"/>
      <c r="IKB16" s="7"/>
      <c r="IKC16" s="7"/>
      <c r="IKD16" s="7"/>
      <c r="IKE16" s="7"/>
      <c r="IKF16" s="7"/>
      <c r="IKG16" s="7"/>
      <c r="IKH16" s="7"/>
      <c r="IKI16" s="7"/>
      <c r="IKJ16" s="7"/>
      <c r="IKK16" s="7"/>
      <c r="IKL16" s="7"/>
      <c r="IKM16" s="7"/>
      <c r="IKN16" s="7"/>
      <c r="IKO16" s="7"/>
      <c r="IKP16" s="7"/>
      <c r="IKQ16" s="7"/>
      <c r="IKR16" s="7"/>
      <c r="IKS16" s="7"/>
      <c r="IKT16" s="7"/>
      <c r="IKU16" s="7"/>
      <c r="IKV16" s="7"/>
      <c r="IKW16" s="7"/>
      <c r="IKX16" s="7"/>
      <c r="IKY16" s="7"/>
      <c r="IKZ16" s="7"/>
      <c r="ILA16" s="7"/>
      <c r="ILB16" s="7"/>
      <c r="ILC16" s="7"/>
      <c r="ILD16" s="7"/>
      <c r="ILE16" s="7"/>
      <c r="ILF16" s="7"/>
      <c r="ILG16" s="7"/>
      <c r="ILH16" s="7"/>
      <c r="ILI16" s="7"/>
      <c r="ILJ16" s="7"/>
      <c r="ILK16" s="7"/>
      <c r="ILL16" s="7"/>
      <c r="ILM16" s="7"/>
      <c r="ILN16" s="7"/>
      <c r="ILO16" s="7"/>
      <c r="ILP16" s="7"/>
      <c r="ILQ16" s="7"/>
      <c r="ILR16" s="7"/>
      <c r="ILS16" s="7"/>
      <c r="ILT16" s="7"/>
      <c r="ILU16" s="7"/>
      <c r="ILV16" s="7"/>
      <c r="ILW16" s="7"/>
      <c r="ILX16" s="7"/>
      <c r="ILY16" s="7"/>
      <c r="ILZ16" s="7"/>
      <c r="IMA16" s="7"/>
      <c r="IMB16" s="7"/>
      <c r="IMC16" s="7"/>
      <c r="IMD16" s="7"/>
      <c r="IME16" s="7"/>
      <c r="IMF16" s="7"/>
      <c r="IMG16" s="7"/>
      <c r="IMH16" s="7"/>
      <c r="IMI16" s="7"/>
      <c r="IMJ16" s="7"/>
      <c r="IMK16" s="7"/>
      <c r="IML16" s="7"/>
      <c r="IMM16" s="7"/>
      <c r="IMN16" s="7"/>
      <c r="IMO16" s="7"/>
      <c r="IMP16" s="7"/>
      <c r="IMQ16" s="7"/>
      <c r="IMR16" s="7"/>
      <c r="IMS16" s="7"/>
      <c r="IMT16" s="7"/>
      <c r="IMU16" s="7"/>
      <c r="IMV16" s="7"/>
      <c r="IMW16" s="7"/>
      <c r="IMX16" s="7"/>
      <c r="IMY16" s="7"/>
      <c r="IMZ16" s="7"/>
      <c r="INA16" s="7"/>
      <c r="INB16" s="7"/>
      <c r="INC16" s="7"/>
      <c r="IND16" s="7"/>
      <c r="INE16" s="7"/>
      <c r="INF16" s="7"/>
      <c r="ING16" s="7"/>
      <c r="INH16" s="7"/>
      <c r="INI16" s="7"/>
      <c r="INJ16" s="7"/>
      <c r="INK16" s="7"/>
      <c r="INL16" s="7"/>
      <c r="INM16" s="7"/>
      <c r="INN16" s="7"/>
      <c r="INO16" s="7"/>
      <c r="INP16" s="7"/>
      <c r="INQ16" s="7"/>
      <c r="INR16" s="7"/>
      <c r="INS16" s="7"/>
      <c r="INT16" s="7"/>
      <c r="INU16" s="7"/>
      <c r="INV16" s="7"/>
      <c r="INW16" s="7"/>
      <c r="INX16" s="7"/>
      <c r="INY16" s="7"/>
      <c r="INZ16" s="7"/>
      <c r="IOA16" s="7"/>
      <c r="IOB16" s="7"/>
      <c r="IOC16" s="7"/>
      <c r="IOD16" s="7"/>
      <c r="IOE16" s="7"/>
      <c r="IOF16" s="7"/>
      <c r="IOG16" s="7"/>
      <c r="IOH16" s="7"/>
      <c r="IOI16" s="7"/>
      <c r="IOJ16" s="7"/>
      <c r="IOK16" s="7"/>
      <c r="IOL16" s="7"/>
      <c r="IOM16" s="7"/>
      <c r="ION16" s="7"/>
      <c r="IOO16" s="7"/>
      <c r="IOP16" s="7"/>
      <c r="IOQ16" s="7"/>
      <c r="IOR16" s="7"/>
      <c r="IOS16" s="7"/>
      <c r="IOT16" s="7"/>
      <c r="IOU16" s="7"/>
      <c r="IOV16" s="7"/>
      <c r="IOW16" s="7"/>
      <c r="IOX16" s="7"/>
      <c r="IOY16" s="7"/>
      <c r="IOZ16" s="7"/>
      <c r="IPA16" s="7"/>
      <c r="IPB16" s="7"/>
      <c r="IPC16" s="7"/>
      <c r="IPD16" s="7"/>
      <c r="IPE16" s="7"/>
      <c r="IPF16" s="7"/>
      <c r="IPG16" s="7"/>
      <c r="IPH16" s="7"/>
      <c r="IPI16" s="7"/>
      <c r="IPJ16" s="7"/>
      <c r="IPK16" s="7"/>
      <c r="IPL16" s="7"/>
      <c r="IPM16" s="7"/>
      <c r="IPN16" s="7"/>
      <c r="IPO16" s="7"/>
      <c r="IPP16" s="7"/>
      <c r="IPQ16" s="7"/>
      <c r="IPR16" s="7"/>
      <c r="IPS16" s="7"/>
      <c r="IPT16" s="7"/>
      <c r="IPU16" s="7"/>
      <c r="IPV16" s="7"/>
      <c r="IPW16" s="7"/>
      <c r="IPX16" s="7"/>
      <c r="IPY16" s="7"/>
      <c r="IPZ16" s="7"/>
      <c r="IQA16" s="7"/>
      <c r="IQB16" s="7"/>
      <c r="IQC16" s="7"/>
      <c r="IQD16" s="7"/>
      <c r="IQE16" s="7"/>
      <c r="IQF16" s="7"/>
      <c r="IQG16" s="7"/>
      <c r="IQH16" s="7"/>
      <c r="IQI16" s="7"/>
      <c r="IQJ16" s="7"/>
      <c r="IQK16" s="7"/>
      <c r="IQL16" s="7"/>
      <c r="IQM16" s="7"/>
      <c r="IQN16" s="7"/>
      <c r="IQO16" s="7"/>
      <c r="IQP16" s="7"/>
      <c r="IQQ16" s="7"/>
      <c r="IQR16" s="7"/>
      <c r="IQS16" s="7"/>
      <c r="IQT16" s="7"/>
      <c r="IQU16" s="7"/>
      <c r="IQV16" s="7"/>
      <c r="IQW16" s="7"/>
      <c r="IQX16" s="7"/>
      <c r="IQY16" s="7"/>
      <c r="IQZ16" s="7"/>
      <c r="IRA16" s="7"/>
      <c r="IRB16" s="7"/>
      <c r="IRC16" s="7"/>
      <c r="IRD16" s="7"/>
      <c r="IRE16" s="7"/>
      <c r="IRF16" s="7"/>
      <c r="IRG16" s="7"/>
      <c r="IRH16" s="7"/>
      <c r="IRI16" s="7"/>
      <c r="IRJ16" s="7"/>
      <c r="IRK16" s="7"/>
      <c r="IRL16" s="7"/>
      <c r="IRM16" s="7"/>
      <c r="IRN16" s="7"/>
      <c r="IRO16" s="7"/>
      <c r="IRP16" s="7"/>
      <c r="IRQ16" s="7"/>
      <c r="IRR16" s="7"/>
      <c r="IRS16" s="7"/>
      <c r="IRT16" s="7"/>
      <c r="IRU16" s="7"/>
      <c r="IRV16" s="7"/>
      <c r="IRW16" s="7"/>
      <c r="IRX16" s="7"/>
      <c r="IRY16" s="7"/>
      <c r="IRZ16" s="7"/>
      <c r="ISA16" s="7"/>
      <c r="ISB16" s="7"/>
      <c r="ISC16" s="7"/>
      <c r="ISD16" s="7"/>
      <c r="ISE16" s="7"/>
      <c r="ISF16" s="7"/>
      <c r="ISG16" s="7"/>
      <c r="ISH16" s="7"/>
      <c r="ISI16" s="7"/>
      <c r="ISJ16" s="7"/>
      <c r="ISK16" s="7"/>
      <c r="ISL16" s="7"/>
      <c r="ISM16" s="7"/>
      <c r="ISN16" s="7"/>
      <c r="ISO16" s="7"/>
      <c r="ISP16" s="7"/>
      <c r="ISQ16" s="7"/>
      <c r="ISR16" s="7"/>
      <c r="ISS16" s="7"/>
      <c r="IST16" s="7"/>
      <c r="ISU16" s="7"/>
      <c r="ISV16" s="7"/>
      <c r="ISW16" s="7"/>
      <c r="ISX16" s="7"/>
      <c r="ISY16" s="7"/>
      <c r="ISZ16" s="7"/>
      <c r="ITA16" s="7"/>
      <c r="ITB16" s="7"/>
      <c r="ITC16" s="7"/>
      <c r="ITD16" s="7"/>
      <c r="ITE16" s="7"/>
      <c r="ITF16" s="7"/>
      <c r="ITG16" s="7"/>
      <c r="ITH16" s="7"/>
      <c r="ITI16" s="7"/>
      <c r="ITJ16" s="7"/>
      <c r="ITK16" s="7"/>
      <c r="ITL16" s="7"/>
      <c r="ITM16" s="7"/>
      <c r="ITN16" s="7"/>
      <c r="ITO16" s="7"/>
      <c r="ITP16" s="7"/>
      <c r="ITQ16" s="7"/>
      <c r="ITR16" s="7"/>
      <c r="ITS16" s="7"/>
      <c r="ITT16" s="7"/>
      <c r="ITU16" s="7"/>
      <c r="ITV16" s="7"/>
      <c r="ITW16" s="7"/>
      <c r="ITX16" s="7"/>
      <c r="ITY16" s="7"/>
      <c r="ITZ16" s="7"/>
      <c r="IUA16" s="7"/>
      <c r="IUB16" s="7"/>
      <c r="IUC16" s="7"/>
      <c r="IUD16" s="7"/>
      <c r="IUE16" s="7"/>
      <c r="IUF16" s="7"/>
      <c r="IUG16" s="7"/>
      <c r="IUH16" s="7"/>
      <c r="IUI16" s="7"/>
      <c r="IUJ16" s="7"/>
      <c r="IUK16" s="7"/>
      <c r="IUL16" s="7"/>
      <c r="IUM16" s="7"/>
      <c r="IUN16" s="7"/>
      <c r="IUO16" s="7"/>
      <c r="IUP16" s="7"/>
      <c r="IUQ16" s="7"/>
      <c r="IUR16" s="7"/>
      <c r="IUS16" s="7"/>
      <c r="IUT16" s="7"/>
      <c r="IUU16" s="7"/>
      <c r="IUV16" s="7"/>
      <c r="IUW16" s="7"/>
      <c r="IUX16" s="7"/>
      <c r="IUY16" s="7"/>
      <c r="IUZ16" s="7"/>
      <c r="IVA16" s="7"/>
      <c r="IVB16" s="7"/>
      <c r="IVC16" s="7"/>
      <c r="IVD16" s="7"/>
      <c r="IVE16" s="7"/>
      <c r="IVF16" s="7"/>
      <c r="IVG16" s="7"/>
      <c r="IVH16" s="7"/>
      <c r="IVI16" s="7"/>
      <c r="IVJ16" s="7"/>
      <c r="IVK16" s="7"/>
      <c r="IVL16" s="7"/>
      <c r="IVM16" s="7"/>
      <c r="IVN16" s="7"/>
      <c r="IVO16" s="7"/>
      <c r="IVP16" s="7"/>
      <c r="IVQ16" s="7"/>
      <c r="IVR16" s="7"/>
      <c r="IVS16" s="7"/>
      <c r="IVT16" s="7"/>
      <c r="IVU16" s="7"/>
      <c r="IVV16" s="7"/>
      <c r="IVW16" s="7"/>
      <c r="IVX16" s="7"/>
      <c r="IVY16" s="7"/>
      <c r="IVZ16" s="7"/>
      <c r="IWA16" s="7"/>
      <c r="IWB16" s="7"/>
      <c r="IWC16" s="7"/>
      <c r="IWD16" s="7"/>
      <c r="IWE16" s="7"/>
      <c r="IWF16" s="7"/>
      <c r="IWG16" s="7"/>
      <c r="IWH16" s="7"/>
      <c r="IWI16" s="7"/>
      <c r="IWJ16" s="7"/>
      <c r="IWK16" s="7"/>
      <c r="IWL16" s="7"/>
      <c r="IWM16" s="7"/>
      <c r="IWN16" s="7"/>
      <c r="IWO16" s="7"/>
      <c r="IWP16" s="7"/>
      <c r="IWQ16" s="7"/>
      <c r="IWR16" s="7"/>
      <c r="IWS16" s="7"/>
      <c r="IWT16" s="7"/>
      <c r="IWU16" s="7"/>
      <c r="IWV16" s="7"/>
      <c r="IWW16" s="7"/>
      <c r="IWX16" s="7"/>
      <c r="IWY16" s="7"/>
      <c r="IWZ16" s="7"/>
      <c r="IXA16" s="7"/>
      <c r="IXB16" s="7"/>
      <c r="IXC16" s="7"/>
      <c r="IXD16" s="7"/>
      <c r="IXE16" s="7"/>
      <c r="IXF16" s="7"/>
      <c r="IXG16" s="7"/>
      <c r="IXH16" s="7"/>
      <c r="IXI16" s="7"/>
      <c r="IXJ16" s="7"/>
      <c r="IXK16" s="7"/>
      <c r="IXL16" s="7"/>
      <c r="IXM16" s="7"/>
      <c r="IXN16" s="7"/>
      <c r="IXO16" s="7"/>
      <c r="IXP16" s="7"/>
      <c r="IXQ16" s="7"/>
      <c r="IXR16" s="7"/>
      <c r="IXS16" s="7"/>
      <c r="IXT16" s="7"/>
      <c r="IXU16" s="7"/>
      <c r="IXV16" s="7"/>
      <c r="IXW16" s="7"/>
      <c r="IXX16" s="7"/>
      <c r="IXY16" s="7"/>
      <c r="IXZ16" s="7"/>
      <c r="IYA16" s="7"/>
      <c r="IYB16" s="7"/>
      <c r="IYC16" s="7"/>
      <c r="IYD16" s="7"/>
      <c r="IYE16" s="7"/>
      <c r="IYF16" s="7"/>
      <c r="IYG16" s="7"/>
      <c r="IYH16" s="7"/>
      <c r="IYI16" s="7"/>
      <c r="IYJ16" s="7"/>
      <c r="IYK16" s="7"/>
      <c r="IYL16" s="7"/>
      <c r="IYM16" s="7"/>
      <c r="IYN16" s="7"/>
      <c r="IYO16" s="7"/>
      <c r="IYP16" s="7"/>
      <c r="IYQ16" s="7"/>
      <c r="IYR16" s="7"/>
      <c r="IYS16" s="7"/>
      <c r="IYT16" s="7"/>
      <c r="IYU16" s="7"/>
      <c r="IYV16" s="7"/>
      <c r="IYW16" s="7"/>
      <c r="IYX16" s="7"/>
      <c r="IYY16" s="7"/>
      <c r="IYZ16" s="7"/>
      <c r="IZA16" s="7"/>
      <c r="IZB16" s="7"/>
      <c r="IZC16" s="7"/>
      <c r="IZD16" s="7"/>
      <c r="IZE16" s="7"/>
      <c r="IZF16" s="7"/>
      <c r="IZG16" s="7"/>
      <c r="IZH16" s="7"/>
      <c r="IZI16" s="7"/>
      <c r="IZJ16" s="7"/>
      <c r="IZK16" s="7"/>
      <c r="IZL16" s="7"/>
      <c r="IZM16" s="7"/>
      <c r="IZN16" s="7"/>
      <c r="IZO16" s="7"/>
      <c r="IZP16" s="7"/>
      <c r="IZQ16" s="7"/>
      <c r="IZR16" s="7"/>
      <c r="IZS16" s="7"/>
      <c r="IZT16" s="7"/>
      <c r="IZU16" s="7"/>
      <c r="IZV16" s="7"/>
      <c r="IZW16" s="7"/>
      <c r="IZX16" s="7"/>
      <c r="IZY16" s="7"/>
      <c r="IZZ16" s="7"/>
      <c r="JAA16" s="7"/>
      <c r="JAB16" s="7"/>
      <c r="JAC16" s="7"/>
      <c r="JAD16" s="7"/>
      <c r="JAE16" s="7"/>
      <c r="JAF16" s="7"/>
      <c r="JAG16" s="7"/>
      <c r="JAH16" s="7"/>
      <c r="JAI16" s="7"/>
      <c r="JAJ16" s="7"/>
      <c r="JAK16" s="7"/>
      <c r="JAL16" s="7"/>
      <c r="JAM16" s="7"/>
      <c r="JAN16" s="7"/>
      <c r="JAO16" s="7"/>
      <c r="JAP16" s="7"/>
      <c r="JAQ16" s="7"/>
      <c r="JAR16" s="7"/>
      <c r="JAS16" s="7"/>
      <c r="JAT16" s="7"/>
      <c r="JAU16" s="7"/>
      <c r="JAV16" s="7"/>
      <c r="JAW16" s="7"/>
      <c r="JAX16" s="7"/>
      <c r="JAY16" s="7"/>
      <c r="JAZ16" s="7"/>
      <c r="JBA16" s="7"/>
      <c r="JBB16" s="7"/>
      <c r="JBC16" s="7"/>
      <c r="JBD16" s="7"/>
      <c r="JBE16" s="7"/>
      <c r="JBF16" s="7"/>
      <c r="JBG16" s="7"/>
      <c r="JBH16" s="7"/>
      <c r="JBI16" s="7"/>
      <c r="JBJ16" s="7"/>
      <c r="JBK16" s="7"/>
      <c r="JBL16" s="7"/>
      <c r="JBM16" s="7"/>
      <c r="JBN16" s="7"/>
      <c r="JBO16" s="7"/>
      <c r="JBP16" s="7"/>
      <c r="JBQ16" s="7"/>
      <c r="JBR16" s="7"/>
      <c r="JBS16" s="7"/>
      <c r="JBT16" s="7"/>
      <c r="JBU16" s="7"/>
      <c r="JBV16" s="7"/>
      <c r="JBW16" s="7"/>
      <c r="JBX16" s="7"/>
      <c r="JBY16" s="7"/>
      <c r="JBZ16" s="7"/>
      <c r="JCA16" s="7"/>
      <c r="JCB16" s="7"/>
      <c r="JCC16" s="7"/>
      <c r="JCD16" s="7"/>
      <c r="JCE16" s="7"/>
      <c r="JCF16" s="7"/>
      <c r="JCG16" s="7"/>
      <c r="JCH16" s="7"/>
      <c r="JCI16" s="7"/>
      <c r="JCJ16" s="7"/>
      <c r="JCK16" s="7"/>
      <c r="JCL16" s="7"/>
      <c r="JCM16" s="7"/>
      <c r="JCN16" s="7"/>
      <c r="JCO16" s="7"/>
      <c r="JCP16" s="7"/>
      <c r="JCQ16" s="7"/>
      <c r="JCR16" s="7"/>
      <c r="JCS16" s="7"/>
      <c r="JCT16" s="7"/>
      <c r="JCU16" s="7"/>
      <c r="JCV16" s="7"/>
      <c r="JCW16" s="7"/>
      <c r="JCX16" s="7"/>
      <c r="JCY16" s="7"/>
      <c r="JCZ16" s="7"/>
      <c r="JDA16" s="7"/>
      <c r="JDB16" s="7"/>
      <c r="JDC16" s="7"/>
      <c r="JDD16" s="7"/>
      <c r="JDE16" s="7"/>
      <c r="JDF16" s="7"/>
      <c r="JDG16" s="7"/>
      <c r="JDH16" s="7"/>
      <c r="JDI16" s="7"/>
      <c r="JDJ16" s="7"/>
      <c r="JDK16" s="7"/>
      <c r="JDL16" s="7"/>
      <c r="JDM16" s="7"/>
      <c r="JDN16" s="7"/>
      <c r="JDO16" s="7"/>
      <c r="JDP16" s="7"/>
      <c r="JDQ16" s="7"/>
      <c r="JDR16" s="7"/>
      <c r="JDS16" s="7"/>
      <c r="JDT16" s="7"/>
      <c r="JDU16" s="7"/>
      <c r="JDV16" s="7"/>
      <c r="JDW16" s="7"/>
      <c r="JDX16" s="7"/>
      <c r="JDY16" s="7"/>
      <c r="JDZ16" s="7"/>
      <c r="JEA16" s="7"/>
      <c r="JEB16" s="7"/>
      <c r="JEC16" s="7"/>
      <c r="JED16" s="7"/>
      <c r="JEE16" s="7"/>
      <c r="JEF16" s="7"/>
      <c r="JEG16" s="7"/>
      <c r="JEH16" s="7"/>
      <c r="JEI16" s="7"/>
      <c r="JEJ16" s="7"/>
      <c r="JEK16" s="7"/>
      <c r="JEL16" s="7"/>
      <c r="JEM16" s="7"/>
      <c r="JEN16" s="7"/>
      <c r="JEO16" s="7"/>
      <c r="JEP16" s="7"/>
      <c r="JEQ16" s="7"/>
      <c r="JER16" s="7"/>
      <c r="JES16" s="7"/>
      <c r="JET16" s="7"/>
      <c r="JEU16" s="7"/>
      <c r="JEV16" s="7"/>
      <c r="JEW16" s="7"/>
      <c r="JEX16" s="7"/>
      <c r="JEY16" s="7"/>
      <c r="JEZ16" s="7"/>
      <c r="JFA16" s="7"/>
      <c r="JFB16" s="7"/>
      <c r="JFC16" s="7"/>
      <c r="JFD16" s="7"/>
      <c r="JFE16" s="7"/>
      <c r="JFF16" s="7"/>
      <c r="JFG16" s="7"/>
      <c r="JFH16" s="7"/>
      <c r="JFI16" s="7"/>
      <c r="JFJ16" s="7"/>
      <c r="JFK16" s="7"/>
      <c r="JFL16" s="7"/>
      <c r="JFM16" s="7"/>
      <c r="JFN16" s="7"/>
      <c r="JFO16" s="7"/>
      <c r="JFP16" s="7"/>
      <c r="JFQ16" s="7"/>
      <c r="JFR16" s="7"/>
      <c r="JFS16" s="7"/>
      <c r="JFT16" s="7"/>
      <c r="JFU16" s="7"/>
      <c r="JFV16" s="7"/>
      <c r="JFW16" s="7"/>
      <c r="JFX16" s="7"/>
      <c r="JFY16" s="7"/>
      <c r="JFZ16" s="7"/>
      <c r="JGA16" s="7"/>
      <c r="JGB16" s="7"/>
      <c r="JGC16" s="7"/>
      <c r="JGD16" s="7"/>
      <c r="JGE16" s="7"/>
      <c r="JGF16" s="7"/>
      <c r="JGG16" s="7"/>
      <c r="JGH16" s="7"/>
      <c r="JGI16" s="7"/>
      <c r="JGJ16" s="7"/>
      <c r="JGK16" s="7"/>
      <c r="JGL16" s="7"/>
      <c r="JGM16" s="7"/>
      <c r="JGN16" s="7"/>
      <c r="JGO16" s="7"/>
      <c r="JGP16" s="7"/>
      <c r="JGQ16" s="7"/>
      <c r="JGR16" s="7"/>
      <c r="JGS16" s="7"/>
      <c r="JGT16" s="7"/>
      <c r="JGU16" s="7"/>
      <c r="JGV16" s="7"/>
      <c r="JGW16" s="7"/>
      <c r="JGX16" s="7"/>
      <c r="JGY16" s="7"/>
      <c r="JGZ16" s="7"/>
      <c r="JHA16" s="7"/>
      <c r="JHB16" s="7"/>
      <c r="JHC16" s="7"/>
      <c r="JHD16" s="7"/>
      <c r="JHE16" s="7"/>
      <c r="JHF16" s="7"/>
      <c r="JHG16" s="7"/>
      <c r="JHH16" s="7"/>
      <c r="JHI16" s="7"/>
      <c r="JHJ16" s="7"/>
      <c r="JHK16" s="7"/>
      <c r="JHL16" s="7"/>
      <c r="JHM16" s="7"/>
      <c r="JHN16" s="7"/>
      <c r="JHO16" s="7"/>
      <c r="JHP16" s="7"/>
      <c r="JHQ16" s="7"/>
      <c r="JHR16" s="7"/>
      <c r="JHS16" s="7"/>
      <c r="JHT16" s="7"/>
      <c r="JHU16" s="7"/>
      <c r="JHV16" s="7"/>
      <c r="JHW16" s="7"/>
      <c r="JHX16" s="7"/>
      <c r="JHY16" s="7"/>
      <c r="JHZ16" s="7"/>
      <c r="JIA16" s="7"/>
      <c r="JIB16" s="7"/>
      <c r="JIC16" s="7"/>
      <c r="JID16" s="7"/>
      <c r="JIE16" s="7"/>
      <c r="JIF16" s="7"/>
      <c r="JIG16" s="7"/>
      <c r="JIH16" s="7"/>
      <c r="JII16" s="7"/>
      <c r="JIJ16" s="7"/>
      <c r="JIK16" s="7"/>
      <c r="JIL16" s="7"/>
      <c r="JIM16" s="7"/>
      <c r="JIN16" s="7"/>
      <c r="JIO16" s="7"/>
      <c r="JIP16" s="7"/>
      <c r="JIQ16" s="7"/>
      <c r="JIR16" s="7"/>
      <c r="JIS16" s="7"/>
      <c r="JIT16" s="7"/>
      <c r="JIU16" s="7"/>
      <c r="JIV16" s="7"/>
      <c r="JIW16" s="7"/>
      <c r="JIX16" s="7"/>
      <c r="JIY16" s="7"/>
      <c r="JIZ16" s="7"/>
      <c r="JJA16" s="7"/>
      <c r="JJB16" s="7"/>
      <c r="JJC16" s="7"/>
      <c r="JJD16" s="7"/>
      <c r="JJE16" s="7"/>
      <c r="JJF16" s="7"/>
      <c r="JJG16" s="7"/>
      <c r="JJH16" s="7"/>
      <c r="JJI16" s="7"/>
      <c r="JJJ16" s="7"/>
      <c r="JJK16" s="7"/>
      <c r="JJL16" s="7"/>
      <c r="JJM16" s="7"/>
      <c r="JJN16" s="7"/>
      <c r="JJO16" s="7"/>
      <c r="JJP16" s="7"/>
      <c r="JJQ16" s="7"/>
      <c r="JJR16" s="7"/>
      <c r="JJS16" s="7"/>
      <c r="JJT16" s="7"/>
      <c r="JJU16" s="7"/>
      <c r="JJV16" s="7"/>
      <c r="JJW16" s="7"/>
      <c r="JJX16" s="7"/>
      <c r="JJY16" s="7"/>
      <c r="JJZ16" s="7"/>
      <c r="JKA16" s="7"/>
      <c r="JKB16" s="7"/>
      <c r="JKC16" s="7"/>
      <c r="JKD16" s="7"/>
      <c r="JKE16" s="7"/>
      <c r="JKF16" s="7"/>
      <c r="JKG16" s="7"/>
      <c r="JKH16" s="7"/>
      <c r="JKI16" s="7"/>
      <c r="JKJ16" s="7"/>
      <c r="JKK16" s="7"/>
      <c r="JKL16" s="7"/>
      <c r="JKM16" s="7"/>
      <c r="JKN16" s="7"/>
      <c r="JKO16" s="7"/>
      <c r="JKP16" s="7"/>
      <c r="JKQ16" s="7"/>
      <c r="JKR16" s="7"/>
      <c r="JKS16" s="7"/>
      <c r="JKT16" s="7"/>
      <c r="JKU16" s="7"/>
      <c r="JKV16" s="7"/>
      <c r="JKW16" s="7"/>
      <c r="JKX16" s="7"/>
      <c r="JKY16" s="7"/>
      <c r="JKZ16" s="7"/>
      <c r="JLA16" s="7"/>
      <c r="JLB16" s="7"/>
      <c r="JLC16" s="7"/>
      <c r="JLD16" s="7"/>
      <c r="JLE16" s="7"/>
      <c r="JLF16" s="7"/>
      <c r="JLG16" s="7"/>
      <c r="JLH16" s="7"/>
      <c r="JLI16" s="7"/>
      <c r="JLJ16" s="7"/>
      <c r="JLK16" s="7"/>
      <c r="JLL16" s="7"/>
      <c r="JLM16" s="7"/>
      <c r="JLN16" s="7"/>
      <c r="JLO16" s="7"/>
      <c r="JLP16" s="7"/>
      <c r="JLQ16" s="7"/>
      <c r="JLR16" s="7"/>
      <c r="JLS16" s="7"/>
      <c r="JLT16" s="7"/>
      <c r="JLU16" s="7"/>
      <c r="JLV16" s="7"/>
      <c r="JLW16" s="7"/>
      <c r="JLX16" s="7"/>
      <c r="JLY16" s="7"/>
      <c r="JLZ16" s="7"/>
      <c r="JMA16" s="7"/>
      <c r="JMB16" s="7"/>
      <c r="JMC16" s="7"/>
      <c r="JMD16" s="7"/>
      <c r="JME16" s="7"/>
      <c r="JMF16" s="7"/>
      <c r="JMG16" s="7"/>
      <c r="JMH16" s="7"/>
      <c r="JMI16" s="7"/>
      <c r="JMJ16" s="7"/>
      <c r="JMK16" s="7"/>
      <c r="JML16" s="7"/>
      <c r="JMM16" s="7"/>
      <c r="JMN16" s="7"/>
      <c r="JMO16" s="7"/>
      <c r="JMP16" s="7"/>
      <c r="JMQ16" s="7"/>
      <c r="JMR16" s="7"/>
      <c r="JMS16" s="7"/>
      <c r="JMT16" s="7"/>
      <c r="JMU16" s="7"/>
      <c r="JMV16" s="7"/>
      <c r="JMW16" s="7"/>
      <c r="JMX16" s="7"/>
      <c r="JMY16" s="7"/>
      <c r="JMZ16" s="7"/>
      <c r="JNA16" s="7"/>
      <c r="JNB16" s="7"/>
      <c r="JNC16" s="7"/>
      <c r="JND16" s="7"/>
      <c r="JNE16" s="7"/>
      <c r="JNF16" s="7"/>
      <c r="JNG16" s="7"/>
      <c r="JNH16" s="7"/>
      <c r="JNI16" s="7"/>
      <c r="JNJ16" s="7"/>
      <c r="JNK16" s="7"/>
      <c r="JNL16" s="7"/>
      <c r="JNM16" s="7"/>
      <c r="JNN16" s="7"/>
      <c r="JNO16" s="7"/>
      <c r="JNP16" s="7"/>
      <c r="JNQ16" s="7"/>
      <c r="JNR16" s="7"/>
      <c r="JNS16" s="7"/>
      <c r="JNT16" s="7"/>
      <c r="JNU16" s="7"/>
      <c r="JNV16" s="7"/>
      <c r="JNW16" s="7"/>
      <c r="JNX16" s="7"/>
      <c r="JNY16" s="7"/>
      <c r="JNZ16" s="7"/>
      <c r="JOA16" s="7"/>
      <c r="JOB16" s="7"/>
      <c r="JOC16" s="7"/>
      <c r="JOD16" s="7"/>
      <c r="JOE16" s="7"/>
      <c r="JOF16" s="7"/>
      <c r="JOG16" s="7"/>
      <c r="JOH16" s="7"/>
      <c r="JOI16" s="7"/>
      <c r="JOJ16" s="7"/>
      <c r="JOK16" s="7"/>
      <c r="JOL16" s="7"/>
      <c r="JOM16" s="7"/>
      <c r="JON16" s="7"/>
      <c r="JOO16" s="7"/>
      <c r="JOP16" s="7"/>
      <c r="JOQ16" s="7"/>
      <c r="JOR16" s="7"/>
      <c r="JOS16" s="7"/>
      <c r="JOT16" s="7"/>
      <c r="JOU16" s="7"/>
      <c r="JOV16" s="7"/>
      <c r="JOW16" s="7"/>
      <c r="JOX16" s="7"/>
      <c r="JOY16" s="7"/>
      <c r="JOZ16" s="7"/>
      <c r="JPA16" s="7"/>
      <c r="JPB16" s="7"/>
      <c r="JPC16" s="7"/>
      <c r="JPD16" s="7"/>
      <c r="JPE16" s="7"/>
      <c r="JPF16" s="7"/>
      <c r="JPG16" s="7"/>
      <c r="JPH16" s="7"/>
      <c r="JPI16" s="7"/>
      <c r="JPJ16" s="7"/>
      <c r="JPK16" s="7"/>
      <c r="JPL16" s="7"/>
      <c r="JPM16" s="7"/>
      <c r="JPN16" s="7"/>
      <c r="JPO16" s="7"/>
      <c r="JPP16" s="7"/>
      <c r="JPQ16" s="7"/>
      <c r="JPR16" s="7"/>
      <c r="JPS16" s="7"/>
      <c r="JPT16" s="7"/>
      <c r="JPU16" s="7"/>
      <c r="JPV16" s="7"/>
      <c r="JPW16" s="7"/>
      <c r="JPX16" s="7"/>
      <c r="JPY16" s="7"/>
      <c r="JPZ16" s="7"/>
      <c r="JQA16" s="7"/>
      <c r="JQB16" s="7"/>
      <c r="JQC16" s="7"/>
      <c r="JQD16" s="7"/>
      <c r="JQE16" s="7"/>
      <c r="JQF16" s="7"/>
      <c r="JQG16" s="7"/>
      <c r="JQH16" s="7"/>
      <c r="JQI16" s="7"/>
      <c r="JQJ16" s="7"/>
      <c r="JQK16" s="7"/>
      <c r="JQL16" s="7"/>
      <c r="JQM16" s="7"/>
      <c r="JQN16" s="7"/>
      <c r="JQO16" s="7"/>
      <c r="JQP16" s="7"/>
      <c r="JQQ16" s="7"/>
      <c r="JQR16" s="7"/>
      <c r="JQS16" s="7"/>
      <c r="JQT16" s="7"/>
      <c r="JQU16" s="7"/>
      <c r="JQV16" s="7"/>
      <c r="JQW16" s="7"/>
      <c r="JQX16" s="7"/>
      <c r="JQY16" s="7"/>
      <c r="JQZ16" s="7"/>
      <c r="JRA16" s="7"/>
      <c r="JRB16" s="7"/>
      <c r="JRC16" s="7"/>
      <c r="JRD16" s="7"/>
      <c r="JRE16" s="7"/>
      <c r="JRF16" s="7"/>
      <c r="JRG16" s="7"/>
      <c r="JRH16" s="7"/>
      <c r="JRI16" s="7"/>
      <c r="JRJ16" s="7"/>
      <c r="JRK16" s="7"/>
      <c r="JRL16" s="7"/>
      <c r="JRM16" s="7"/>
      <c r="JRN16" s="7"/>
      <c r="JRO16" s="7"/>
      <c r="JRP16" s="7"/>
      <c r="JRQ16" s="7"/>
      <c r="JRR16" s="7"/>
      <c r="JRS16" s="7"/>
      <c r="JRT16" s="7"/>
      <c r="JRU16" s="7"/>
      <c r="JRV16" s="7"/>
      <c r="JRW16" s="7"/>
      <c r="JRX16" s="7"/>
      <c r="JRY16" s="7"/>
      <c r="JRZ16" s="7"/>
      <c r="JSA16" s="7"/>
      <c r="JSB16" s="7"/>
      <c r="JSC16" s="7"/>
      <c r="JSD16" s="7"/>
      <c r="JSE16" s="7"/>
      <c r="JSF16" s="7"/>
      <c r="JSG16" s="7"/>
      <c r="JSH16" s="7"/>
      <c r="JSI16" s="7"/>
      <c r="JSJ16" s="7"/>
      <c r="JSK16" s="7"/>
      <c r="JSL16" s="7"/>
      <c r="JSM16" s="7"/>
      <c r="JSN16" s="7"/>
      <c r="JSO16" s="7"/>
      <c r="JSP16" s="7"/>
      <c r="JSQ16" s="7"/>
      <c r="JSR16" s="7"/>
      <c r="JSS16" s="7"/>
      <c r="JST16" s="7"/>
      <c r="JSU16" s="7"/>
      <c r="JSV16" s="7"/>
      <c r="JSW16" s="7"/>
      <c r="JSX16" s="7"/>
      <c r="JSY16" s="7"/>
      <c r="JSZ16" s="7"/>
      <c r="JTA16" s="7"/>
      <c r="JTB16" s="7"/>
      <c r="JTC16" s="7"/>
      <c r="JTD16" s="7"/>
      <c r="JTE16" s="7"/>
      <c r="JTF16" s="7"/>
      <c r="JTG16" s="7"/>
      <c r="JTH16" s="7"/>
      <c r="JTI16" s="7"/>
      <c r="JTJ16" s="7"/>
      <c r="JTK16" s="7"/>
      <c r="JTL16" s="7"/>
      <c r="JTM16" s="7"/>
      <c r="JTN16" s="7"/>
      <c r="JTO16" s="7"/>
      <c r="JTP16" s="7"/>
      <c r="JTQ16" s="7"/>
      <c r="JTR16" s="7"/>
      <c r="JTS16" s="7"/>
      <c r="JTT16" s="7"/>
      <c r="JTU16" s="7"/>
      <c r="JTV16" s="7"/>
      <c r="JTW16" s="7"/>
      <c r="JTX16" s="7"/>
      <c r="JTY16" s="7"/>
      <c r="JTZ16" s="7"/>
      <c r="JUA16" s="7"/>
      <c r="JUB16" s="7"/>
      <c r="JUC16" s="7"/>
      <c r="JUD16" s="7"/>
      <c r="JUE16" s="7"/>
      <c r="JUF16" s="7"/>
      <c r="JUG16" s="7"/>
      <c r="JUH16" s="7"/>
      <c r="JUI16" s="7"/>
      <c r="JUJ16" s="7"/>
      <c r="JUK16" s="7"/>
      <c r="JUL16" s="7"/>
      <c r="JUM16" s="7"/>
      <c r="JUN16" s="7"/>
      <c r="JUO16" s="7"/>
      <c r="JUP16" s="7"/>
      <c r="JUQ16" s="7"/>
      <c r="JUR16" s="7"/>
      <c r="JUS16" s="7"/>
      <c r="JUT16" s="7"/>
      <c r="JUU16" s="7"/>
      <c r="JUV16" s="7"/>
      <c r="JUW16" s="7"/>
      <c r="JUX16" s="7"/>
      <c r="JUY16" s="7"/>
      <c r="JUZ16" s="7"/>
      <c r="JVA16" s="7"/>
      <c r="JVB16" s="7"/>
      <c r="JVC16" s="7"/>
      <c r="JVD16" s="7"/>
      <c r="JVE16" s="7"/>
      <c r="JVF16" s="7"/>
      <c r="JVG16" s="7"/>
      <c r="JVH16" s="7"/>
      <c r="JVI16" s="7"/>
      <c r="JVJ16" s="7"/>
      <c r="JVK16" s="7"/>
      <c r="JVL16" s="7"/>
      <c r="JVM16" s="7"/>
      <c r="JVN16" s="7"/>
      <c r="JVO16" s="7"/>
      <c r="JVP16" s="7"/>
      <c r="JVQ16" s="7"/>
      <c r="JVR16" s="7"/>
      <c r="JVS16" s="7"/>
      <c r="JVT16" s="7"/>
      <c r="JVU16" s="7"/>
      <c r="JVV16" s="7"/>
      <c r="JVW16" s="7"/>
      <c r="JVX16" s="7"/>
      <c r="JVY16" s="7"/>
      <c r="JVZ16" s="7"/>
      <c r="JWA16" s="7"/>
      <c r="JWB16" s="7"/>
      <c r="JWC16" s="7"/>
      <c r="JWD16" s="7"/>
      <c r="JWE16" s="7"/>
      <c r="JWF16" s="7"/>
      <c r="JWG16" s="7"/>
      <c r="JWH16" s="7"/>
      <c r="JWI16" s="7"/>
      <c r="JWJ16" s="7"/>
      <c r="JWK16" s="7"/>
      <c r="JWL16" s="7"/>
      <c r="JWM16" s="7"/>
      <c r="JWN16" s="7"/>
      <c r="JWO16" s="7"/>
      <c r="JWP16" s="7"/>
      <c r="JWQ16" s="7"/>
      <c r="JWR16" s="7"/>
      <c r="JWS16" s="7"/>
      <c r="JWT16" s="7"/>
      <c r="JWU16" s="7"/>
      <c r="JWV16" s="7"/>
      <c r="JWW16" s="7"/>
      <c r="JWX16" s="7"/>
      <c r="JWY16" s="7"/>
      <c r="JWZ16" s="7"/>
      <c r="JXA16" s="7"/>
      <c r="JXB16" s="7"/>
      <c r="JXC16" s="7"/>
      <c r="JXD16" s="7"/>
      <c r="JXE16" s="7"/>
      <c r="JXF16" s="7"/>
      <c r="JXG16" s="7"/>
      <c r="JXH16" s="7"/>
      <c r="JXI16" s="7"/>
      <c r="JXJ16" s="7"/>
      <c r="JXK16" s="7"/>
      <c r="JXL16" s="7"/>
      <c r="JXM16" s="7"/>
      <c r="JXN16" s="7"/>
      <c r="JXO16" s="7"/>
      <c r="JXP16" s="7"/>
      <c r="JXQ16" s="7"/>
      <c r="JXR16" s="7"/>
      <c r="JXS16" s="7"/>
      <c r="JXT16" s="7"/>
      <c r="JXU16" s="7"/>
      <c r="JXV16" s="7"/>
      <c r="JXW16" s="7"/>
      <c r="JXX16" s="7"/>
      <c r="JXY16" s="7"/>
      <c r="JXZ16" s="7"/>
      <c r="JYA16" s="7"/>
      <c r="JYB16" s="7"/>
      <c r="JYC16" s="7"/>
      <c r="JYD16" s="7"/>
      <c r="JYE16" s="7"/>
      <c r="JYF16" s="7"/>
      <c r="JYG16" s="7"/>
      <c r="JYH16" s="7"/>
      <c r="JYI16" s="7"/>
      <c r="JYJ16" s="7"/>
      <c r="JYK16" s="7"/>
      <c r="JYL16" s="7"/>
      <c r="JYM16" s="7"/>
      <c r="JYN16" s="7"/>
      <c r="JYO16" s="7"/>
      <c r="JYP16" s="7"/>
      <c r="JYQ16" s="7"/>
      <c r="JYR16" s="7"/>
      <c r="JYS16" s="7"/>
      <c r="JYT16" s="7"/>
      <c r="JYU16" s="7"/>
      <c r="JYV16" s="7"/>
      <c r="JYW16" s="7"/>
      <c r="JYX16" s="7"/>
      <c r="JYY16" s="7"/>
      <c r="JYZ16" s="7"/>
      <c r="JZA16" s="7"/>
      <c r="JZB16" s="7"/>
      <c r="JZC16" s="7"/>
      <c r="JZD16" s="7"/>
      <c r="JZE16" s="7"/>
      <c r="JZF16" s="7"/>
      <c r="JZG16" s="7"/>
      <c r="JZH16" s="7"/>
      <c r="JZI16" s="7"/>
      <c r="JZJ16" s="7"/>
      <c r="JZK16" s="7"/>
      <c r="JZL16" s="7"/>
      <c r="JZM16" s="7"/>
      <c r="JZN16" s="7"/>
      <c r="JZO16" s="7"/>
      <c r="JZP16" s="7"/>
      <c r="JZQ16" s="7"/>
      <c r="JZR16" s="7"/>
      <c r="JZS16" s="7"/>
      <c r="JZT16" s="7"/>
      <c r="JZU16" s="7"/>
      <c r="JZV16" s="7"/>
      <c r="JZW16" s="7"/>
      <c r="JZX16" s="7"/>
      <c r="JZY16" s="7"/>
      <c r="JZZ16" s="7"/>
      <c r="KAA16" s="7"/>
      <c r="KAB16" s="7"/>
      <c r="KAC16" s="7"/>
      <c r="KAD16" s="7"/>
      <c r="KAE16" s="7"/>
      <c r="KAF16" s="7"/>
      <c r="KAG16" s="7"/>
      <c r="KAH16" s="7"/>
      <c r="KAI16" s="7"/>
      <c r="KAJ16" s="7"/>
      <c r="KAK16" s="7"/>
      <c r="KAL16" s="7"/>
      <c r="KAM16" s="7"/>
      <c r="KAN16" s="7"/>
      <c r="KAO16" s="7"/>
      <c r="KAP16" s="7"/>
      <c r="KAQ16" s="7"/>
      <c r="KAR16" s="7"/>
      <c r="KAS16" s="7"/>
      <c r="KAT16" s="7"/>
      <c r="KAU16" s="7"/>
      <c r="KAV16" s="7"/>
      <c r="KAW16" s="7"/>
      <c r="KAX16" s="7"/>
      <c r="KAY16" s="7"/>
      <c r="KAZ16" s="7"/>
      <c r="KBA16" s="7"/>
      <c r="KBB16" s="7"/>
      <c r="KBC16" s="7"/>
      <c r="KBD16" s="7"/>
      <c r="KBE16" s="7"/>
      <c r="KBF16" s="7"/>
      <c r="KBG16" s="7"/>
      <c r="KBH16" s="7"/>
      <c r="KBI16" s="7"/>
      <c r="KBJ16" s="7"/>
      <c r="KBK16" s="7"/>
      <c r="KBL16" s="7"/>
      <c r="KBM16" s="7"/>
      <c r="KBN16" s="7"/>
      <c r="KBO16" s="7"/>
      <c r="KBP16" s="7"/>
      <c r="KBQ16" s="7"/>
      <c r="KBR16" s="7"/>
      <c r="KBS16" s="7"/>
      <c r="KBT16" s="7"/>
      <c r="KBU16" s="7"/>
      <c r="KBV16" s="7"/>
      <c r="KBW16" s="7"/>
      <c r="KBX16" s="7"/>
      <c r="KBY16" s="7"/>
      <c r="KBZ16" s="7"/>
      <c r="KCA16" s="7"/>
      <c r="KCB16" s="7"/>
      <c r="KCC16" s="7"/>
      <c r="KCD16" s="7"/>
      <c r="KCE16" s="7"/>
      <c r="KCF16" s="7"/>
      <c r="KCG16" s="7"/>
      <c r="KCH16" s="7"/>
      <c r="KCI16" s="7"/>
      <c r="KCJ16" s="7"/>
      <c r="KCK16" s="7"/>
      <c r="KCL16" s="7"/>
      <c r="KCM16" s="7"/>
      <c r="KCN16" s="7"/>
      <c r="KCO16" s="7"/>
      <c r="KCP16" s="7"/>
      <c r="KCQ16" s="7"/>
      <c r="KCR16" s="7"/>
      <c r="KCS16" s="7"/>
      <c r="KCT16" s="7"/>
      <c r="KCU16" s="7"/>
      <c r="KCV16" s="7"/>
      <c r="KCW16" s="7"/>
      <c r="KCX16" s="7"/>
      <c r="KCY16" s="7"/>
      <c r="KCZ16" s="7"/>
      <c r="KDA16" s="7"/>
      <c r="KDB16" s="7"/>
      <c r="KDC16" s="7"/>
      <c r="KDD16" s="7"/>
      <c r="KDE16" s="7"/>
      <c r="KDF16" s="7"/>
      <c r="KDG16" s="7"/>
      <c r="KDH16" s="7"/>
      <c r="KDI16" s="7"/>
      <c r="KDJ16" s="7"/>
      <c r="KDK16" s="7"/>
      <c r="KDL16" s="7"/>
      <c r="KDM16" s="7"/>
      <c r="KDN16" s="7"/>
      <c r="KDO16" s="7"/>
      <c r="KDP16" s="7"/>
      <c r="KDQ16" s="7"/>
      <c r="KDR16" s="7"/>
      <c r="KDS16" s="7"/>
      <c r="KDT16" s="7"/>
      <c r="KDU16" s="7"/>
      <c r="KDV16" s="7"/>
      <c r="KDW16" s="7"/>
      <c r="KDX16" s="7"/>
      <c r="KDY16" s="7"/>
      <c r="KDZ16" s="7"/>
      <c r="KEA16" s="7"/>
      <c r="KEB16" s="7"/>
      <c r="KEC16" s="7"/>
      <c r="KED16" s="7"/>
      <c r="KEE16" s="7"/>
      <c r="KEF16" s="7"/>
      <c r="KEG16" s="7"/>
      <c r="KEH16" s="7"/>
      <c r="KEI16" s="7"/>
      <c r="KEJ16" s="7"/>
      <c r="KEK16" s="7"/>
      <c r="KEL16" s="7"/>
      <c r="KEM16" s="7"/>
      <c r="KEN16" s="7"/>
      <c r="KEO16" s="7"/>
      <c r="KEP16" s="7"/>
      <c r="KEQ16" s="7"/>
      <c r="KER16" s="7"/>
      <c r="KES16" s="7"/>
      <c r="KET16" s="7"/>
      <c r="KEU16" s="7"/>
      <c r="KEV16" s="7"/>
      <c r="KEW16" s="7"/>
      <c r="KEX16" s="7"/>
      <c r="KEY16" s="7"/>
      <c r="KEZ16" s="7"/>
      <c r="KFA16" s="7"/>
      <c r="KFB16" s="7"/>
      <c r="KFC16" s="7"/>
      <c r="KFD16" s="7"/>
      <c r="KFE16" s="7"/>
      <c r="KFF16" s="7"/>
      <c r="KFG16" s="7"/>
      <c r="KFH16" s="7"/>
      <c r="KFI16" s="7"/>
      <c r="KFJ16" s="7"/>
      <c r="KFK16" s="7"/>
      <c r="KFL16" s="7"/>
      <c r="KFM16" s="7"/>
      <c r="KFN16" s="7"/>
      <c r="KFO16" s="7"/>
      <c r="KFP16" s="7"/>
      <c r="KFQ16" s="7"/>
      <c r="KFR16" s="7"/>
      <c r="KFS16" s="7"/>
      <c r="KFT16" s="7"/>
      <c r="KFU16" s="7"/>
      <c r="KFV16" s="7"/>
      <c r="KFW16" s="7"/>
      <c r="KFX16" s="7"/>
      <c r="KFY16" s="7"/>
      <c r="KFZ16" s="7"/>
      <c r="KGA16" s="7"/>
      <c r="KGB16" s="7"/>
      <c r="KGC16" s="7"/>
      <c r="KGD16" s="7"/>
      <c r="KGE16" s="7"/>
      <c r="KGF16" s="7"/>
      <c r="KGG16" s="7"/>
      <c r="KGH16" s="7"/>
      <c r="KGI16" s="7"/>
      <c r="KGJ16" s="7"/>
      <c r="KGK16" s="7"/>
      <c r="KGL16" s="7"/>
      <c r="KGM16" s="7"/>
      <c r="KGN16" s="7"/>
      <c r="KGO16" s="7"/>
      <c r="KGP16" s="7"/>
      <c r="KGQ16" s="7"/>
      <c r="KGR16" s="7"/>
      <c r="KGS16" s="7"/>
      <c r="KGT16" s="7"/>
      <c r="KGU16" s="7"/>
      <c r="KGV16" s="7"/>
      <c r="KGW16" s="7"/>
      <c r="KGX16" s="7"/>
      <c r="KGY16" s="7"/>
      <c r="KGZ16" s="7"/>
      <c r="KHA16" s="7"/>
      <c r="KHB16" s="7"/>
      <c r="KHC16" s="7"/>
      <c r="KHD16" s="7"/>
      <c r="KHE16" s="7"/>
      <c r="KHF16" s="7"/>
      <c r="KHG16" s="7"/>
      <c r="KHH16" s="7"/>
      <c r="KHI16" s="7"/>
      <c r="KHJ16" s="7"/>
      <c r="KHK16" s="7"/>
      <c r="KHL16" s="7"/>
      <c r="KHM16" s="7"/>
      <c r="KHN16" s="7"/>
      <c r="KHO16" s="7"/>
      <c r="KHP16" s="7"/>
      <c r="KHQ16" s="7"/>
      <c r="KHR16" s="7"/>
      <c r="KHS16" s="7"/>
      <c r="KHT16" s="7"/>
      <c r="KHU16" s="7"/>
      <c r="KHV16" s="7"/>
      <c r="KHW16" s="7"/>
      <c r="KHX16" s="7"/>
      <c r="KHY16" s="7"/>
      <c r="KHZ16" s="7"/>
      <c r="KIA16" s="7"/>
      <c r="KIB16" s="7"/>
      <c r="KIC16" s="7"/>
      <c r="KID16" s="7"/>
      <c r="KIE16" s="7"/>
      <c r="KIF16" s="7"/>
      <c r="KIG16" s="7"/>
      <c r="KIH16" s="7"/>
      <c r="KII16" s="7"/>
      <c r="KIJ16" s="7"/>
      <c r="KIK16" s="7"/>
      <c r="KIL16" s="7"/>
      <c r="KIM16" s="7"/>
      <c r="KIN16" s="7"/>
      <c r="KIO16" s="7"/>
      <c r="KIP16" s="7"/>
      <c r="KIQ16" s="7"/>
      <c r="KIR16" s="7"/>
      <c r="KIS16" s="7"/>
      <c r="KIT16" s="7"/>
      <c r="KIU16" s="7"/>
      <c r="KIV16" s="7"/>
      <c r="KIW16" s="7"/>
      <c r="KIX16" s="7"/>
      <c r="KIY16" s="7"/>
      <c r="KIZ16" s="7"/>
      <c r="KJA16" s="7"/>
      <c r="KJB16" s="7"/>
      <c r="KJC16" s="7"/>
      <c r="KJD16" s="7"/>
      <c r="KJE16" s="7"/>
      <c r="KJF16" s="7"/>
      <c r="KJG16" s="7"/>
      <c r="KJH16" s="7"/>
      <c r="KJI16" s="7"/>
      <c r="KJJ16" s="7"/>
      <c r="KJK16" s="7"/>
      <c r="KJL16" s="7"/>
      <c r="KJM16" s="7"/>
      <c r="KJN16" s="7"/>
      <c r="KJO16" s="7"/>
      <c r="KJP16" s="7"/>
      <c r="KJQ16" s="7"/>
      <c r="KJR16" s="7"/>
      <c r="KJS16" s="7"/>
      <c r="KJT16" s="7"/>
      <c r="KJU16" s="7"/>
      <c r="KJV16" s="7"/>
      <c r="KJW16" s="7"/>
      <c r="KJX16" s="7"/>
      <c r="KJY16" s="7"/>
      <c r="KJZ16" s="7"/>
      <c r="KKA16" s="7"/>
      <c r="KKB16" s="7"/>
      <c r="KKC16" s="7"/>
      <c r="KKD16" s="7"/>
      <c r="KKE16" s="7"/>
      <c r="KKF16" s="7"/>
      <c r="KKG16" s="7"/>
      <c r="KKH16" s="7"/>
      <c r="KKI16" s="7"/>
      <c r="KKJ16" s="7"/>
      <c r="KKK16" s="7"/>
      <c r="KKL16" s="7"/>
      <c r="KKM16" s="7"/>
      <c r="KKN16" s="7"/>
      <c r="KKO16" s="7"/>
      <c r="KKP16" s="7"/>
      <c r="KKQ16" s="7"/>
      <c r="KKR16" s="7"/>
      <c r="KKS16" s="7"/>
      <c r="KKT16" s="7"/>
      <c r="KKU16" s="7"/>
      <c r="KKV16" s="7"/>
      <c r="KKW16" s="7"/>
      <c r="KKX16" s="7"/>
      <c r="KKY16" s="7"/>
      <c r="KKZ16" s="7"/>
      <c r="KLA16" s="7"/>
      <c r="KLB16" s="7"/>
      <c r="KLC16" s="7"/>
      <c r="KLD16" s="7"/>
      <c r="KLE16" s="7"/>
      <c r="KLF16" s="7"/>
      <c r="KLG16" s="7"/>
      <c r="KLH16" s="7"/>
      <c r="KLI16" s="7"/>
      <c r="KLJ16" s="7"/>
      <c r="KLK16" s="7"/>
      <c r="KLL16" s="7"/>
      <c r="KLM16" s="7"/>
      <c r="KLN16" s="7"/>
      <c r="KLO16" s="7"/>
      <c r="KLP16" s="7"/>
      <c r="KLQ16" s="7"/>
      <c r="KLR16" s="7"/>
      <c r="KLS16" s="7"/>
      <c r="KLT16" s="7"/>
      <c r="KLU16" s="7"/>
      <c r="KLV16" s="7"/>
      <c r="KLW16" s="7"/>
      <c r="KLX16" s="7"/>
      <c r="KLY16" s="7"/>
      <c r="KLZ16" s="7"/>
      <c r="KMA16" s="7"/>
      <c r="KMB16" s="7"/>
      <c r="KMC16" s="7"/>
      <c r="KMD16" s="7"/>
      <c r="KME16" s="7"/>
      <c r="KMF16" s="7"/>
      <c r="KMG16" s="7"/>
      <c r="KMH16" s="7"/>
      <c r="KMI16" s="7"/>
      <c r="KMJ16" s="7"/>
      <c r="KMK16" s="7"/>
      <c r="KML16" s="7"/>
      <c r="KMM16" s="7"/>
      <c r="KMN16" s="7"/>
      <c r="KMO16" s="7"/>
      <c r="KMP16" s="7"/>
      <c r="KMQ16" s="7"/>
      <c r="KMR16" s="7"/>
      <c r="KMS16" s="7"/>
      <c r="KMT16" s="7"/>
      <c r="KMU16" s="7"/>
      <c r="KMV16" s="7"/>
      <c r="KMW16" s="7"/>
      <c r="KMX16" s="7"/>
      <c r="KMY16" s="7"/>
      <c r="KMZ16" s="7"/>
      <c r="KNA16" s="7"/>
      <c r="KNB16" s="7"/>
      <c r="KNC16" s="7"/>
      <c r="KND16" s="7"/>
      <c r="KNE16" s="7"/>
      <c r="KNF16" s="7"/>
      <c r="KNG16" s="7"/>
      <c r="KNH16" s="7"/>
      <c r="KNI16" s="7"/>
      <c r="KNJ16" s="7"/>
      <c r="KNK16" s="7"/>
      <c r="KNL16" s="7"/>
      <c r="KNM16" s="7"/>
      <c r="KNN16" s="7"/>
      <c r="KNO16" s="7"/>
      <c r="KNP16" s="7"/>
      <c r="KNQ16" s="7"/>
      <c r="KNR16" s="7"/>
      <c r="KNS16" s="7"/>
      <c r="KNT16" s="7"/>
      <c r="KNU16" s="7"/>
      <c r="KNV16" s="7"/>
      <c r="KNW16" s="7"/>
      <c r="KNX16" s="7"/>
      <c r="KNY16" s="7"/>
      <c r="KNZ16" s="7"/>
      <c r="KOA16" s="7"/>
      <c r="KOB16" s="7"/>
      <c r="KOC16" s="7"/>
      <c r="KOD16" s="7"/>
      <c r="KOE16" s="7"/>
      <c r="KOF16" s="7"/>
      <c r="KOG16" s="7"/>
      <c r="KOH16" s="7"/>
      <c r="KOI16" s="7"/>
      <c r="KOJ16" s="7"/>
      <c r="KOK16" s="7"/>
      <c r="KOL16" s="7"/>
      <c r="KOM16" s="7"/>
      <c r="KON16" s="7"/>
      <c r="KOO16" s="7"/>
      <c r="KOP16" s="7"/>
      <c r="KOQ16" s="7"/>
      <c r="KOR16" s="7"/>
      <c r="KOS16" s="7"/>
      <c r="KOT16" s="7"/>
      <c r="KOU16" s="7"/>
      <c r="KOV16" s="7"/>
      <c r="KOW16" s="7"/>
      <c r="KOX16" s="7"/>
      <c r="KOY16" s="7"/>
      <c r="KOZ16" s="7"/>
      <c r="KPA16" s="7"/>
      <c r="KPB16" s="7"/>
      <c r="KPC16" s="7"/>
      <c r="KPD16" s="7"/>
      <c r="KPE16" s="7"/>
      <c r="KPF16" s="7"/>
      <c r="KPG16" s="7"/>
      <c r="KPH16" s="7"/>
      <c r="KPI16" s="7"/>
      <c r="KPJ16" s="7"/>
      <c r="KPK16" s="7"/>
      <c r="KPL16" s="7"/>
      <c r="KPM16" s="7"/>
      <c r="KPN16" s="7"/>
      <c r="KPO16" s="7"/>
      <c r="KPP16" s="7"/>
      <c r="KPQ16" s="7"/>
      <c r="KPR16" s="7"/>
      <c r="KPS16" s="7"/>
      <c r="KPT16" s="7"/>
      <c r="KPU16" s="7"/>
      <c r="KPV16" s="7"/>
      <c r="KPW16" s="7"/>
      <c r="KPX16" s="7"/>
      <c r="KPY16" s="7"/>
      <c r="KPZ16" s="7"/>
      <c r="KQA16" s="7"/>
      <c r="KQB16" s="7"/>
      <c r="KQC16" s="7"/>
      <c r="KQD16" s="7"/>
      <c r="KQE16" s="7"/>
      <c r="KQF16" s="7"/>
      <c r="KQG16" s="7"/>
      <c r="KQH16" s="7"/>
      <c r="KQI16" s="7"/>
      <c r="KQJ16" s="7"/>
      <c r="KQK16" s="7"/>
      <c r="KQL16" s="7"/>
      <c r="KQM16" s="7"/>
      <c r="KQN16" s="7"/>
      <c r="KQO16" s="7"/>
      <c r="KQP16" s="7"/>
      <c r="KQQ16" s="7"/>
      <c r="KQR16" s="7"/>
      <c r="KQS16" s="7"/>
      <c r="KQT16" s="7"/>
      <c r="KQU16" s="7"/>
      <c r="KQV16" s="7"/>
      <c r="KQW16" s="7"/>
      <c r="KQX16" s="7"/>
      <c r="KQY16" s="7"/>
      <c r="KQZ16" s="7"/>
      <c r="KRA16" s="7"/>
      <c r="KRB16" s="7"/>
      <c r="KRC16" s="7"/>
      <c r="KRD16" s="7"/>
      <c r="KRE16" s="7"/>
      <c r="KRF16" s="7"/>
      <c r="KRG16" s="7"/>
      <c r="KRH16" s="7"/>
      <c r="KRI16" s="7"/>
      <c r="KRJ16" s="7"/>
      <c r="KRK16" s="7"/>
      <c r="KRL16" s="7"/>
      <c r="KRM16" s="7"/>
      <c r="KRN16" s="7"/>
      <c r="KRO16" s="7"/>
      <c r="KRP16" s="7"/>
      <c r="KRQ16" s="7"/>
      <c r="KRR16" s="7"/>
      <c r="KRS16" s="7"/>
      <c r="KRT16" s="7"/>
      <c r="KRU16" s="7"/>
      <c r="KRV16" s="7"/>
      <c r="KRW16" s="7"/>
      <c r="KRX16" s="7"/>
      <c r="KRY16" s="7"/>
      <c r="KRZ16" s="7"/>
      <c r="KSA16" s="7"/>
      <c r="KSB16" s="7"/>
      <c r="KSC16" s="7"/>
      <c r="KSD16" s="7"/>
      <c r="KSE16" s="7"/>
      <c r="KSF16" s="7"/>
      <c r="KSG16" s="7"/>
      <c r="KSH16" s="7"/>
      <c r="KSI16" s="7"/>
      <c r="KSJ16" s="7"/>
      <c r="KSK16" s="7"/>
      <c r="KSL16" s="7"/>
      <c r="KSM16" s="7"/>
      <c r="KSN16" s="7"/>
      <c r="KSO16" s="7"/>
      <c r="KSP16" s="7"/>
      <c r="KSQ16" s="7"/>
      <c r="KSR16" s="7"/>
      <c r="KSS16" s="7"/>
      <c r="KST16" s="7"/>
      <c r="KSU16" s="7"/>
      <c r="KSV16" s="7"/>
      <c r="KSW16" s="7"/>
      <c r="KSX16" s="7"/>
      <c r="KSY16" s="7"/>
      <c r="KSZ16" s="7"/>
      <c r="KTA16" s="7"/>
      <c r="KTB16" s="7"/>
      <c r="KTC16" s="7"/>
      <c r="KTD16" s="7"/>
      <c r="KTE16" s="7"/>
      <c r="KTF16" s="7"/>
      <c r="KTG16" s="7"/>
      <c r="KTH16" s="7"/>
      <c r="KTI16" s="7"/>
      <c r="KTJ16" s="7"/>
      <c r="KTK16" s="7"/>
      <c r="KTL16" s="7"/>
      <c r="KTM16" s="7"/>
      <c r="KTN16" s="7"/>
      <c r="KTO16" s="7"/>
      <c r="KTP16" s="7"/>
      <c r="KTQ16" s="7"/>
      <c r="KTR16" s="7"/>
      <c r="KTS16" s="7"/>
      <c r="KTT16" s="7"/>
      <c r="KTU16" s="7"/>
      <c r="KTV16" s="7"/>
      <c r="KTW16" s="7"/>
      <c r="KTX16" s="7"/>
      <c r="KTY16" s="7"/>
      <c r="KTZ16" s="7"/>
      <c r="KUA16" s="7"/>
      <c r="KUB16" s="7"/>
      <c r="KUC16" s="7"/>
      <c r="KUD16" s="7"/>
      <c r="KUE16" s="7"/>
      <c r="KUF16" s="7"/>
      <c r="KUG16" s="7"/>
      <c r="KUH16" s="7"/>
      <c r="KUI16" s="7"/>
      <c r="KUJ16" s="7"/>
      <c r="KUK16" s="7"/>
      <c r="KUL16" s="7"/>
      <c r="KUM16" s="7"/>
      <c r="KUN16" s="7"/>
      <c r="KUO16" s="7"/>
      <c r="KUP16" s="7"/>
      <c r="KUQ16" s="7"/>
      <c r="KUR16" s="7"/>
      <c r="KUS16" s="7"/>
      <c r="KUT16" s="7"/>
      <c r="KUU16" s="7"/>
      <c r="KUV16" s="7"/>
      <c r="KUW16" s="7"/>
      <c r="KUX16" s="7"/>
      <c r="KUY16" s="7"/>
      <c r="KUZ16" s="7"/>
      <c r="KVA16" s="7"/>
      <c r="KVB16" s="7"/>
      <c r="KVC16" s="7"/>
      <c r="KVD16" s="7"/>
      <c r="KVE16" s="7"/>
      <c r="KVF16" s="7"/>
      <c r="KVG16" s="7"/>
      <c r="KVH16" s="7"/>
      <c r="KVI16" s="7"/>
      <c r="KVJ16" s="7"/>
      <c r="KVK16" s="7"/>
      <c r="KVL16" s="7"/>
      <c r="KVM16" s="7"/>
      <c r="KVN16" s="7"/>
      <c r="KVO16" s="7"/>
      <c r="KVP16" s="7"/>
      <c r="KVQ16" s="7"/>
      <c r="KVR16" s="7"/>
      <c r="KVS16" s="7"/>
      <c r="KVT16" s="7"/>
      <c r="KVU16" s="7"/>
      <c r="KVV16" s="7"/>
      <c r="KVW16" s="7"/>
      <c r="KVX16" s="7"/>
      <c r="KVY16" s="7"/>
      <c r="KVZ16" s="7"/>
      <c r="KWA16" s="7"/>
      <c r="KWB16" s="7"/>
      <c r="KWC16" s="7"/>
      <c r="KWD16" s="7"/>
      <c r="KWE16" s="7"/>
      <c r="KWF16" s="7"/>
      <c r="KWG16" s="7"/>
      <c r="KWH16" s="7"/>
      <c r="KWI16" s="7"/>
      <c r="KWJ16" s="7"/>
      <c r="KWK16" s="7"/>
      <c r="KWL16" s="7"/>
      <c r="KWM16" s="7"/>
      <c r="KWN16" s="7"/>
      <c r="KWO16" s="7"/>
      <c r="KWP16" s="7"/>
      <c r="KWQ16" s="7"/>
      <c r="KWR16" s="7"/>
      <c r="KWS16" s="7"/>
      <c r="KWT16" s="7"/>
      <c r="KWU16" s="7"/>
      <c r="KWV16" s="7"/>
      <c r="KWW16" s="7"/>
      <c r="KWX16" s="7"/>
      <c r="KWY16" s="7"/>
      <c r="KWZ16" s="7"/>
      <c r="KXA16" s="7"/>
      <c r="KXB16" s="7"/>
      <c r="KXC16" s="7"/>
      <c r="KXD16" s="7"/>
      <c r="KXE16" s="7"/>
      <c r="KXF16" s="7"/>
      <c r="KXG16" s="7"/>
      <c r="KXH16" s="7"/>
      <c r="KXI16" s="7"/>
      <c r="KXJ16" s="7"/>
      <c r="KXK16" s="7"/>
      <c r="KXL16" s="7"/>
      <c r="KXM16" s="7"/>
      <c r="KXN16" s="7"/>
      <c r="KXO16" s="7"/>
      <c r="KXP16" s="7"/>
      <c r="KXQ16" s="7"/>
      <c r="KXR16" s="7"/>
      <c r="KXS16" s="7"/>
      <c r="KXT16" s="7"/>
      <c r="KXU16" s="7"/>
      <c r="KXV16" s="7"/>
      <c r="KXW16" s="7"/>
      <c r="KXX16" s="7"/>
      <c r="KXY16" s="7"/>
      <c r="KXZ16" s="7"/>
      <c r="KYA16" s="7"/>
      <c r="KYB16" s="7"/>
      <c r="KYC16" s="7"/>
      <c r="KYD16" s="7"/>
      <c r="KYE16" s="7"/>
      <c r="KYF16" s="7"/>
      <c r="KYG16" s="7"/>
      <c r="KYH16" s="7"/>
      <c r="KYI16" s="7"/>
      <c r="KYJ16" s="7"/>
      <c r="KYK16" s="7"/>
      <c r="KYL16" s="7"/>
      <c r="KYM16" s="7"/>
      <c r="KYN16" s="7"/>
      <c r="KYO16" s="7"/>
      <c r="KYP16" s="7"/>
      <c r="KYQ16" s="7"/>
      <c r="KYR16" s="7"/>
      <c r="KYS16" s="7"/>
      <c r="KYT16" s="7"/>
      <c r="KYU16" s="7"/>
      <c r="KYV16" s="7"/>
      <c r="KYW16" s="7"/>
      <c r="KYX16" s="7"/>
      <c r="KYY16" s="7"/>
      <c r="KYZ16" s="7"/>
      <c r="KZA16" s="7"/>
      <c r="KZB16" s="7"/>
      <c r="KZC16" s="7"/>
      <c r="KZD16" s="7"/>
      <c r="KZE16" s="7"/>
      <c r="KZF16" s="7"/>
      <c r="KZG16" s="7"/>
      <c r="KZH16" s="7"/>
      <c r="KZI16" s="7"/>
      <c r="KZJ16" s="7"/>
      <c r="KZK16" s="7"/>
      <c r="KZL16" s="7"/>
      <c r="KZM16" s="7"/>
      <c r="KZN16" s="7"/>
      <c r="KZO16" s="7"/>
      <c r="KZP16" s="7"/>
      <c r="KZQ16" s="7"/>
      <c r="KZR16" s="7"/>
      <c r="KZS16" s="7"/>
      <c r="KZT16" s="7"/>
      <c r="KZU16" s="7"/>
      <c r="KZV16" s="7"/>
      <c r="KZW16" s="7"/>
      <c r="KZX16" s="7"/>
      <c r="KZY16" s="7"/>
      <c r="KZZ16" s="7"/>
      <c r="LAA16" s="7"/>
      <c r="LAB16" s="7"/>
      <c r="LAC16" s="7"/>
      <c r="LAD16" s="7"/>
      <c r="LAE16" s="7"/>
      <c r="LAF16" s="7"/>
      <c r="LAG16" s="7"/>
      <c r="LAH16" s="7"/>
      <c r="LAI16" s="7"/>
      <c r="LAJ16" s="7"/>
      <c r="LAK16" s="7"/>
      <c r="LAL16" s="7"/>
      <c r="LAM16" s="7"/>
      <c r="LAN16" s="7"/>
      <c r="LAO16" s="7"/>
      <c r="LAP16" s="7"/>
      <c r="LAQ16" s="7"/>
      <c r="LAR16" s="7"/>
      <c r="LAS16" s="7"/>
      <c r="LAT16" s="7"/>
      <c r="LAU16" s="7"/>
      <c r="LAV16" s="7"/>
      <c r="LAW16" s="7"/>
      <c r="LAX16" s="7"/>
      <c r="LAY16" s="7"/>
      <c r="LAZ16" s="7"/>
      <c r="LBA16" s="7"/>
      <c r="LBB16" s="7"/>
      <c r="LBC16" s="7"/>
      <c r="LBD16" s="7"/>
      <c r="LBE16" s="7"/>
      <c r="LBF16" s="7"/>
      <c r="LBG16" s="7"/>
      <c r="LBH16" s="7"/>
      <c r="LBI16" s="7"/>
      <c r="LBJ16" s="7"/>
      <c r="LBK16" s="7"/>
      <c r="LBL16" s="7"/>
      <c r="LBM16" s="7"/>
      <c r="LBN16" s="7"/>
      <c r="LBO16" s="7"/>
      <c r="LBP16" s="7"/>
      <c r="LBQ16" s="7"/>
      <c r="LBR16" s="7"/>
      <c r="LBS16" s="7"/>
      <c r="LBT16" s="7"/>
      <c r="LBU16" s="7"/>
      <c r="LBV16" s="7"/>
      <c r="LBW16" s="7"/>
      <c r="LBX16" s="7"/>
      <c r="LBY16" s="7"/>
      <c r="LBZ16" s="7"/>
      <c r="LCA16" s="7"/>
      <c r="LCB16" s="7"/>
      <c r="LCC16" s="7"/>
      <c r="LCD16" s="7"/>
      <c r="LCE16" s="7"/>
      <c r="LCF16" s="7"/>
      <c r="LCG16" s="7"/>
      <c r="LCH16" s="7"/>
      <c r="LCI16" s="7"/>
      <c r="LCJ16" s="7"/>
      <c r="LCK16" s="7"/>
      <c r="LCL16" s="7"/>
      <c r="LCM16" s="7"/>
      <c r="LCN16" s="7"/>
      <c r="LCO16" s="7"/>
      <c r="LCP16" s="7"/>
      <c r="LCQ16" s="7"/>
      <c r="LCR16" s="7"/>
      <c r="LCS16" s="7"/>
      <c r="LCT16" s="7"/>
      <c r="LCU16" s="7"/>
      <c r="LCV16" s="7"/>
      <c r="LCW16" s="7"/>
      <c r="LCX16" s="7"/>
      <c r="LCY16" s="7"/>
      <c r="LCZ16" s="7"/>
      <c r="LDA16" s="7"/>
      <c r="LDB16" s="7"/>
      <c r="LDC16" s="7"/>
      <c r="LDD16" s="7"/>
      <c r="LDE16" s="7"/>
      <c r="LDF16" s="7"/>
      <c r="LDG16" s="7"/>
      <c r="LDH16" s="7"/>
      <c r="LDI16" s="7"/>
      <c r="LDJ16" s="7"/>
      <c r="LDK16" s="7"/>
      <c r="LDL16" s="7"/>
      <c r="LDM16" s="7"/>
      <c r="LDN16" s="7"/>
      <c r="LDO16" s="7"/>
      <c r="LDP16" s="7"/>
      <c r="LDQ16" s="7"/>
      <c r="LDR16" s="7"/>
      <c r="LDS16" s="7"/>
      <c r="LDT16" s="7"/>
      <c r="LDU16" s="7"/>
      <c r="LDV16" s="7"/>
      <c r="LDW16" s="7"/>
      <c r="LDX16" s="7"/>
      <c r="LDY16" s="7"/>
      <c r="LDZ16" s="7"/>
      <c r="LEA16" s="7"/>
      <c r="LEB16" s="7"/>
      <c r="LEC16" s="7"/>
      <c r="LED16" s="7"/>
      <c r="LEE16" s="7"/>
      <c r="LEF16" s="7"/>
      <c r="LEG16" s="7"/>
      <c r="LEH16" s="7"/>
      <c r="LEI16" s="7"/>
      <c r="LEJ16" s="7"/>
      <c r="LEK16" s="7"/>
      <c r="LEL16" s="7"/>
      <c r="LEM16" s="7"/>
      <c r="LEN16" s="7"/>
      <c r="LEO16" s="7"/>
      <c r="LEP16" s="7"/>
      <c r="LEQ16" s="7"/>
      <c r="LER16" s="7"/>
      <c r="LES16" s="7"/>
      <c r="LET16" s="7"/>
      <c r="LEU16" s="7"/>
      <c r="LEV16" s="7"/>
      <c r="LEW16" s="7"/>
      <c r="LEX16" s="7"/>
      <c r="LEY16" s="7"/>
      <c r="LEZ16" s="7"/>
      <c r="LFA16" s="7"/>
      <c r="LFB16" s="7"/>
      <c r="LFC16" s="7"/>
      <c r="LFD16" s="7"/>
      <c r="LFE16" s="7"/>
      <c r="LFF16" s="7"/>
      <c r="LFG16" s="7"/>
      <c r="LFH16" s="7"/>
      <c r="LFI16" s="7"/>
      <c r="LFJ16" s="7"/>
      <c r="LFK16" s="7"/>
      <c r="LFL16" s="7"/>
      <c r="LFM16" s="7"/>
      <c r="LFN16" s="7"/>
      <c r="LFO16" s="7"/>
      <c r="LFP16" s="7"/>
      <c r="LFQ16" s="7"/>
      <c r="LFR16" s="7"/>
      <c r="LFS16" s="7"/>
      <c r="LFT16" s="7"/>
      <c r="LFU16" s="7"/>
      <c r="LFV16" s="7"/>
      <c r="LFW16" s="7"/>
      <c r="LFX16" s="7"/>
      <c r="LFY16" s="7"/>
      <c r="LFZ16" s="7"/>
      <c r="LGA16" s="7"/>
      <c r="LGB16" s="7"/>
      <c r="LGC16" s="7"/>
      <c r="LGD16" s="7"/>
      <c r="LGE16" s="7"/>
      <c r="LGF16" s="7"/>
      <c r="LGG16" s="7"/>
      <c r="LGH16" s="7"/>
      <c r="LGI16" s="7"/>
      <c r="LGJ16" s="7"/>
      <c r="LGK16" s="7"/>
      <c r="LGL16" s="7"/>
      <c r="LGM16" s="7"/>
      <c r="LGN16" s="7"/>
      <c r="LGO16" s="7"/>
      <c r="LGP16" s="7"/>
      <c r="LGQ16" s="7"/>
      <c r="LGR16" s="7"/>
      <c r="LGS16" s="7"/>
      <c r="LGT16" s="7"/>
      <c r="LGU16" s="7"/>
      <c r="LGV16" s="7"/>
      <c r="LGW16" s="7"/>
      <c r="LGX16" s="7"/>
      <c r="LGY16" s="7"/>
      <c r="LGZ16" s="7"/>
      <c r="LHA16" s="7"/>
      <c r="LHB16" s="7"/>
      <c r="LHC16" s="7"/>
      <c r="LHD16" s="7"/>
      <c r="LHE16" s="7"/>
      <c r="LHF16" s="7"/>
      <c r="LHG16" s="7"/>
      <c r="LHH16" s="7"/>
      <c r="LHI16" s="7"/>
      <c r="LHJ16" s="7"/>
      <c r="LHK16" s="7"/>
      <c r="LHL16" s="7"/>
      <c r="LHM16" s="7"/>
      <c r="LHN16" s="7"/>
      <c r="LHO16" s="7"/>
      <c r="LHP16" s="7"/>
      <c r="LHQ16" s="7"/>
      <c r="LHR16" s="7"/>
      <c r="LHS16" s="7"/>
      <c r="LHT16" s="7"/>
      <c r="LHU16" s="7"/>
      <c r="LHV16" s="7"/>
      <c r="LHW16" s="7"/>
      <c r="LHX16" s="7"/>
      <c r="LHY16" s="7"/>
      <c r="LHZ16" s="7"/>
      <c r="LIA16" s="7"/>
      <c r="LIB16" s="7"/>
      <c r="LIC16" s="7"/>
      <c r="LID16" s="7"/>
      <c r="LIE16" s="7"/>
      <c r="LIF16" s="7"/>
      <c r="LIG16" s="7"/>
      <c r="LIH16" s="7"/>
      <c r="LII16" s="7"/>
      <c r="LIJ16" s="7"/>
      <c r="LIK16" s="7"/>
      <c r="LIL16" s="7"/>
      <c r="LIM16" s="7"/>
      <c r="LIN16" s="7"/>
      <c r="LIO16" s="7"/>
      <c r="LIP16" s="7"/>
      <c r="LIQ16" s="7"/>
      <c r="LIR16" s="7"/>
      <c r="LIS16" s="7"/>
      <c r="LIT16" s="7"/>
      <c r="LIU16" s="7"/>
      <c r="LIV16" s="7"/>
      <c r="LIW16" s="7"/>
      <c r="LIX16" s="7"/>
      <c r="LIY16" s="7"/>
      <c r="LIZ16" s="7"/>
      <c r="LJA16" s="7"/>
      <c r="LJB16" s="7"/>
      <c r="LJC16" s="7"/>
      <c r="LJD16" s="7"/>
      <c r="LJE16" s="7"/>
      <c r="LJF16" s="7"/>
      <c r="LJG16" s="7"/>
      <c r="LJH16" s="7"/>
      <c r="LJI16" s="7"/>
      <c r="LJJ16" s="7"/>
      <c r="LJK16" s="7"/>
      <c r="LJL16" s="7"/>
      <c r="LJM16" s="7"/>
      <c r="LJN16" s="7"/>
      <c r="LJO16" s="7"/>
      <c r="LJP16" s="7"/>
      <c r="LJQ16" s="7"/>
      <c r="LJR16" s="7"/>
      <c r="LJS16" s="7"/>
      <c r="LJT16" s="7"/>
      <c r="LJU16" s="7"/>
      <c r="LJV16" s="7"/>
      <c r="LJW16" s="7"/>
      <c r="LJX16" s="7"/>
      <c r="LJY16" s="7"/>
      <c r="LJZ16" s="7"/>
      <c r="LKA16" s="7"/>
      <c r="LKB16" s="7"/>
      <c r="LKC16" s="7"/>
      <c r="LKD16" s="7"/>
      <c r="LKE16" s="7"/>
      <c r="LKF16" s="7"/>
      <c r="LKG16" s="7"/>
      <c r="LKH16" s="7"/>
      <c r="LKI16" s="7"/>
      <c r="LKJ16" s="7"/>
      <c r="LKK16" s="7"/>
      <c r="LKL16" s="7"/>
      <c r="LKM16" s="7"/>
      <c r="LKN16" s="7"/>
      <c r="LKO16" s="7"/>
      <c r="LKP16" s="7"/>
      <c r="LKQ16" s="7"/>
      <c r="LKR16" s="7"/>
      <c r="LKS16" s="7"/>
      <c r="LKT16" s="7"/>
      <c r="LKU16" s="7"/>
      <c r="LKV16" s="7"/>
      <c r="LKW16" s="7"/>
      <c r="LKX16" s="7"/>
      <c r="LKY16" s="7"/>
      <c r="LKZ16" s="7"/>
      <c r="LLA16" s="7"/>
      <c r="LLB16" s="7"/>
      <c r="LLC16" s="7"/>
      <c r="LLD16" s="7"/>
      <c r="LLE16" s="7"/>
      <c r="LLF16" s="7"/>
      <c r="LLG16" s="7"/>
      <c r="LLH16" s="7"/>
      <c r="LLI16" s="7"/>
      <c r="LLJ16" s="7"/>
      <c r="LLK16" s="7"/>
      <c r="LLL16" s="7"/>
      <c r="LLM16" s="7"/>
      <c r="LLN16" s="7"/>
      <c r="LLO16" s="7"/>
      <c r="LLP16" s="7"/>
      <c r="LLQ16" s="7"/>
      <c r="LLR16" s="7"/>
      <c r="LLS16" s="7"/>
      <c r="LLT16" s="7"/>
      <c r="LLU16" s="7"/>
      <c r="LLV16" s="7"/>
      <c r="LLW16" s="7"/>
      <c r="LLX16" s="7"/>
      <c r="LLY16" s="7"/>
      <c r="LLZ16" s="7"/>
      <c r="LMA16" s="7"/>
      <c r="LMB16" s="7"/>
      <c r="LMC16" s="7"/>
      <c r="LMD16" s="7"/>
      <c r="LME16" s="7"/>
      <c r="LMF16" s="7"/>
      <c r="LMG16" s="7"/>
      <c r="LMH16" s="7"/>
      <c r="LMI16" s="7"/>
      <c r="LMJ16" s="7"/>
      <c r="LMK16" s="7"/>
      <c r="LML16" s="7"/>
      <c r="LMM16" s="7"/>
      <c r="LMN16" s="7"/>
      <c r="LMO16" s="7"/>
      <c r="LMP16" s="7"/>
      <c r="LMQ16" s="7"/>
      <c r="LMR16" s="7"/>
      <c r="LMS16" s="7"/>
      <c r="LMT16" s="7"/>
      <c r="LMU16" s="7"/>
      <c r="LMV16" s="7"/>
      <c r="LMW16" s="7"/>
      <c r="LMX16" s="7"/>
      <c r="LMY16" s="7"/>
      <c r="LMZ16" s="7"/>
      <c r="LNA16" s="7"/>
      <c r="LNB16" s="7"/>
      <c r="LNC16" s="7"/>
      <c r="LND16" s="7"/>
      <c r="LNE16" s="7"/>
      <c r="LNF16" s="7"/>
      <c r="LNG16" s="7"/>
      <c r="LNH16" s="7"/>
      <c r="LNI16" s="7"/>
      <c r="LNJ16" s="7"/>
      <c r="LNK16" s="7"/>
      <c r="LNL16" s="7"/>
      <c r="LNM16" s="7"/>
      <c r="LNN16" s="7"/>
      <c r="LNO16" s="7"/>
      <c r="LNP16" s="7"/>
      <c r="LNQ16" s="7"/>
      <c r="LNR16" s="7"/>
      <c r="LNS16" s="7"/>
      <c r="LNT16" s="7"/>
      <c r="LNU16" s="7"/>
      <c r="LNV16" s="7"/>
      <c r="LNW16" s="7"/>
      <c r="LNX16" s="7"/>
      <c r="LNY16" s="7"/>
      <c r="LNZ16" s="7"/>
      <c r="LOA16" s="7"/>
      <c r="LOB16" s="7"/>
      <c r="LOC16" s="7"/>
      <c r="LOD16" s="7"/>
      <c r="LOE16" s="7"/>
      <c r="LOF16" s="7"/>
      <c r="LOG16" s="7"/>
      <c r="LOH16" s="7"/>
      <c r="LOI16" s="7"/>
      <c r="LOJ16" s="7"/>
      <c r="LOK16" s="7"/>
      <c r="LOL16" s="7"/>
      <c r="LOM16" s="7"/>
      <c r="LON16" s="7"/>
      <c r="LOO16" s="7"/>
      <c r="LOP16" s="7"/>
      <c r="LOQ16" s="7"/>
      <c r="LOR16" s="7"/>
      <c r="LOS16" s="7"/>
      <c r="LOT16" s="7"/>
      <c r="LOU16" s="7"/>
      <c r="LOV16" s="7"/>
      <c r="LOW16" s="7"/>
      <c r="LOX16" s="7"/>
      <c r="LOY16" s="7"/>
      <c r="LOZ16" s="7"/>
      <c r="LPA16" s="7"/>
      <c r="LPB16" s="7"/>
      <c r="LPC16" s="7"/>
      <c r="LPD16" s="7"/>
      <c r="LPE16" s="7"/>
      <c r="LPF16" s="7"/>
      <c r="LPG16" s="7"/>
      <c r="LPH16" s="7"/>
      <c r="LPI16" s="7"/>
      <c r="LPJ16" s="7"/>
      <c r="LPK16" s="7"/>
      <c r="LPL16" s="7"/>
      <c r="LPM16" s="7"/>
      <c r="LPN16" s="7"/>
      <c r="LPO16" s="7"/>
      <c r="LPP16" s="7"/>
      <c r="LPQ16" s="7"/>
      <c r="LPR16" s="7"/>
      <c r="LPS16" s="7"/>
      <c r="LPT16" s="7"/>
      <c r="LPU16" s="7"/>
      <c r="LPV16" s="7"/>
      <c r="LPW16" s="7"/>
      <c r="LPX16" s="7"/>
      <c r="LPY16" s="7"/>
      <c r="LPZ16" s="7"/>
      <c r="LQA16" s="7"/>
      <c r="LQB16" s="7"/>
      <c r="LQC16" s="7"/>
      <c r="LQD16" s="7"/>
      <c r="LQE16" s="7"/>
      <c r="LQF16" s="7"/>
      <c r="LQG16" s="7"/>
      <c r="LQH16" s="7"/>
      <c r="LQI16" s="7"/>
      <c r="LQJ16" s="7"/>
      <c r="LQK16" s="7"/>
      <c r="LQL16" s="7"/>
      <c r="LQM16" s="7"/>
      <c r="LQN16" s="7"/>
      <c r="LQO16" s="7"/>
      <c r="LQP16" s="7"/>
      <c r="LQQ16" s="7"/>
      <c r="LQR16" s="7"/>
      <c r="LQS16" s="7"/>
      <c r="LQT16" s="7"/>
      <c r="LQU16" s="7"/>
      <c r="LQV16" s="7"/>
      <c r="LQW16" s="7"/>
      <c r="LQX16" s="7"/>
      <c r="LQY16" s="7"/>
      <c r="LQZ16" s="7"/>
      <c r="LRA16" s="7"/>
      <c r="LRB16" s="7"/>
      <c r="LRC16" s="7"/>
      <c r="LRD16" s="7"/>
      <c r="LRE16" s="7"/>
      <c r="LRF16" s="7"/>
      <c r="LRG16" s="7"/>
      <c r="LRH16" s="7"/>
      <c r="LRI16" s="7"/>
      <c r="LRJ16" s="7"/>
      <c r="LRK16" s="7"/>
      <c r="LRL16" s="7"/>
      <c r="LRM16" s="7"/>
      <c r="LRN16" s="7"/>
      <c r="LRO16" s="7"/>
      <c r="LRP16" s="7"/>
      <c r="LRQ16" s="7"/>
      <c r="LRR16" s="7"/>
      <c r="LRS16" s="7"/>
      <c r="LRT16" s="7"/>
      <c r="LRU16" s="7"/>
      <c r="LRV16" s="7"/>
      <c r="LRW16" s="7"/>
      <c r="LRX16" s="7"/>
      <c r="LRY16" s="7"/>
      <c r="LRZ16" s="7"/>
      <c r="LSA16" s="7"/>
      <c r="LSB16" s="7"/>
      <c r="LSC16" s="7"/>
      <c r="LSD16" s="7"/>
      <c r="LSE16" s="7"/>
      <c r="LSF16" s="7"/>
      <c r="LSG16" s="7"/>
      <c r="LSH16" s="7"/>
      <c r="LSI16" s="7"/>
      <c r="LSJ16" s="7"/>
      <c r="LSK16" s="7"/>
      <c r="LSL16" s="7"/>
      <c r="LSM16" s="7"/>
      <c r="LSN16" s="7"/>
      <c r="LSO16" s="7"/>
      <c r="LSP16" s="7"/>
      <c r="LSQ16" s="7"/>
      <c r="LSR16" s="7"/>
      <c r="LSS16" s="7"/>
      <c r="LST16" s="7"/>
      <c r="LSU16" s="7"/>
      <c r="LSV16" s="7"/>
      <c r="LSW16" s="7"/>
      <c r="LSX16" s="7"/>
      <c r="LSY16" s="7"/>
      <c r="LSZ16" s="7"/>
      <c r="LTA16" s="7"/>
      <c r="LTB16" s="7"/>
      <c r="LTC16" s="7"/>
      <c r="LTD16" s="7"/>
      <c r="LTE16" s="7"/>
      <c r="LTF16" s="7"/>
      <c r="LTG16" s="7"/>
      <c r="LTH16" s="7"/>
      <c r="LTI16" s="7"/>
      <c r="LTJ16" s="7"/>
      <c r="LTK16" s="7"/>
      <c r="LTL16" s="7"/>
      <c r="LTM16" s="7"/>
      <c r="LTN16" s="7"/>
      <c r="LTO16" s="7"/>
      <c r="LTP16" s="7"/>
      <c r="LTQ16" s="7"/>
      <c r="LTR16" s="7"/>
      <c r="LTS16" s="7"/>
      <c r="LTT16" s="7"/>
      <c r="LTU16" s="7"/>
      <c r="LTV16" s="7"/>
      <c r="LTW16" s="7"/>
      <c r="LTX16" s="7"/>
      <c r="LTY16" s="7"/>
      <c r="LTZ16" s="7"/>
      <c r="LUA16" s="7"/>
      <c r="LUB16" s="7"/>
      <c r="LUC16" s="7"/>
      <c r="LUD16" s="7"/>
      <c r="LUE16" s="7"/>
      <c r="LUF16" s="7"/>
      <c r="LUG16" s="7"/>
      <c r="LUH16" s="7"/>
      <c r="LUI16" s="7"/>
      <c r="LUJ16" s="7"/>
      <c r="LUK16" s="7"/>
      <c r="LUL16" s="7"/>
      <c r="LUM16" s="7"/>
      <c r="LUN16" s="7"/>
      <c r="LUO16" s="7"/>
      <c r="LUP16" s="7"/>
      <c r="LUQ16" s="7"/>
      <c r="LUR16" s="7"/>
      <c r="LUS16" s="7"/>
      <c r="LUT16" s="7"/>
      <c r="LUU16" s="7"/>
      <c r="LUV16" s="7"/>
      <c r="LUW16" s="7"/>
      <c r="LUX16" s="7"/>
      <c r="LUY16" s="7"/>
      <c r="LUZ16" s="7"/>
      <c r="LVA16" s="7"/>
      <c r="LVB16" s="7"/>
      <c r="LVC16" s="7"/>
      <c r="LVD16" s="7"/>
      <c r="LVE16" s="7"/>
      <c r="LVF16" s="7"/>
      <c r="LVG16" s="7"/>
      <c r="LVH16" s="7"/>
      <c r="LVI16" s="7"/>
      <c r="LVJ16" s="7"/>
      <c r="LVK16" s="7"/>
      <c r="LVL16" s="7"/>
      <c r="LVM16" s="7"/>
      <c r="LVN16" s="7"/>
      <c r="LVO16" s="7"/>
      <c r="LVP16" s="7"/>
      <c r="LVQ16" s="7"/>
      <c r="LVR16" s="7"/>
      <c r="LVS16" s="7"/>
      <c r="LVT16" s="7"/>
      <c r="LVU16" s="7"/>
      <c r="LVV16" s="7"/>
      <c r="LVW16" s="7"/>
      <c r="LVX16" s="7"/>
      <c r="LVY16" s="7"/>
      <c r="LVZ16" s="7"/>
      <c r="LWA16" s="7"/>
      <c r="LWB16" s="7"/>
      <c r="LWC16" s="7"/>
      <c r="LWD16" s="7"/>
      <c r="LWE16" s="7"/>
      <c r="LWF16" s="7"/>
      <c r="LWG16" s="7"/>
      <c r="LWH16" s="7"/>
      <c r="LWI16" s="7"/>
      <c r="LWJ16" s="7"/>
      <c r="LWK16" s="7"/>
      <c r="LWL16" s="7"/>
      <c r="LWM16" s="7"/>
      <c r="LWN16" s="7"/>
      <c r="LWO16" s="7"/>
      <c r="LWP16" s="7"/>
      <c r="LWQ16" s="7"/>
      <c r="LWR16" s="7"/>
      <c r="LWS16" s="7"/>
      <c r="LWT16" s="7"/>
      <c r="LWU16" s="7"/>
      <c r="LWV16" s="7"/>
      <c r="LWW16" s="7"/>
      <c r="LWX16" s="7"/>
      <c r="LWY16" s="7"/>
      <c r="LWZ16" s="7"/>
      <c r="LXA16" s="7"/>
      <c r="LXB16" s="7"/>
      <c r="LXC16" s="7"/>
      <c r="LXD16" s="7"/>
      <c r="LXE16" s="7"/>
      <c r="LXF16" s="7"/>
      <c r="LXG16" s="7"/>
      <c r="LXH16" s="7"/>
      <c r="LXI16" s="7"/>
      <c r="LXJ16" s="7"/>
      <c r="LXK16" s="7"/>
      <c r="LXL16" s="7"/>
      <c r="LXM16" s="7"/>
      <c r="LXN16" s="7"/>
      <c r="LXO16" s="7"/>
      <c r="LXP16" s="7"/>
      <c r="LXQ16" s="7"/>
      <c r="LXR16" s="7"/>
      <c r="LXS16" s="7"/>
      <c r="LXT16" s="7"/>
      <c r="LXU16" s="7"/>
      <c r="LXV16" s="7"/>
      <c r="LXW16" s="7"/>
      <c r="LXX16" s="7"/>
      <c r="LXY16" s="7"/>
      <c r="LXZ16" s="7"/>
      <c r="LYA16" s="7"/>
      <c r="LYB16" s="7"/>
      <c r="LYC16" s="7"/>
      <c r="LYD16" s="7"/>
      <c r="LYE16" s="7"/>
      <c r="LYF16" s="7"/>
      <c r="LYG16" s="7"/>
      <c r="LYH16" s="7"/>
      <c r="LYI16" s="7"/>
      <c r="LYJ16" s="7"/>
      <c r="LYK16" s="7"/>
      <c r="LYL16" s="7"/>
      <c r="LYM16" s="7"/>
      <c r="LYN16" s="7"/>
      <c r="LYO16" s="7"/>
      <c r="LYP16" s="7"/>
      <c r="LYQ16" s="7"/>
      <c r="LYR16" s="7"/>
      <c r="LYS16" s="7"/>
      <c r="LYT16" s="7"/>
      <c r="LYU16" s="7"/>
      <c r="LYV16" s="7"/>
      <c r="LYW16" s="7"/>
      <c r="LYX16" s="7"/>
      <c r="LYY16" s="7"/>
      <c r="LYZ16" s="7"/>
      <c r="LZA16" s="7"/>
      <c r="LZB16" s="7"/>
      <c r="LZC16" s="7"/>
      <c r="LZD16" s="7"/>
      <c r="LZE16" s="7"/>
      <c r="LZF16" s="7"/>
      <c r="LZG16" s="7"/>
      <c r="LZH16" s="7"/>
      <c r="LZI16" s="7"/>
      <c r="LZJ16" s="7"/>
      <c r="LZK16" s="7"/>
      <c r="LZL16" s="7"/>
      <c r="LZM16" s="7"/>
      <c r="LZN16" s="7"/>
      <c r="LZO16" s="7"/>
      <c r="LZP16" s="7"/>
      <c r="LZQ16" s="7"/>
      <c r="LZR16" s="7"/>
      <c r="LZS16" s="7"/>
      <c r="LZT16" s="7"/>
      <c r="LZU16" s="7"/>
      <c r="LZV16" s="7"/>
      <c r="LZW16" s="7"/>
      <c r="LZX16" s="7"/>
      <c r="LZY16" s="7"/>
      <c r="LZZ16" s="7"/>
      <c r="MAA16" s="7"/>
      <c r="MAB16" s="7"/>
      <c r="MAC16" s="7"/>
      <c r="MAD16" s="7"/>
      <c r="MAE16" s="7"/>
      <c r="MAF16" s="7"/>
      <c r="MAG16" s="7"/>
      <c r="MAH16" s="7"/>
      <c r="MAI16" s="7"/>
      <c r="MAJ16" s="7"/>
      <c r="MAK16" s="7"/>
      <c r="MAL16" s="7"/>
      <c r="MAM16" s="7"/>
      <c r="MAN16" s="7"/>
      <c r="MAO16" s="7"/>
      <c r="MAP16" s="7"/>
      <c r="MAQ16" s="7"/>
      <c r="MAR16" s="7"/>
      <c r="MAS16" s="7"/>
      <c r="MAT16" s="7"/>
      <c r="MAU16" s="7"/>
      <c r="MAV16" s="7"/>
      <c r="MAW16" s="7"/>
      <c r="MAX16" s="7"/>
      <c r="MAY16" s="7"/>
      <c r="MAZ16" s="7"/>
      <c r="MBA16" s="7"/>
      <c r="MBB16" s="7"/>
      <c r="MBC16" s="7"/>
      <c r="MBD16" s="7"/>
      <c r="MBE16" s="7"/>
      <c r="MBF16" s="7"/>
      <c r="MBG16" s="7"/>
      <c r="MBH16" s="7"/>
      <c r="MBI16" s="7"/>
      <c r="MBJ16" s="7"/>
      <c r="MBK16" s="7"/>
      <c r="MBL16" s="7"/>
      <c r="MBM16" s="7"/>
      <c r="MBN16" s="7"/>
      <c r="MBO16" s="7"/>
      <c r="MBP16" s="7"/>
      <c r="MBQ16" s="7"/>
      <c r="MBR16" s="7"/>
      <c r="MBS16" s="7"/>
      <c r="MBT16" s="7"/>
      <c r="MBU16" s="7"/>
      <c r="MBV16" s="7"/>
      <c r="MBW16" s="7"/>
      <c r="MBX16" s="7"/>
      <c r="MBY16" s="7"/>
      <c r="MBZ16" s="7"/>
      <c r="MCA16" s="7"/>
      <c r="MCB16" s="7"/>
      <c r="MCC16" s="7"/>
      <c r="MCD16" s="7"/>
      <c r="MCE16" s="7"/>
      <c r="MCF16" s="7"/>
      <c r="MCG16" s="7"/>
      <c r="MCH16" s="7"/>
      <c r="MCI16" s="7"/>
      <c r="MCJ16" s="7"/>
      <c r="MCK16" s="7"/>
      <c r="MCL16" s="7"/>
      <c r="MCM16" s="7"/>
      <c r="MCN16" s="7"/>
      <c r="MCO16" s="7"/>
      <c r="MCP16" s="7"/>
      <c r="MCQ16" s="7"/>
      <c r="MCR16" s="7"/>
      <c r="MCS16" s="7"/>
      <c r="MCT16" s="7"/>
      <c r="MCU16" s="7"/>
      <c r="MCV16" s="7"/>
      <c r="MCW16" s="7"/>
      <c r="MCX16" s="7"/>
      <c r="MCY16" s="7"/>
      <c r="MCZ16" s="7"/>
      <c r="MDA16" s="7"/>
      <c r="MDB16" s="7"/>
      <c r="MDC16" s="7"/>
      <c r="MDD16" s="7"/>
      <c r="MDE16" s="7"/>
      <c r="MDF16" s="7"/>
      <c r="MDG16" s="7"/>
      <c r="MDH16" s="7"/>
      <c r="MDI16" s="7"/>
      <c r="MDJ16" s="7"/>
      <c r="MDK16" s="7"/>
      <c r="MDL16" s="7"/>
      <c r="MDM16" s="7"/>
      <c r="MDN16" s="7"/>
      <c r="MDO16" s="7"/>
      <c r="MDP16" s="7"/>
      <c r="MDQ16" s="7"/>
      <c r="MDR16" s="7"/>
      <c r="MDS16" s="7"/>
      <c r="MDT16" s="7"/>
      <c r="MDU16" s="7"/>
      <c r="MDV16" s="7"/>
      <c r="MDW16" s="7"/>
      <c r="MDX16" s="7"/>
      <c r="MDY16" s="7"/>
      <c r="MDZ16" s="7"/>
      <c r="MEA16" s="7"/>
      <c r="MEB16" s="7"/>
      <c r="MEC16" s="7"/>
      <c r="MED16" s="7"/>
      <c r="MEE16" s="7"/>
      <c r="MEF16" s="7"/>
      <c r="MEG16" s="7"/>
      <c r="MEH16" s="7"/>
      <c r="MEI16" s="7"/>
      <c r="MEJ16" s="7"/>
      <c r="MEK16" s="7"/>
      <c r="MEL16" s="7"/>
      <c r="MEM16" s="7"/>
      <c r="MEN16" s="7"/>
      <c r="MEO16" s="7"/>
      <c r="MEP16" s="7"/>
      <c r="MEQ16" s="7"/>
      <c r="MER16" s="7"/>
      <c r="MES16" s="7"/>
      <c r="MET16" s="7"/>
      <c r="MEU16" s="7"/>
      <c r="MEV16" s="7"/>
      <c r="MEW16" s="7"/>
      <c r="MEX16" s="7"/>
      <c r="MEY16" s="7"/>
      <c r="MEZ16" s="7"/>
      <c r="MFA16" s="7"/>
      <c r="MFB16" s="7"/>
      <c r="MFC16" s="7"/>
      <c r="MFD16" s="7"/>
      <c r="MFE16" s="7"/>
      <c r="MFF16" s="7"/>
      <c r="MFG16" s="7"/>
      <c r="MFH16" s="7"/>
      <c r="MFI16" s="7"/>
      <c r="MFJ16" s="7"/>
      <c r="MFK16" s="7"/>
      <c r="MFL16" s="7"/>
      <c r="MFM16" s="7"/>
      <c r="MFN16" s="7"/>
      <c r="MFO16" s="7"/>
      <c r="MFP16" s="7"/>
      <c r="MFQ16" s="7"/>
      <c r="MFR16" s="7"/>
      <c r="MFS16" s="7"/>
      <c r="MFT16" s="7"/>
      <c r="MFU16" s="7"/>
      <c r="MFV16" s="7"/>
      <c r="MFW16" s="7"/>
      <c r="MFX16" s="7"/>
      <c r="MFY16" s="7"/>
      <c r="MFZ16" s="7"/>
      <c r="MGA16" s="7"/>
      <c r="MGB16" s="7"/>
      <c r="MGC16" s="7"/>
      <c r="MGD16" s="7"/>
      <c r="MGE16" s="7"/>
      <c r="MGF16" s="7"/>
      <c r="MGG16" s="7"/>
      <c r="MGH16" s="7"/>
      <c r="MGI16" s="7"/>
      <c r="MGJ16" s="7"/>
      <c r="MGK16" s="7"/>
      <c r="MGL16" s="7"/>
      <c r="MGM16" s="7"/>
      <c r="MGN16" s="7"/>
      <c r="MGO16" s="7"/>
      <c r="MGP16" s="7"/>
      <c r="MGQ16" s="7"/>
      <c r="MGR16" s="7"/>
      <c r="MGS16" s="7"/>
      <c r="MGT16" s="7"/>
      <c r="MGU16" s="7"/>
      <c r="MGV16" s="7"/>
      <c r="MGW16" s="7"/>
      <c r="MGX16" s="7"/>
      <c r="MGY16" s="7"/>
      <c r="MGZ16" s="7"/>
      <c r="MHA16" s="7"/>
      <c r="MHB16" s="7"/>
      <c r="MHC16" s="7"/>
      <c r="MHD16" s="7"/>
      <c r="MHE16" s="7"/>
      <c r="MHF16" s="7"/>
      <c r="MHG16" s="7"/>
      <c r="MHH16" s="7"/>
      <c r="MHI16" s="7"/>
      <c r="MHJ16" s="7"/>
      <c r="MHK16" s="7"/>
      <c r="MHL16" s="7"/>
      <c r="MHM16" s="7"/>
      <c r="MHN16" s="7"/>
      <c r="MHO16" s="7"/>
      <c r="MHP16" s="7"/>
      <c r="MHQ16" s="7"/>
      <c r="MHR16" s="7"/>
      <c r="MHS16" s="7"/>
      <c r="MHT16" s="7"/>
      <c r="MHU16" s="7"/>
      <c r="MHV16" s="7"/>
      <c r="MHW16" s="7"/>
      <c r="MHX16" s="7"/>
      <c r="MHY16" s="7"/>
      <c r="MHZ16" s="7"/>
      <c r="MIA16" s="7"/>
      <c r="MIB16" s="7"/>
      <c r="MIC16" s="7"/>
      <c r="MID16" s="7"/>
      <c r="MIE16" s="7"/>
      <c r="MIF16" s="7"/>
      <c r="MIG16" s="7"/>
      <c r="MIH16" s="7"/>
      <c r="MII16" s="7"/>
      <c r="MIJ16" s="7"/>
      <c r="MIK16" s="7"/>
      <c r="MIL16" s="7"/>
      <c r="MIM16" s="7"/>
      <c r="MIN16" s="7"/>
      <c r="MIO16" s="7"/>
      <c r="MIP16" s="7"/>
      <c r="MIQ16" s="7"/>
      <c r="MIR16" s="7"/>
      <c r="MIS16" s="7"/>
      <c r="MIT16" s="7"/>
      <c r="MIU16" s="7"/>
      <c r="MIV16" s="7"/>
      <c r="MIW16" s="7"/>
      <c r="MIX16" s="7"/>
      <c r="MIY16" s="7"/>
      <c r="MIZ16" s="7"/>
      <c r="MJA16" s="7"/>
      <c r="MJB16" s="7"/>
      <c r="MJC16" s="7"/>
      <c r="MJD16" s="7"/>
      <c r="MJE16" s="7"/>
      <c r="MJF16" s="7"/>
      <c r="MJG16" s="7"/>
      <c r="MJH16" s="7"/>
      <c r="MJI16" s="7"/>
      <c r="MJJ16" s="7"/>
      <c r="MJK16" s="7"/>
      <c r="MJL16" s="7"/>
      <c r="MJM16" s="7"/>
      <c r="MJN16" s="7"/>
      <c r="MJO16" s="7"/>
      <c r="MJP16" s="7"/>
      <c r="MJQ16" s="7"/>
      <c r="MJR16" s="7"/>
      <c r="MJS16" s="7"/>
      <c r="MJT16" s="7"/>
      <c r="MJU16" s="7"/>
      <c r="MJV16" s="7"/>
      <c r="MJW16" s="7"/>
      <c r="MJX16" s="7"/>
      <c r="MJY16" s="7"/>
      <c r="MJZ16" s="7"/>
      <c r="MKA16" s="7"/>
      <c r="MKB16" s="7"/>
      <c r="MKC16" s="7"/>
      <c r="MKD16" s="7"/>
      <c r="MKE16" s="7"/>
      <c r="MKF16" s="7"/>
      <c r="MKG16" s="7"/>
      <c r="MKH16" s="7"/>
      <c r="MKI16" s="7"/>
      <c r="MKJ16" s="7"/>
      <c r="MKK16" s="7"/>
      <c r="MKL16" s="7"/>
      <c r="MKM16" s="7"/>
      <c r="MKN16" s="7"/>
      <c r="MKO16" s="7"/>
      <c r="MKP16" s="7"/>
      <c r="MKQ16" s="7"/>
      <c r="MKR16" s="7"/>
      <c r="MKS16" s="7"/>
      <c r="MKT16" s="7"/>
      <c r="MKU16" s="7"/>
      <c r="MKV16" s="7"/>
      <c r="MKW16" s="7"/>
      <c r="MKX16" s="7"/>
      <c r="MKY16" s="7"/>
      <c r="MKZ16" s="7"/>
      <c r="MLA16" s="7"/>
      <c r="MLB16" s="7"/>
      <c r="MLC16" s="7"/>
      <c r="MLD16" s="7"/>
      <c r="MLE16" s="7"/>
      <c r="MLF16" s="7"/>
      <c r="MLG16" s="7"/>
      <c r="MLH16" s="7"/>
      <c r="MLI16" s="7"/>
      <c r="MLJ16" s="7"/>
      <c r="MLK16" s="7"/>
      <c r="MLL16" s="7"/>
      <c r="MLM16" s="7"/>
      <c r="MLN16" s="7"/>
      <c r="MLO16" s="7"/>
      <c r="MLP16" s="7"/>
      <c r="MLQ16" s="7"/>
      <c r="MLR16" s="7"/>
      <c r="MLS16" s="7"/>
      <c r="MLT16" s="7"/>
      <c r="MLU16" s="7"/>
      <c r="MLV16" s="7"/>
      <c r="MLW16" s="7"/>
      <c r="MLX16" s="7"/>
      <c r="MLY16" s="7"/>
      <c r="MLZ16" s="7"/>
      <c r="MMA16" s="7"/>
      <c r="MMB16" s="7"/>
      <c r="MMC16" s="7"/>
      <c r="MMD16" s="7"/>
      <c r="MME16" s="7"/>
      <c r="MMF16" s="7"/>
      <c r="MMG16" s="7"/>
      <c r="MMH16" s="7"/>
      <c r="MMI16" s="7"/>
      <c r="MMJ16" s="7"/>
      <c r="MMK16" s="7"/>
      <c r="MML16" s="7"/>
      <c r="MMM16" s="7"/>
      <c r="MMN16" s="7"/>
      <c r="MMO16" s="7"/>
      <c r="MMP16" s="7"/>
      <c r="MMQ16" s="7"/>
      <c r="MMR16" s="7"/>
      <c r="MMS16" s="7"/>
      <c r="MMT16" s="7"/>
      <c r="MMU16" s="7"/>
      <c r="MMV16" s="7"/>
      <c r="MMW16" s="7"/>
      <c r="MMX16" s="7"/>
      <c r="MMY16" s="7"/>
      <c r="MMZ16" s="7"/>
      <c r="MNA16" s="7"/>
      <c r="MNB16" s="7"/>
      <c r="MNC16" s="7"/>
      <c r="MND16" s="7"/>
      <c r="MNE16" s="7"/>
      <c r="MNF16" s="7"/>
      <c r="MNG16" s="7"/>
      <c r="MNH16" s="7"/>
      <c r="MNI16" s="7"/>
      <c r="MNJ16" s="7"/>
      <c r="MNK16" s="7"/>
      <c r="MNL16" s="7"/>
      <c r="MNM16" s="7"/>
      <c r="MNN16" s="7"/>
      <c r="MNO16" s="7"/>
      <c r="MNP16" s="7"/>
      <c r="MNQ16" s="7"/>
      <c r="MNR16" s="7"/>
      <c r="MNS16" s="7"/>
      <c r="MNT16" s="7"/>
      <c r="MNU16" s="7"/>
      <c r="MNV16" s="7"/>
      <c r="MNW16" s="7"/>
      <c r="MNX16" s="7"/>
      <c r="MNY16" s="7"/>
      <c r="MNZ16" s="7"/>
      <c r="MOA16" s="7"/>
      <c r="MOB16" s="7"/>
      <c r="MOC16" s="7"/>
      <c r="MOD16" s="7"/>
      <c r="MOE16" s="7"/>
      <c r="MOF16" s="7"/>
      <c r="MOG16" s="7"/>
      <c r="MOH16" s="7"/>
      <c r="MOI16" s="7"/>
      <c r="MOJ16" s="7"/>
      <c r="MOK16" s="7"/>
      <c r="MOL16" s="7"/>
      <c r="MOM16" s="7"/>
      <c r="MON16" s="7"/>
      <c r="MOO16" s="7"/>
      <c r="MOP16" s="7"/>
      <c r="MOQ16" s="7"/>
      <c r="MOR16" s="7"/>
      <c r="MOS16" s="7"/>
      <c r="MOT16" s="7"/>
      <c r="MOU16" s="7"/>
      <c r="MOV16" s="7"/>
      <c r="MOW16" s="7"/>
      <c r="MOX16" s="7"/>
      <c r="MOY16" s="7"/>
      <c r="MOZ16" s="7"/>
      <c r="MPA16" s="7"/>
      <c r="MPB16" s="7"/>
      <c r="MPC16" s="7"/>
      <c r="MPD16" s="7"/>
      <c r="MPE16" s="7"/>
      <c r="MPF16" s="7"/>
      <c r="MPG16" s="7"/>
      <c r="MPH16" s="7"/>
      <c r="MPI16" s="7"/>
      <c r="MPJ16" s="7"/>
      <c r="MPK16" s="7"/>
      <c r="MPL16" s="7"/>
      <c r="MPM16" s="7"/>
      <c r="MPN16" s="7"/>
      <c r="MPO16" s="7"/>
      <c r="MPP16" s="7"/>
      <c r="MPQ16" s="7"/>
      <c r="MPR16" s="7"/>
      <c r="MPS16" s="7"/>
      <c r="MPT16" s="7"/>
      <c r="MPU16" s="7"/>
      <c r="MPV16" s="7"/>
      <c r="MPW16" s="7"/>
      <c r="MPX16" s="7"/>
      <c r="MPY16" s="7"/>
      <c r="MPZ16" s="7"/>
      <c r="MQA16" s="7"/>
      <c r="MQB16" s="7"/>
      <c r="MQC16" s="7"/>
      <c r="MQD16" s="7"/>
      <c r="MQE16" s="7"/>
      <c r="MQF16" s="7"/>
      <c r="MQG16" s="7"/>
      <c r="MQH16" s="7"/>
      <c r="MQI16" s="7"/>
      <c r="MQJ16" s="7"/>
      <c r="MQK16" s="7"/>
      <c r="MQL16" s="7"/>
      <c r="MQM16" s="7"/>
      <c r="MQN16" s="7"/>
      <c r="MQO16" s="7"/>
      <c r="MQP16" s="7"/>
      <c r="MQQ16" s="7"/>
      <c r="MQR16" s="7"/>
      <c r="MQS16" s="7"/>
      <c r="MQT16" s="7"/>
      <c r="MQU16" s="7"/>
      <c r="MQV16" s="7"/>
      <c r="MQW16" s="7"/>
      <c r="MQX16" s="7"/>
      <c r="MQY16" s="7"/>
      <c r="MQZ16" s="7"/>
      <c r="MRA16" s="7"/>
      <c r="MRB16" s="7"/>
      <c r="MRC16" s="7"/>
      <c r="MRD16" s="7"/>
      <c r="MRE16" s="7"/>
      <c r="MRF16" s="7"/>
      <c r="MRG16" s="7"/>
      <c r="MRH16" s="7"/>
      <c r="MRI16" s="7"/>
      <c r="MRJ16" s="7"/>
      <c r="MRK16" s="7"/>
      <c r="MRL16" s="7"/>
      <c r="MRM16" s="7"/>
      <c r="MRN16" s="7"/>
      <c r="MRO16" s="7"/>
      <c r="MRP16" s="7"/>
      <c r="MRQ16" s="7"/>
      <c r="MRR16" s="7"/>
      <c r="MRS16" s="7"/>
      <c r="MRT16" s="7"/>
      <c r="MRU16" s="7"/>
      <c r="MRV16" s="7"/>
      <c r="MRW16" s="7"/>
      <c r="MRX16" s="7"/>
      <c r="MRY16" s="7"/>
      <c r="MRZ16" s="7"/>
      <c r="MSA16" s="7"/>
      <c r="MSB16" s="7"/>
      <c r="MSC16" s="7"/>
      <c r="MSD16" s="7"/>
      <c r="MSE16" s="7"/>
      <c r="MSF16" s="7"/>
      <c r="MSG16" s="7"/>
      <c r="MSH16" s="7"/>
      <c r="MSI16" s="7"/>
      <c r="MSJ16" s="7"/>
      <c r="MSK16" s="7"/>
      <c r="MSL16" s="7"/>
      <c r="MSM16" s="7"/>
      <c r="MSN16" s="7"/>
      <c r="MSO16" s="7"/>
      <c r="MSP16" s="7"/>
      <c r="MSQ16" s="7"/>
      <c r="MSR16" s="7"/>
      <c r="MSS16" s="7"/>
      <c r="MST16" s="7"/>
      <c r="MSU16" s="7"/>
      <c r="MSV16" s="7"/>
      <c r="MSW16" s="7"/>
      <c r="MSX16" s="7"/>
      <c r="MSY16" s="7"/>
      <c r="MSZ16" s="7"/>
      <c r="MTA16" s="7"/>
      <c r="MTB16" s="7"/>
      <c r="MTC16" s="7"/>
      <c r="MTD16" s="7"/>
      <c r="MTE16" s="7"/>
      <c r="MTF16" s="7"/>
      <c r="MTG16" s="7"/>
      <c r="MTH16" s="7"/>
      <c r="MTI16" s="7"/>
      <c r="MTJ16" s="7"/>
      <c r="MTK16" s="7"/>
      <c r="MTL16" s="7"/>
      <c r="MTM16" s="7"/>
      <c r="MTN16" s="7"/>
      <c r="MTO16" s="7"/>
      <c r="MTP16" s="7"/>
      <c r="MTQ16" s="7"/>
      <c r="MTR16" s="7"/>
      <c r="MTS16" s="7"/>
      <c r="MTT16" s="7"/>
      <c r="MTU16" s="7"/>
      <c r="MTV16" s="7"/>
      <c r="MTW16" s="7"/>
      <c r="MTX16" s="7"/>
      <c r="MTY16" s="7"/>
      <c r="MTZ16" s="7"/>
      <c r="MUA16" s="7"/>
      <c r="MUB16" s="7"/>
      <c r="MUC16" s="7"/>
      <c r="MUD16" s="7"/>
      <c r="MUE16" s="7"/>
      <c r="MUF16" s="7"/>
      <c r="MUG16" s="7"/>
      <c r="MUH16" s="7"/>
      <c r="MUI16" s="7"/>
      <c r="MUJ16" s="7"/>
      <c r="MUK16" s="7"/>
      <c r="MUL16" s="7"/>
      <c r="MUM16" s="7"/>
      <c r="MUN16" s="7"/>
      <c r="MUO16" s="7"/>
      <c r="MUP16" s="7"/>
      <c r="MUQ16" s="7"/>
      <c r="MUR16" s="7"/>
      <c r="MUS16" s="7"/>
      <c r="MUT16" s="7"/>
      <c r="MUU16" s="7"/>
      <c r="MUV16" s="7"/>
      <c r="MUW16" s="7"/>
      <c r="MUX16" s="7"/>
      <c r="MUY16" s="7"/>
      <c r="MUZ16" s="7"/>
      <c r="MVA16" s="7"/>
      <c r="MVB16" s="7"/>
      <c r="MVC16" s="7"/>
      <c r="MVD16" s="7"/>
      <c r="MVE16" s="7"/>
      <c r="MVF16" s="7"/>
      <c r="MVG16" s="7"/>
      <c r="MVH16" s="7"/>
      <c r="MVI16" s="7"/>
      <c r="MVJ16" s="7"/>
      <c r="MVK16" s="7"/>
      <c r="MVL16" s="7"/>
      <c r="MVM16" s="7"/>
      <c r="MVN16" s="7"/>
      <c r="MVO16" s="7"/>
      <c r="MVP16" s="7"/>
      <c r="MVQ16" s="7"/>
      <c r="MVR16" s="7"/>
      <c r="MVS16" s="7"/>
      <c r="MVT16" s="7"/>
      <c r="MVU16" s="7"/>
      <c r="MVV16" s="7"/>
      <c r="MVW16" s="7"/>
      <c r="MVX16" s="7"/>
      <c r="MVY16" s="7"/>
      <c r="MVZ16" s="7"/>
      <c r="MWA16" s="7"/>
      <c r="MWB16" s="7"/>
      <c r="MWC16" s="7"/>
      <c r="MWD16" s="7"/>
      <c r="MWE16" s="7"/>
      <c r="MWF16" s="7"/>
      <c r="MWG16" s="7"/>
      <c r="MWH16" s="7"/>
      <c r="MWI16" s="7"/>
      <c r="MWJ16" s="7"/>
      <c r="MWK16" s="7"/>
      <c r="MWL16" s="7"/>
      <c r="MWM16" s="7"/>
      <c r="MWN16" s="7"/>
      <c r="MWO16" s="7"/>
      <c r="MWP16" s="7"/>
      <c r="MWQ16" s="7"/>
      <c r="MWR16" s="7"/>
      <c r="MWS16" s="7"/>
      <c r="MWT16" s="7"/>
      <c r="MWU16" s="7"/>
      <c r="MWV16" s="7"/>
      <c r="MWW16" s="7"/>
      <c r="MWX16" s="7"/>
      <c r="MWY16" s="7"/>
      <c r="MWZ16" s="7"/>
      <c r="MXA16" s="7"/>
      <c r="MXB16" s="7"/>
      <c r="MXC16" s="7"/>
      <c r="MXD16" s="7"/>
      <c r="MXE16" s="7"/>
      <c r="MXF16" s="7"/>
      <c r="MXG16" s="7"/>
      <c r="MXH16" s="7"/>
      <c r="MXI16" s="7"/>
      <c r="MXJ16" s="7"/>
      <c r="MXK16" s="7"/>
      <c r="MXL16" s="7"/>
      <c r="MXM16" s="7"/>
      <c r="MXN16" s="7"/>
      <c r="MXO16" s="7"/>
      <c r="MXP16" s="7"/>
      <c r="MXQ16" s="7"/>
      <c r="MXR16" s="7"/>
      <c r="MXS16" s="7"/>
      <c r="MXT16" s="7"/>
      <c r="MXU16" s="7"/>
      <c r="MXV16" s="7"/>
      <c r="MXW16" s="7"/>
      <c r="MXX16" s="7"/>
      <c r="MXY16" s="7"/>
      <c r="MXZ16" s="7"/>
      <c r="MYA16" s="7"/>
      <c r="MYB16" s="7"/>
      <c r="MYC16" s="7"/>
      <c r="MYD16" s="7"/>
      <c r="MYE16" s="7"/>
      <c r="MYF16" s="7"/>
      <c r="MYG16" s="7"/>
      <c r="MYH16" s="7"/>
      <c r="MYI16" s="7"/>
      <c r="MYJ16" s="7"/>
      <c r="MYK16" s="7"/>
      <c r="MYL16" s="7"/>
      <c r="MYM16" s="7"/>
      <c r="MYN16" s="7"/>
      <c r="MYO16" s="7"/>
      <c r="MYP16" s="7"/>
      <c r="MYQ16" s="7"/>
      <c r="MYR16" s="7"/>
      <c r="MYS16" s="7"/>
      <c r="MYT16" s="7"/>
      <c r="MYU16" s="7"/>
      <c r="MYV16" s="7"/>
      <c r="MYW16" s="7"/>
      <c r="MYX16" s="7"/>
      <c r="MYY16" s="7"/>
      <c r="MYZ16" s="7"/>
      <c r="MZA16" s="7"/>
      <c r="MZB16" s="7"/>
      <c r="MZC16" s="7"/>
      <c r="MZD16" s="7"/>
      <c r="MZE16" s="7"/>
      <c r="MZF16" s="7"/>
      <c r="MZG16" s="7"/>
      <c r="MZH16" s="7"/>
      <c r="MZI16" s="7"/>
      <c r="MZJ16" s="7"/>
      <c r="MZK16" s="7"/>
      <c r="MZL16" s="7"/>
      <c r="MZM16" s="7"/>
      <c r="MZN16" s="7"/>
      <c r="MZO16" s="7"/>
      <c r="MZP16" s="7"/>
      <c r="MZQ16" s="7"/>
      <c r="MZR16" s="7"/>
      <c r="MZS16" s="7"/>
      <c r="MZT16" s="7"/>
      <c r="MZU16" s="7"/>
      <c r="MZV16" s="7"/>
      <c r="MZW16" s="7"/>
      <c r="MZX16" s="7"/>
      <c r="MZY16" s="7"/>
      <c r="MZZ16" s="7"/>
      <c r="NAA16" s="7"/>
      <c r="NAB16" s="7"/>
      <c r="NAC16" s="7"/>
      <c r="NAD16" s="7"/>
      <c r="NAE16" s="7"/>
      <c r="NAF16" s="7"/>
      <c r="NAG16" s="7"/>
      <c r="NAH16" s="7"/>
      <c r="NAI16" s="7"/>
      <c r="NAJ16" s="7"/>
      <c r="NAK16" s="7"/>
      <c r="NAL16" s="7"/>
      <c r="NAM16" s="7"/>
      <c r="NAN16" s="7"/>
      <c r="NAO16" s="7"/>
      <c r="NAP16" s="7"/>
      <c r="NAQ16" s="7"/>
      <c r="NAR16" s="7"/>
      <c r="NAS16" s="7"/>
      <c r="NAT16" s="7"/>
      <c r="NAU16" s="7"/>
      <c r="NAV16" s="7"/>
      <c r="NAW16" s="7"/>
      <c r="NAX16" s="7"/>
      <c r="NAY16" s="7"/>
      <c r="NAZ16" s="7"/>
      <c r="NBA16" s="7"/>
      <c r="NBB16" s="7"/>
      <c r="NBC16" s="7"/>
      <c r="NBD16" s="7"/>
      <c r="NBE16" s="7"/>
      <c r="NBF16" s="7"/>
      <c r="NBG16" s="7"/>
      <c r="NBH16" s="7"/>
      <c r="NBI16" s="7"/>
      <c r="NBJ16" s="7"/>
      <c r="NBK16" s="7"/>
      <c r="NBL16" s="7"/>
      <c r="NBM16" s="7"/>
      <c r="NBN16" s="7"/>
      <c r="NBO16" s="7"/>
      <c r="NBP16" s="7"/>
      <c r="NBQ16" s="7"/>
      <c r="NBR16" s="7"/>
      <c r="NBS16" s="7"/>
      <c r="NBT16" s="7"/>
      <c r="NBU16" s="7"/>
      <c r="NBV16" s="7"/>
      <c r="NBW16" s="7"/>
      <c r="NBX16" s="7"/>
      <c r="NBY16" s="7"/>
      <c r="NBZ16" s="7"/>
      <c r="NCA16" s="7"/>
      <c r="NCB16" s="7"/>
      <c r="NCC16" s="7"/>
      <c r="NCD16" s="7"/>
      <c r="NCE16" s="7"/>
      <c r="NCF16" s="7"/>
      <c r="NCG16" s="7"/>
      <c r="NCH16" s="7"/>
      <c r="NCI16" s="7"/>
      <c r="NCJ16" s="7"/>
      <c r="NCK16" s="7"/>
      <c r="NCL16" s="7"/>
      <c r="NCM16" s="7"/>
      <c r="NCN16" s="7"/>
      <c r="NCO16" s="7"/>
      <c r="NCP16" s="7"/>
      <c r="NCQ16" s="7"/>
      <c r="NCR16" s="7"/>
      <c r="NCS16" s="7"/>
      <c r="NCT16" s="7"/>
      <c r="NCU16" s="7"/>
      <c r="NCV16" s="7"/>
      <c r="NCW16" s="7"/>
      <c r="NCX16" s="7"/>
      <c r="NCY16" s="7"/>
      <c r="NCZ16" s="7"/>
      <c r="NDA16" s="7"/>
      <c r="NDB16" s="7"/>
      <c r="NDC16" s="7"/>
      <c r="NDD16" s="7"/>
      <c r="NDE16" s="7"/>
      <c r="NDF16" s="7"/>
      <c r="NDG16" s="7"/>
      <c r="NDH16" s="7"/>
      <c r="NDI16" s="7"/>
      <c r="NDJ16" s="7"/>
      <c r="NDK16" s="7"/>
      <c r="NDL16" s="7"/>
      <c r="NDM16" s="7"/>
      <c r="NDN16" s="7"/>
      <c r="NDO16" s="7"/>
      <c r="NDP16" s="7"/>
      <c r="NDQ16" s="7"/>
      <c r="NDR16" s="7"/>
      <c r="NDS16" s="7"/>
      <c r="NDT16" s="7"/>
      <c r="NDU16" s="7"/>
      <c r="NDV16" s="7"/>
      <c r="NDW16" s="7"/>
      <c r="NDX16" s="7"/>
      <c r="NDY16" s="7"/>
      <c r="NDZ16" s="7"/>
      <c r="NEA16" s="7"/>
      <c r="NEB16" s="7"/>
      <c r="NEC16" s="7"/>
      <c r="NED16" s="7"/>
      <c r="NEE16" s="7"/>
      <c r="NEF16" s="7"/>
      <c r="NEG16" s="7"/>
      <c r="NEH16" s="7"/>
      <c r="NEI16" s="7"/>
      <c r="NEJ16" s="7"/>
      <c r="NEK16" s="7"/>
      <c r="NEL16" s="7"/>
      <c r="NEM16" s="7"/>
      <c r="NEN16" s="7"/>
      <c r="NEO16" s="7"/>
      <c r="NEP16" s="7"/>
      <c r="NEQ16" s="7"/>
      <c r="NER16" s="7"/>
      <c r="NES16" s="7"/>
      <c r="NET16" s="7"/>
      <c r="NEU16" s="7"/>
      <c r="NEV16" s="7"/>
      <c r="NEW16" s="7"/>
      <c r="NEX16" s="7"/>
      <c r="NEY16" s="7"/>
      <c r="NEZ16" s="7"/>
      <c r="NFA16" s="7"/>
      <c r="NFB16" s="7"/>
      <c r="NFC16" s="7"/>
      <c r="NFD16" s="7"/>
      <c r="NFE16" s="7"/>
      <c r="NFF16" s="7"/>
      <c r="NFG16" s="7"/>
      <c r="NFH16" s="7"/>
      <c r="NFI16" s="7"/>
      <c r="NFJ16" s="7"/>
      <c r="NFK16" s="7"/>
      <c r="NFL16" s="7"/>
      <c r="NFM16" s="7"/>
      <c r="NFN16" s="7"/>
      <c r="NFO16" s="7"/>
      <c r="NFP16" s="7"/>
      <c r="NFQ16" s="7"/>
      <c r="NFR16" s="7"/>
      <c r="NFS16" s="7"/>
      <c r="NFT16" s="7"/>
      <c r="NFU16" s="7"/>
      <c r="NFV16" s="7"/>
      <c r="NFW16" s="7"/>
      <c r="NFX16" s="7"/>
      <c r="NFY16" s="7"/>
      <c r="NFZ16" s="7"/>
      <c r="NGA16" s="7"/>
      <c r="NGB16" s="7"/>
      <c r="NGC16" s="7"/>
      <c r="NGD16" s="7"/>
      <c r="NGE16" s="7"/>
      <c r="NGF16" s="7"/>
      <c r="NGG16" s="7"/>
      <c r="NGH16" s="7"/>
      <c r="NGI16" s="7"/>
      <c r="NGJ16" s="7"/>
      <c r="NGK16" s="7"/>
      <c r="NGL16" s="7"/>
      <c r="NGM16" s="7"/>
      <c r="NGN16" s="7"/>
      <c r="NGO16" s="7"/>
      <c r="NGP16" s="7"/>
      <c r="NGQ16" s="7"/>
      <c r="NGR16" s="7"/>
      <c r="NGS16" s="7"/>
      <c r="NGT16" s="7"/>
      <c r="NGU16" s="7"/>
      <c r="NGV16" s="7"/>
      <c r="NGW16" s="7"/>
      <c r="NGX16" s="7"/>
      <c r="NGY16" s="7"/>
      <c r="NGZ16" s="7"/>
      <c r="NHA16" s="7"/>
      <c r="NHB16" s="7"/>
      <c r="NHC16" s="7"/>
      <c r="NHD16" s="7"/>
      <c r="NHE16" s="7"/>
      <c r="NHF16" s="7"/>
      <c r="NHG16" s="7"/>
      <c r="NHH16" s="7"/>
      <c r="NHI16" s="7"/>
      <c r="NHJ16" s="7"/>
      <c r="NHK16" s="7"/>
      <c r="NHL16" s="7"/>
      <c r="NHM16" s="7"/>
      <c r="NHN16" s="7"/>
      <c r="NHO16" s="7"/>
      <c r="NHP16" s="7"/>
      <c r="NHQ16" s="7"/>
      <c r="NHR16" s="7"/>
      <c r="NHS16" s="7"/>
      <c r="NHT16" s="7"/>
      <c r="NHU16" s="7"/>
      <c r="NHV16" s="7"/>
      <c r="NHW16" s="7"/>
      <c r="NHX16" s="7"/>
      <c r="NHY16" s="7"/>
      <c r="NHZ16" s="7"/>
      <c r="NIA16" s="7"/>
      <c r="NIB16" s="7"/>
      <c r="NIC16" s="7"/>
      <c r="NID16" s="7"/>
      <c r="NIE16" s="7"/>
      <c r="NIF16" s="7"/>
      <c r="NIG16" s="7"/>
      <c r="NIH16" s="7"/>
      <c r="NII16" s="7"/>
      <c r="NIJ16" s="7"/>
      <c r="NIK16" s="7"/>
      <c r="NIL16" s="7"/>
      <c r="NIM16" s="7"/>
      <c r="NIN16" s="7"/>
      <c r="NIO16" s="7"/>
      <c r="NIP16" s="7"/>
      <c r="NIQ16" s="7"/>
      <c r="NIR16" s="7"/>
      <c r="NIS16" s="7"/>
      <c r="NIT16" s="7"/>
      <c r="NIU16" s="7"/>
      <c r="NIV16" s="7"/>
      <c r="NIW16" s="7"/>
      <c r="NIX16" s="7"/>
      <c r="NIY16" s="7"/>
      <c r="NIZ16" s="7"/>
      <c r="NJA16" s="7"/>
      <c r="NJB16" s="7"/>
      <c r="NJC16" s="7"/>
      <c r="NJD16" s="7"/>
      <c r="NJE16" s="7"/>
      <c r="NJF16" s="7"/>
      <c r="NJG16" s="7"/>
      <c r="NJH16" s="7"/>
      <c r="NJI16" s="7"/>
      <c r="NJJ16" s="7"/>
      <c r="NJK16" s="7"/>
      <c r="NJL16" s="7"/>
      <c r="NJM16" s="7"/>
      <c r="NJN16" s="7"/>
      <c r="NJO16" s="7"/>
      <c r="NJP16" s="7"/>
      <c r="NJQ16" s="7"/>
      <c r="NJR16" s="7"/>
      <c r="NJS16" s="7"/>
      <c r="NJT16" s="7"/>
      <c r="NJU16" s="7"/>
      <c r="NJV16" s="7"/>
      <c r="NJW16" s="7"/>
      <c r="NJX16" s="7"/>
      <c r="NJY16" s="7"/>
      <c r="NJZ16" s="7"/>
      <c r="NKA16" s="7"/>
      <c r="NKB16" s="7"/>
      <c r="NKC16" s="7"/>
      <c r="NKD16" s="7"/>
      <c r="NKE16" s="7"/>
      <c r="NKF16" s="7"/>
      <c r="NKG16" s="7"/>
      <c r="NKH16" s="7"/>
      <c r="NKI16" s="7"/>
      <c r="NKJ16" s="7"/>
      <c r="NKK16" s="7"/>
      <c r="NKL16" s="7"/>
      <c r="NKM16" s="7"/>
      <c r="NKN16" s="7"/>
      <c r="NKO16" s="7"/>
      <c r="NKP16" s="7"/>
      <c r="NKQ16" s="7"/>
      <c r="NKR16" s="7"/>
      <c r="NKS16" s="7"/>
      <c r="NKT16" s="7"/>
      <c r="NKU16" s="7"/>
      <c r="NKV16" s="7"/>
      <c r="NKW16" s="7"/>
      <c r="NKX16" s="7"/>
      <c r="NKY16" s="7"/>
      <c r="NKZ16" s="7"/>
      <c r="NLA16" s="7"/>
      <c r="NLB16" s="7"/>
      <c r="NLC16" s="7"/>
      <c r="NLD16" s="7"/>
      <c r="NLE16" s="7"/>
      <c r="NLF16" s="7"/>
      <c r="NLG16" s="7"/>
      <c r="NLH16" s="7"/>
      <c r="NLI16" s="7"/>
      <c r="NLJ16" s="7"/>
      <c r="NLK16" s="7"/>
      <c r="NLL16" s="7"/>
      <c r="NLM16" s="7"/>
      <c r="NLN16" s="7"/>
      <c r="NLO16" s="7"/>
      <c r="NLP16" s="7"/>
      <c r="NLQ16" s="7"/>
      <c r="NLR16" s="7"/>
      <c r="NLS16" s="7"/>
      <c r="NLT16" s="7"/>
      <c r="NLU16" s="7"/>
      <c r="NLV16" s="7"/>
      <c r="NLW16" s="7"/>
      <c r="NLX16" s="7"/>
      <c r="NLY16" s="7"/>
      <c r="NLZ16" s="7"/>
      <c r="NMA16" s="7"/>
      <c r="NMB16" s="7"/>
      <c r="NMC16" s="7"/>
      <c r="NMD16" s="7"/>
      <c r="NME16" s="7"/>
      <c r="NMF16" s="7"/>
      <c r="NMG16" s="7"/>
      <c r="NMH16" s="7"/>
      <c r="NMI16" s="7"/>
      <c r="NMJ16" s="7"/>
      <c r="NMK16" s="7"/>
      <c r="NML16" s="7"/>
      <c r="NMM16" s="7"/>
      <c r="NMN16" s="7"/>
      <c r="NMO16" s="7"/>
      <c r="NMP16" s="7"/>
      <c r="NMQ16" s="7"/>
      <c r="NMR16" s="7"/>
      <c r="NMS16" s="7"/>
      <c r="NMT16" s="7"/>
      <c r="NMU16" s="7"/>
      <c r="NMV16" s="7"/>
      <c r="NMW16" s="7"/>
      <c r="NMX16" s="7"/>
      <c r="NMY16" s="7"/>
      <c r="NMZ16" s="7"/>
      <c r="NNA16" s="7"/>
      <c r="NNB16" s="7"/>
      <c r="NNC16" s="7"/>
      <c r="NND16" s="7"/>
      <c r="NNE16" s="7"/>
      <c r="NNF16" s="7"/>
      <c r="NNG16" s="7"/>
      <c r="NNH16" s="7"/>
      <c r="NNI16" s="7"/>
      <c r="NNJ16" s="7"/>
      <c r="NNK16" s="7"/>
      <c r="NNL16" s="7"/>
      <c r="NNM16" s="7"/>
      <c r="NNN16" s="7"/>
      <c r="NNO16" s="7"/>
      <c r="NNP16" s="7"/>
      <c r="NNQ16" s="7"/>
      <c r="NNR16" s="7"/>
      <c r="NNS16" s="7"/>
      <c r="NNT16" s="7"/>
      <c r="NNU16" s="7"/>
      <c r="NNV16" s="7"/>
      <c r="NNW16" s="7"/>
      <c r="NNX16" s="7"/>
      <c r="NNY16" s="7"/>
      <c r="NNZ16" s="7"/>
      <c r="NOA16" s="7"/>
      <c r="NOB16" s="7"/>
      <c r="NOC16" s="7"/>
      <c r="NOD16" s="7"/>
      <c r="NOE16" s="7"/>
      <c r="NOF16" s="7"/>
      <c r="NOG16" s="7"/>
      <c r="NOH16" s="7"/>
      <c r="NOI16" s="7"/>
      <c r="NOJ16" s="7"/>
      <c r="NOK16" s="7"/>
      <c r="NOL16" s="7"/>
      <c r="NOM16" s="7"/>
      <c r="NON16" s="7"/>
      <c r="NOO16" s="7"/>
      <c r="NOP16" s="7"/>
      <c r="NOQ16" s="7"/>
      <c r="NOR16" s="7"/>
      <c r="NOS16" s="7"/>
      <c r="NOT16" s="7"/>
      <c r="NOU16" s="7"/>
      <c r="NOV16" s="7"/>
      <c r="NOW16" s="7"/>
      <c r="NOX16" s="7"/>
      <c r="NOY16" s="7"/>
      <c r="NOZ16" s="7"/>
      <c r="NPA16" s="7"/>
      <c r="NPB16" s="7"/>
      <c r="NPC16" s="7"/>
      <c r="NPD16" s="7"/>
      <c r="NPE16" s="7"/>
      <c r="NPF16" s="7"/>
      <c r="NPG16" s="7"/>
      <c r="NPH16" s="7"/>
      <c r="NPI16" s="7"/>
      <c r="NPJ16" s="7"/>
      <c r="NPK16" s="7"/>
      <c r="NPL16" s="7"/>
      <c r="NPM16" s="7"/>
      <c r="NPN16" s="7"/>
      <c r="NPO16" s="7"/>
      <c r="NPP16" s="7"/>
      <c r="NPQ16" s="7"/>
      <c r="NPR16" s="7"/>
      <c r="NPS16" s="7"/>
      <c r="NPT16" s="7"/>
      <c r="NPU16" s="7"/>
      <c r="NPV16" s="7"/>
      <c r="NPW16" s="7"/>
      <c r="NPX16" s="7"/>
      <c r="NPY16" s="7"/>
      <c r="NPZ16" s="7"/>
      <c r="NQA16" s="7"/>
      <c r="NQB16" s="7"/>
      <c r="NQC16" s="7"/>
      <c r="NQD16" s="7"/>
      <c r="NQE16" s="7"/>
      <c r="NQF16" s="7"/>
      <c r="NQG16" s="7"/>
      <c r="NQH16" s="7"/>
      <c r="NQI16" s="7"/>
      <c r="NQJ16" s="7"/>
      <c r="NQK16" s="7"/>
      <c r="NQL16" s="7"/>
      <c r="NQM16" s="7"/>
      <c r="NQN16" s="7"/>
      <c r="NQO16" s="7"/>
      <c r="NQP16" s="7"/>
      <c r="NQQ16" s="7"/>
      <c r="NQR16" s="7"/>
      <c r="NQS16" s="7"/>
      <c r="NQT16" s="7"/>
      <c r="NQU16" s="7"/>
      <c r="NQV16" s="7"/>
      <c r="NQW16" s="7"/>
      <c r="NQX16" s="7"/>
      <c r="NQY16" s="7"/>
      <c r="NQZ16" s="7"/>
      <c r="NRA16" s="7"/>
      <c r="NRB16" s="7"/>
      <c r="NRC16" s="7"/>
      <c r="NRD16" s="7"/>
      <c r="NRE16" s="7"/>
      <c r="NRF16" s="7"/>
      <c r="NRG16" s="7"/>
      <c r="NRH16" s="7"/>
      <c r="NRI16" s="7"/>
      <c r="NRJ16" s="7"/>
      <c r="NRK16" s="7"/>
      <c r="NRL16" s="7"/>
      <c r="NRM16" s="7"/>
      <c r="NRN16" s="7"/>
      <c r="NRO16" s="7"/>
      <c r="NRP16" s="7"/>
      <c r="NRQ16" s="7"/>
      <c r="NRR16" s="7"/>
      <c r="NRS16" s="7"/>
      <c r="NRT16" s="7"/>
      <c r="NRU16" s="7"/>
      <c r="NRV16" s="7"/>
      <c r="NRW16" s="7"/>
      <c r="NRX16" s="7"/>
      <c r="NRY16" s="7"/>
      <c r="NRZ16" s="7"/>
      <c r="NSA16" s="7"/>
      <c r="NSB16" s="7"/>
      <c r="NSC16" s="7"/>
      <c r="NSD16" s="7"/>
      <c r="NSE16" s="7"/>
      <c r="NSF16" s="7"/>
      <c r="NSG16" s="7"/>
      <c r="NSH16" s="7"/>
      <c r="NSI16" s="7"/>
      <c r="NSJ16" s="7"/>
      <c r="NSK16" s="7"/>
      <c r="NSL16" s="7"/>
      <c r="NSM16" s="7"/>
      <c r="NSN16" s="7"/>
      <c r="NSO16" s="7"/>
      <c r="NSP16" s="7"/>
      <c r="NSQ16" s="7"/>
      <c r="NSR16" s="7"/>
      <c r="NSS16" s="7"/>
      <c r="NST16" s="7"/>
      <c r="NSU16" s="7"/>
      <c r="NSV16" s="7"/>
      <c r="NSW16" s="7"/>
      <c r="NSX16" s="7"/>
      <c r="NSY16" s="7"/>
      <c r="NSZ16" s="7"/>
      <c r="NTA16" s="7"/>
      <c r="NTB16" s="7"/>
      <c r="NTC16" s="7"/>
      <c r="NTD16" s="7"/>
      <c r="NTE16" s="7"/>
      <c r="NTF16" s="7"/>
      <c r="NTG16" s="7"/>
      <c r="NTH16" s="7"/>
      <c r="NTI16" s="7"/>
      <c r="NTJ16" s="7"/>
      <c r="NTK16" s="7"/>
      <c r="NTL16" s="7"/>
      <c r="NTM16" s="7"/>
      <c r="NTN16" s="7"/>
      <c r="NTO16" s="7"/>
      <c r="NTP16" s="7"/>
      <c r="NTQ16" s="7"/>
      <c r="NTR16" s="7"/>
      <c r="NTS16" s="7"/>
      <c r="NTT16" s="7"/>
      <c r="NTU16" s="7"/>
      <c r="NTV16" s="7"/>
      <c r="NTW16" s="7"/>
      <c r="NTX16" s="7"/>
      <c r="NTY16" s="7"/>
      <c r="NTZ16" s="7"/>
      <c r="NUA16" s="7"/>
      <c r="NUB16" s="7"/>
      <c r="NUC16" s="7"/>
      <c r="NUD16" s="7"/>
      <c r="NUE16" s="7"/>
      <c r="NUF16" s="7"/>
      <c r="NUG16" s="7"/>
      <c r="NUH16" s="7"/>
      <c r="NUI16" s="7"/>
      <c r="NUJ16" s="7"/>
      <c r="NUK16" s="7"/>
      <c r="NUL16" s="7"/>
      <c r="NUM16" s="7"/>
      <c r="NUN16" s="7"/>
      <c r="NUO16" s="7"/>
      <c r="NUP16" s="7"/>
      <c r="NUQ16" s="7"/>
      <c r="NUR16" s="7"/>
      <c r="NUS16" s="7"/>
      <c r="NUT16" s="7"/>
      <c r="NUU16" s="7"/>
      <c r="NUV16" s="7"/>
      <c r="NUW16" s="7"/>
      <c r="NUX16" s="7"/>
      <c r="NUY16" s="7"/>
      <c r="NUZ16" s="7"/>
      <c r="NVA16" s="7"/>
      <c r="NVB16" s="7"/>
      <c r="NVC16" s="7"/>
      <c r="NVD16" s="7"/>
      <c r="NVE16" s="7"/>
      <c r="NVF16" s="7"/>
      <c r="NVG16" s="7"/>
      <c r="NVH16" s="7"/>
      <c r="NVI16" s="7"/>
      <c r="NVJ16" s="7"/>
      <c r="NVK16" s="7"/>
      <c r="NVL16" s="7"/>
      <c r="NVM16" s="7"/>
      <c r="NVN16" s="7"/>
      <c r="NVO16" s="7"/>
      <c r="NVP16" s="7"/>
      <c r="NVQ16" s="7"/>
      <c r="NVR16" s="7"/>
      <c r="NVS16" s="7"/>
      <c r="NVT16" s="7"/>
      <c r="NVU16" s="7"/>
      <c r="NVV16" s="7"/>
      <c r="NVW16" s="7"/>
      <c r="NVX16" s="7"/>
      <c r="NVY16" s="7"/>
      <c r="NVZ16" s="7"/>
      <c r="NWA16" s="7"/>
      <c r="NWB16" s="7"/>
      <c r="NWC16" s="7"/>
      <c r="NWD16" s="7"/>
      <c r="NWE16" s="7"/>
      <c r="NWF16" s="7"/>
      <c r="NWG16" s="7"/>
      <c r="NWH16" s="7"/>
      <c r="NWI16" s="7"/>
      <c r="NWJ16" s="7"/>
      <c r="NWK16" s="7"/>
      <c r="NWL16" s="7"/>
      <c r="NWM16" s="7"/>
      <c r="NWN16" s="7"/>
      <c r="NWO16" s="7"/>
      <c r="NWP16" s="7"/>
      <c r="NWQ16" s="7"/>
      <c r="NWR16" s="7"/>
      <c r="NWS16" s="7"/>
      <c r="NWT16" s="7"/>
      <c r="NWU16" s="7"/>
      <c r="NWV16" s="7"/>
      <c r="NWW16" s="7"/>
      <c r="NWX16" s="7"/>
      <c r="NWY16" s="7"/>
      <c r="NWZ16" s="7"/>
      <c r="NXA16" s="7"/>
      <c r="NXB16" s="7"/>
      <c r="NXC16" s="7"/>
      <c r="NXD16" s="7"/>
      <c r="NXE16" s="7"/>
      <c r="NXF16" s="7"/>
      <c r="NXG16" s="7"/>
      <c r="NXH16" s="7"/>
      <c r="NXI16" s="7"/>
      <c r="NXJ16" s="7"/>
      <c r="NXK16" s="7"/>
      <c r="NXL16" s="7"/>
      <c r="NXM16" s="7"/>
      <c r="NXN16" s="7"/>
      <c r="NXO16" s="7"/>
      <c r="NXP16" s="7"/>
      <c r="NXQ16" s="7"/>
      <c r="NXR16" s="7"/>
      <c r="NXS16" s="7"/>
      <c r="NXT16" s="7"/>
      <c r="NXU16" s="7"/>
      <c r="NXV16" s="7"/>
      <c r="NXW16" s="7"/>
      <c r="NXX16" s="7"/>
      <c r="NXY16" s="7"/>
      <c r="NXZ16" s="7"/>
      <c r="NYA16" s="7"/>
      <c r="NYB16" s="7"/>
      <c r="NYC16" s="7"/>
      <c r="NYD16" s="7"/>
      <c r="NYE16" s="7"/>
      <c r="NYF16" s="7"/>
      <c r="NYG16" s="7"/>
      <c r="NYH16" s="7"/>
      <c r="NYI16" s="7"/>
      <c r="NYJ16" s="7"/>
      <c r="NYK16" s="7"/>
      <c r="NYL16" s="7"/>
      <c r="NYM16" s="7"/>
      <c r="NYN16" s="7"/>
      <c r="NYO16" s="7"/>
      <c r="NYP16" s="7"/>
      <c r="NYQ16" s="7"/>
      <c r="NYR16" s="7"/>
      <c r="NYS16" s="7"/>
      <c r="NYT16" s="7"/>
      <c r="NYU16" s="7"/>
      <c r="NYV16" s="7"/>
      <c r="NYW16" s="7"/>
      <c r="NYX16" s="7"/>
      <c r="NYY16" s="7"/>
      <c r="NYZ16" s="7"/>
      <c r="NZA16" s="7"/>
      <c r="NZB16" s="7"/>
      <c r="NZC16" s="7"/>
      <c r="NZD16" s="7"/>
      <c r="NZE16" s="7"/>
      <c r="NZF16" s="7"/>
      <c r="NZG16" s="7"/>
      <c r="NZH16" s="7"/>
      <c r="NZI16" s="7"/>
      <c r="NZJ16" s="7"/>
      <c r="NZK16" s="7"/>
      <c r="NZL16" s="7"/>
      <c r="NZM16" s="7"/>
      <c r="NZN16" s="7"/>
      <c r="NZO16" s="7"/>
      <c r="NZP16" s="7"/>
      <c r="NZQ16" s="7"/>
      <c r="NZR16" s="7"/>
      <c r="NZS16" s="7"/>
      <c r="NZT16" s="7"/>
      <c r="NZU16" s="7"/>
      <c r="NZV16" s="7"/>
      <c r="NZW16" s="7"/>
      <c r="NZX16" s="7"/>
      <c r="NZY16" s="7"/>
      <c r="NZZ16" s="7"/>
      <c r="OAA16" s="7"/>
      <c r="OAB16" s="7"/>
      <c r="OAC16" s="7"/>
      <c r="OAD16" s="7"/>
      <c r="OAE16" s="7"/>
      <c r="OAF16" s="7"/>
      <c r="OAG16" s="7"/>
      <c r="OAH16" s="7"/>
      <c r="OAI16" s="7"/>
      <c r="OAJ16" s="7"/>
      <c r="OAK16" s="7"/>
      <c r="OAL16" s="7"/>
      <c r="OAM16" s="7"/>
      <c r="OAN16" s="7"/>
      <c r="OAO16" s="7"/>
      <c r="OAP16" s="7"/>
      <c r="OAQ16" s="7"/>
      <c r="OAR16" s="7"/>
      <c r="OAS16" s="7"/>
      <c r="OAT16" s="7"/>
      <c r="OAU16" s="7"/>
      <c r="OAV16" s="7"/>
      <c r="OAW16" s="7"/>
      <c r="OAX16" s="7"/>
      <c r="OAY16" s="7"/>
      <c r="OAZ16" s="7"/>
      <c r="OBA16" s="7"/>
      <c r="OBB16" s="7"/>
      <c r="OBC16" s="7"/>
      <c r="OBD16" s="7"/>
      <c r="OBE16" s="7"/>
      <c r="OBF16" s="7"/>
      <c r="OBG16" s="7"/>
      <c r="OBH16" s="7"/>
      <c r="OBI16" s="7"/>
      <c r="OBJ16" s="7"/>
      <c r="OBK16" s="7"/>
      <c r="OBL16" s="7"/>
      <c r="OBM16" s="7"/>
      <c r="OBN16" s="7"/>
      <c r="OBO16" s="7"/>
      <c r="OBP16" s="7"/>
      <c r="OBQ16" s="7"/>
      <c r="OBR16" s="7"/>
      <c r="OBS16" s="7"/>
      <c r="OBT16" s="7"/>
      <c r="OBU16" s="7"/>
      <c r="OBV16" s="7"/>
      <c r="OBW16" s="7"/>
      <c r="OBX16" s="7"/>
      <c r="OBY16" s="7"/>
      <c r="OBZ16" s="7"/>
      <c r="OCA16" s="7"/>
      <c r="OCB16" s="7"/>
      <c r="OCC16" s="7"/>
      <c r="OCD16" s="7"/>
      <c r="OCE16" s="7"/>
      <c r="OCF16" s="7"/>
      <c r="OCG16" s="7"/>
      <c r="OCH16" s="7"/>
      <c r="OCI16" s="7"/>
      <c r="OCJ16" s="7"/>
      <c r="OCK16" s="7"/>
      <c r="OCL16" s="7"/>
      <c r="OCM16" s="7"/>
      <c r="OCN16" s="7"/>
      <c r="OCO16" s="7"/>
      <c r="OCP16" s="7"/>
      <c r="OCQ16" s="7"/>
      <c r="OCR16" s="7"/>
      <c r="OCS16" s="7"/>
      <c r="OCT16" s="7"/>
      <c r="OCU16" s="7"/>
      <c r="OCV16" s="7"/>
      <c r="OCW16" s="7"/>
      <c r="OCX16" s="7"/>
      <c r="OCY16" s="7"/>
      <c r="OCZ16" s="7"/>
      <c r="ODA16" s="7"/>
      <c r="ODB16" s="7"/>
      <c r="ODC16" s="7"/>
      <c r="ODD16" s="7"/>
      <c r="ODE16" s="7"/>
      <c r="ODF16" s="7"/>
      <c r="ODG16" s="7"/>
      <c r="ODH16" s="7"/>
      <c r="ODI16" s="7"/>
      <c r="ODJ16" s="7"/>
      <c r="ODK16" s="7"/>
      <c r="ODL16" s="7"/>
      <c r="ODM16" s="7"/>
      <c r="ODN16" s="7"/>
      <c r="ODO16" s="7"/>
      <c r="ODP16" s="7"/>
      <c r="ODQ16" s="7"/>
      <c r="ODR16" s="7"/>
      <c r="ODS16" s="7"/>
      <c r="ODT16" s="7"/>
      <c r="ODU16" s="7"/>
      <c r="ODV16" s="7"/>
      <c r="ODW16" s="7"/>
      <c r="ODX16" s="7"/>
      <c r="ODY16" s="7"/>
      <c r="ODZ16" s="7"/>
      <c r="OEA16" s="7"/>
      <c r="OEB16" s="7"/>
      <c r="OEC16" s="7"/>
      <c r="OED16" s="7"/>
      <c r="OEE16" s="7"/>
      <c r="OEF16" s="7"/>
      <c r="OEG16" s="7"/>
      <c r="OEH16" s="7"/>
      <c r="OEI16" s="7"/>
      <c r="OEJ16" s="7"/>
      <c r="OEK16" s="7"/>
      <c r="OEL16" s="7"/>
      <c r="OEM16" s="7"/>
      <c r="OEN16" s="7"/>
      <c r="OEO16" s="7"/>
      <c r="OEP16" s="7"/>
      <c r="OEQ16" s="7"/>
      <c r="OER16" s="7"/>
      <c r="OES16" s="7"/>
      <c r="OET16" s="7"/>
      <c r="OEU16" s="7"/>
      <c r="OEV16" s="7"/>
      <c r="OEW16" s="7"/>
      <c r="OEX16" s="7"/>
      <c r="OEY16" s="7"/>
      <c r="OEZ16" s="7"/>
      <c r="OFA16" s="7"/>
      <c r="OFB16" s="7"/>
      <c r="OFC16" s="7"/>
      <c r="OFD16" s="7"/>
      <c r="OFE16" s="7"/>
      <c r="OFF16" s="7"/>
      <c r="OFG16" s="7"/>
      <c r="OFH16" s="7"/>
      <c r="OFI16" s="7"/>
      <c r="OFJ16" s="7"/>
      <c r="OFK16" s="7"/>
      <c r="OFL16" s="7"/>
      <c r="OFM16" s="7"/>
      <c r="OFN16" s="7"/>
      <c r="OFO16" s="7"/>
      <c r="OFP16" s="7"/>
      <c r="OFQ16" s="7"/>
      <c r="OFR16" s="7"/>
      <c r="OFS16" s="7"/>
      <c r="OFT16" s="7"/>
      <c r="OFU16" s="7"/>
      <c r="OFV16" s="7"/>
      <c r="OFW16" s="7"/>
      <c r="OFX16" s="7"/>
      <c r="OFY16" s="7"/>
      <c r="OFZ16" s="7"/>
      <c r="OGA16" s="7"/>
      <c r="OGB16" s="7"/>
      <c r="OGC16" s="7"/>
      <c r="OGD16" s="7"/>
      <c r="OGE16" s="7"/>
      <c r="OGF16" s="7"/>
      <c r="OGG16" s="7"/>
      <c r="OGH16" s="7"/>
      <c r="OGI16" s="7"/>
      <c r="OGJ16" s="7"/>
      <c r="OGK16" s="7"/>
      <c r="OGL16" s="7"/>
      <c r="OGM16" s="7"/>
      <c r="OGN16" s="7"/>
      <c r="OGO16" s="7"/>
      <c r="OGP16" s="7"/>
      <c r="OGQ16" s="7"/>
      <c r="OGR16" s="7"/>
      <c r="OGS16" s="7"/>
      <c r="OGT16" s="7"/>
      <c r="OGU16" s="7"/>
      <c r="OGV16" s="7"/>
      <c r="OGW16" s="7"/>
      <c r="OGX16" s="7"/>
      <c r="OGY16" s="7"/>
      <c r="OGZ16" s="7"/>
      <c r="OHA16" s="7"/>
      <c r="OHB16" s="7"/>
      <c r="OHC16" s="7"/>
      <c r="OHD16" s="7"/>
      <c r="OHE16" s="7"/>
      <c r="OHF16" s="7"/>
      <c r="OHG16" s="7"/>
      <c r="OHH16" s="7"/>
      <c r="OHI16" s="7"/>
      <c r="OHJ16" s="7"/>
      <c r="OHK16" s="7"/>
      <c r="OHL16" s="7"/>
      <c r="OHM16" s="7"/>
      <c r="OHN16" s="7"/>
      <c r="OHO16" s="7"/>
      <c r="OHP16" s="7"/>
      <c r="OHQ16" s="7"/>
      <c r="OHR16" s="7"/>
      <c r="OHS16" s="7"/>
      <c r="OHT16" s="7"/>
      <c r="OHU16" s="7"/>
      <c r="OHV16" s="7"/>
      <c r="OHW16" s="7"/>
      <c r="OHX16" s="7"/>
      <c r="OHY16" s="7"/>
      <c r="OHZ16" s="7"/>
      <c r="OIA16" s="7"/>
      <c r="OIB16" s="7"/>
      <c r="OIC16" s="7"/>
      <c r="OID16" s="7"/>
      <c r="OIE16" s="7"/>
      <c r="OIF16" s="7"/>
      <c r="OIG16" s="7"/>
      <c r="OIH16" s="7"/>
      <c r="OII16" s="7"/>
      <c r="OIJ16" s="7"/>
      <c r="OIK16" s="7"/>
      <c r="OIL16" s="7"/>
      <c r="OIM16" s="7"/>
      <c r="OIN16" s="7"/>
      <c r="OIO16" s="7"/>
      <c r="OIP16" s="7"/>
      <c r="OIQ16" s="7"/>
      <c r="OIR16" s="7"/>
      <c r="OIS16" s="7"/>
      <c r="OIT16" s="7"/>
      <c r="OIU16" s="7"/>
      <c r="OIV16" s="7"/>
      <c r="OIW16" s="7"/>
      <c r="OIX16" s="7"/>
      <c r="OIY16" s="7"/>
      <c r="OIZ16" s="7"/>
      <c r="OJA16" s="7"/>
      <c r="OJB16" s="7"/>
      <c r="OJC16" s="7"/>
      <c r="OJD16" s="7"/>
      <c r="OJE16" s="7"/>
      <c r="OJF16" s="7"/>
      <c r="OJG16" s="7"/>
      <c r="OJH16" s="7"/>
      <c r="OJI16" s="7"/>
      <c r="OJJ16" s="7"/>
      <c r="OJK16" s="7"/>
      <c r="OJL16" s="7"/>
      <c r="OJM16" s="7"/>
      <c r="OJN16" s="7"/>
      <c r="OJO16" s="7"/>
      <c r="OJP16" s="7"/>
      <c r="OJQ16" s="7"/>
      <c r="OJR16" s="7"/>
      <c r="OJS16" s="7"/>
      <c r="OJT16" s="7"/>
      <c r="OJU16" s="7"/>
      <c r="OJV16" s="7"/>
      <c r="OJW16" s="7"/>
      <c r="OJX16" s="7"/>
      <c r="OJY16" s="7"/>
      <c r="OJZ16" s="7"/>
      <c r="OKA16" s="7"/>
      <c r="OKB16" s="7"/>
      <c r="OKC16" s="7"/>
      <c r="OKD16" s="7"/>
      <c r="OKE16" s="7"/>
      <c r="OKF16" s="7"/>
      <c r="OKG16" s="7"/>
      <c r="OKH16" s="7"/>
      <c r="OKI16" s="7"/>
      <c r="OKJ16" s="7"/>
      <c r="OKK16" s="7"/>
      <c r="OKL16" s="7"/>
      <c r="OKM16" s="7"/>
      <c r="OKN16" s="7"/>
      <c r="OKO16" s="7"/>
      <c r="OKP16" s="7"/>
      <c r="OKQ16" s="7"/>
      <c r="OKR16" s="7"/>
      <c r="OKS16" s="7"/>
      <c r="OKT16" s="7"/>
      <c r="OKU16" s="7"/>
      <c r="OKV16" s="7"/>
      <c r="OKW16" s="7"/>
      <c r="OKX16" s="7"/>
      <c r="OKY16" s="7"/>
      <c r="OKZ16" s="7"/>
      <c r="OLA16" s="7"/>
      <c r="OLB16" s="7"/>
      <c r="OLC16" s="7"/>
      <c r="OLD16" s="7"/>
      <c r="OLE16" s="7"/>
      <c r="OLF16" s="7"/>
      <c r="OLG16" s="7"/>
      <c r="OLH16" s="7"/>
      <c r="OLI16" s="7"/>
      <c r="OLJ16" s="7"/>
      <c r="OLK16" s="7"/>
      <c r="OLL16" s="7"/>
      <c r="OLM16" s="7"/>
      <c r="OLN16" s="7"/>
      <c r="OLO16" s="7"/>
      <c r="OLP16" s="7"/>
      <c r="OLQ16" s="7"/>
      <c r="OLR16" s="7"/>
      <c r="OLS16" s="7"/>
      <c r="OLT16" s="7"/>
      <c r="OLU16" s="7"/>
      <c r="OLV16" s="7"/>
      <c r="OLW16" s="7"/>
      <c r="OLX16" s="7"/>
      <c r="OLY16" s="7"/>
      <c r="OLZ16" s="7"/>
      <c r="OMA16" s="7"/>
      <c r="OMB16" s="7"/>
      <c r="OMC16" s="7"/>
      <c r="OMD16" s="7"/>
      <c r="OME16" s="7"/>
      <c r="OMF16" s="7"/>
      <c r="OMG16" s="7"/>
      <c r="OMH16" s="7"/>
      <c r="OMI16" s="7"/>
      <c r="OMJ16" s="7"/>
      <c r="OMK16" s="7"/>
      <c r="OML16" s="7"/>
      <c r="OMM16" s="7"/>
      <c r="OMN16" s="7"/>
      <c r="OMO16" s="7"/>
      <c r="OMP16" s="7"/>
      <c r="OMQ16" s="7"/>
      <c r="OMR16" s="7"/>
      <c r="OMS16" s="7"/>
      <c r="OMT16" s="7"/>
      <c r="OMU16" s="7"/>
      <c r="OMV16" s="7"/>
      <c r="OMW16" s="7"/>
      <c r="OMX16" s="7"/>
      <c r="OMY16" s="7"/>
      <c r="OMZ16" s="7"/>
      <c r="ONA16" s="7"/>
      <c r="ONB16" s="7"/>
      <c r="ONC16" s="7"/>
      <c r="OND16" s="7"/>
      <c r="ONE16" s="7"/>
      <c r="ONF16" s="7"/>
      <c r="ONG16" s="7"/>
      <c r="ONH16" s="7"/>
      <c r="ONI16" s="7"/>
      <c r="ONJ16" s="7"/>
      <c r="ONK16" s="7"/>
      <c r="ONL16" s="7"/>
      <c r="ONM16" s="7"/>
      <c r="ONN16" s="7"/>
      <c r="ONO16" s="7"/>
      <c r="ONP16" s="7"/>
      <c r="ONQ16" s="7"/>
      <c r="ONR16" s="7"/>
      <c r="ONS16" s="7"/>
      <c r="ONT16" s="7"/>
      <c r="ONU16" s="7"/>
      <c r="ONV16" s="7"/>
      <c r="ONW16" s="7"/>
      <c r="ONX16" s="7"/>
      <c r="ONY16" s="7"/>
      <c r="ONZ16" s="7"/>
      <c r="OOA16" s="7"/>
      <c r="OOB16" s="7"/>
      <c r="OOC16" s="7"/>
      <c r="OOD16" s="7"/>
      <c r="OOE16" s="7"/>
      <c r="OOF16" s="7"/>
      <c r="OOG16" s="7"/>
      <c r="OOH16" s="7"/>
      <c r="OOI16" s="7"/>
      <c r="OOJ16" s="7"/>
      <c r="OOK16" s="7"/>
      <c r="OOL16" s="7"/>
      <c r="OOM16" s="7"/>
      <c r="OON16" s="7"/>
      <c r="OOO16" s="7"/>
      <c r="OOP16" s="7"/>
      <c r="OOQ16" s="7"/>
      <c r="OOR16" s="7"/>
      <c r="OOS16" s="7"/>
      <c r="OOT16" s="7"/>
      <c r="OOU16" s="7"/>
      <c r="OOV16" s="7"/>
      <c r="OOW16" s="7"/>
      <c r="OOX16" s="7"/>
      <c r="OOY16" s="7"/>
      <c r="OOZ16" s="7"/>
      <c r="OPA16" s="7"/>
      <c r="OPB16" s="7"/>
      <c r="OPC16" s="7"/>
      <c r="OPD16" s="7"/>
      <c r="OPE16" s="7"/>
      <c r="OPF16" s="7"/>
      <c r="OPG16" s="7"/>
      <c r="OPH16" s="7"/>
      <c r="OPI16" s="7"/>
      <c r="OPJ16" s="7"/>
      <c r="OPK16" s="7"/>
      <c r="OPL16" s="7"/>
      <c r="OPM16" s="7"/>
      <c r="OPN16" s="7"/>
      <c r="OPO16" s="7"/>
      <c r="OPP16" s="7"/>
      <c r="OPQ16" s="7"/>
      <c r="OPR16" s="7"/>
      <c r="OPS16" s="7"/>
      <c r="OPT16" s="7"/>
      <c r="OPU16" s="7"/>
      <c r="OPV16" s="7"/>
      <c r="OPW16" s="7"/>
      <c r="OPX16" s="7"/>
      <c r="OPY16" s="7"/>
      <c r="OPZ16" s="7"/>
      <c r="OQA16" s="7"/>
      <c r="OQB16" s="7"/>
      <c r="OQC16" s="7"/>
      <c r="OQD16" s="7"/>
      <c r="OQE16" s="7"/>
      <c r="OQF16" s="7"/>
      <c r="OQG16" s="7"/>
      <c r="OQH16" s="7"/>
      <c r="OQI16" s="7"/>
      <c r="OQJ16" s="7"/>
      <c r="OQK16" s="7"/>
      <c r="OQL16" s="7"/>
      <c r="OQM16" s="7"/>
      <c r="OQN16" s="7"/>
      <c r="OQO16" s="7"/>
      <c r="OQP16" s="7"/>
      <c r="OQQ16" s="7"/>
      <c r="OQR16" s="7"/>
      <c r="OQS16" s="7"/>
      <c r="OQT16" s="7"/>
      <c r="OQU16" s="7"/>
      <c r="OQV16" s="7"/>
      <c r="OQW16" s="7"/>
      <c r="OQX16" s="7"/>
      <c r="OQY16" s="7"/>
      <c r="OQZ16" s="7"/>
      <c r="ORA16" s="7"/>
      <c r="ORB16" s="7"/>
      <c r="ORC16" s="7"/>
      <c r="ORD16" s="7"/>
      <c r="ORE16" s="7"/>
      <c r="ORF16" s="7"/>
      <c r="ORG16" s="7"/>
      <c r="ORH16" s="7"/>
      <c r="ORI16" s="7"/>
      <c r="ORJ16" s="7"/>
      <c r="ORK16" s="7"/>
      <c r="ORL16" s="7"/>
      <c r="ORM16" s="7"/>
      <c r="ORN16" s="7"/>
      <c r="ORO16" s="7"/>
      <c r="ORP16" s="7"/>
      <c r="ORQ16" s="7"/>
      <c r="ORR16" s="7"/>
      <c r="ORS16" s="7"/>
      <c r="ORT16" s="7"/>
      <c r="ORU16" s="7"/>
      <c r="ORV16" s="7"/>
      <c r="ORW16" s="7"/>
      <c r="ORX16" s="7"/>
      <c r="ORY16" s="7"/>
      <c r="ORZ16" s="7"/>
      <c r="OSA16" s="7"/>
      <c r="OSB16" s="7"/>
      <c r="OSC16" s="7"/>
      <c r="OSD16" s="7"/>
      <c r="OSE16" s="7"/>
      <c r="OSF16" s="7"/>
      <c r="OSG16" s="7"/>
      <c r="OSH16" s="7"/>
      <c r="OSI16" s="7"/>
      <c r="OSJ16" s="7"/>
      <c r="OSK16" s="7"/>
      <c r="OSL16" s="7"/>
      <c r="OSM16" s="7"/>
      <c r="OSN16" s="7"/>
      <c r="OSO16" s="7"/>
      <c r="OSP16" s="7"/>
      <c r="OSQ16" s="7"/>
      <c r="OSR16" s="7"/>
      <c r="OSS16" s="7"/>
      <c r="OST16" s="7"/>
      <c r="OSU16" s="7"/>
      <c r="OSV16" s="7"/>
      <c r="OSW16" s="7"/>
      <c r="OSX16" s="7"/>
      <c r="OSY16" s="7"/>
      <c r="OSZ16" s="7"/>
      <c r="OTA16" s="7"/>
      <c r="OTB16" s="7"/>
      <c r="OTC16" s="7"/>
      <c r="OTD16" s="7"/>
      <c r="OTE16" s="7"/>
      <c r="OTF16" s="7"/>
      <c r="OTG16" s="7"/>
      <c r="OTH16" s="7"/>
      <c r="OTI16" s="7"/>
      <c r="OTJ16" s="7"/>
      <c r="OTK16" s="7"/>
      <c r="OTL16" s="7"/>
      <c r="OTM16" s="7"/>
      <c r="OTN16" s="7"/>
      <c r="OTO16" s="7"/>
      <c r="OTP16" s="7"/>
      <c r="OTQ16" s="7"/>
      <c r="OTR16" s="7"/>
      <c r="OTS16" s="7"/>
      <c r="OTT16" s="7"/>
      <c r="OTU16" s="7"/>
      <c r="OTV16" s="7"/>
      <c r="OTW16" s="7"/>
      <c r="OTX16" s="7"/>
      <c r="OTY16" s="7"/>
      <c r="OTZ16" s="7"/>
      <c r="OUA16" s="7"/>
      <c r="OUB16" s="7"/>
      <c r="OUC16" s="7"/>
      <c r="OUD16" s="7"/>
      <c r="OUE16" s="7"/>
      <c r="OUF16" s="7"/>
      <c r="OUG16" s="7"/>
      <c r="OUH16" s="7"/>
      <c r="OUI16" s="7"/>
      <c r="OUJ16" s="7"/>
      <c r="OUK16" s="7"/>
      <c r="OUL16" s="7"/>
      <c r="OUM16" s="7"/>
      <c r="OUN16" s="7"/>
      <c r="OUO16" s="7"/>
      <c r="OUP16" s="7"/>
      <c r="OUQ16" s="7"/>
      <c r="OUR16" s="7"/>
      <c r="OUS16" s="7"/>
      <c r="OUT16" s="7"/>
      <c r="OUU16" s="7"/>
      <c r="OUV16" s="7"/>
      <c r="OUW16" s="7"/>
      <c r="OUX16" s="7"/>
      <c r="OUY16" s="7"/>
      <c r="OUZ16" s="7"/>
      <c r="OVA16" s="7"/>
      <c r="OVB16" s="7"/>
      <c r="OVC16" s="7"/>
      <c r="OVD16" s="7"/>
      <c r="OVE16" s="7"/>
      <c r="OVF16" s="7"/>
      <c r="OVG16" s="7"/>
      <c r="OVH16" s="7"/>
      <c r="OVI16" s="7"/>
      <c r="OVJ16" s="7"/>
      <c r="OVK16" s="7"/>
      <c r="OVL16" s="7"/>
      <c r="OVM16" s="7"/>
      <c r="OVN16" s="7"/>
      <c r="OVO16" s="7"/>
      <c r="OVP16" s="7"/>
      <c r="OVQ16" s="7"/>
      <c r="OVR16" s="7"/>
      <c r="OVS16" s="7"/>
      <c r="OVT16" s="7"/>
      <c r="OVU16" s="7"/>
      <c r="OVV16" s="7"/>
      <c r="OVW16" s="7"/>
      <c r="OVX16" s="7"/>
      <c r="OVY16" s="7"/>
      <c r="OVZ16" s="7"/>
      <c r="OWA16" s="7"/>
      <c r="OWB16" s="7"/>
      <c r="OWC16" s="7"/>
      <c r="OWD16" s="7"/>
      <c r="OWE16" s="7"/>
      <c r="OWF16" s="7"/>
      <c r="OWG16" s="7"/>
      <c r="OWH16" s="7"/>
      <c r="OWI16" s="7"/>
      <c r="OWJ16" s="7"/>
      <c r="OWK16" s="7"/>
      <c r="OWL16" s="7"/>
      <c r="OWM16" s="7"/>
      <c r="OWN16" s="7"/>
      <c r="OWO16" s="7"/>
      <c r="OWP16" s="7"/>
      <c r="OWQ16" s="7"/>
      <c r="OWR16" s="7"/>
      <c r="OWS16" s="7"/>
      <c r="OWT16" s="7"/>
      <c r="OWU16" s="7"/>
      <c r="OWV16" s="7"/>
      <c r="OWW16" s="7"/>
      <c r="OWX16" s="7"/>
      <c r="OWY16" s="7"/>
      <c r="OWZ16" s="7"/>
      <c r="OXA16" s="7"/>
      <c r="OXB16" s="7"/>
      <c r="OXC16" s="7"/>
      <c r="OXD16" s="7"/>
      <c r="OXE16" s="7"/>
      <c r="OXF16" s="7"/>
      <c r="OXG16" s="7"/>
      <c r="OXH16" s="7"/>
      <c r="OXI16" s="7"/>
      <c r="OXJ16" s="7"/>
      <c r="OXK16" s="7"/>
      <c r="OXL16" s="7"/>
      <c r="OXM16" s="7"/>
      <c r="OXN16" s="7"/>
      <c r="OXO16" s="7"/>
      <c r="OXP16" s="7"/>
      <c r="OXQ16" s="7"/>
      <c r="OXR16" s="7"/>
      <c r="OXS16" s="7"/>
      <c r="OXT16" s="7"/>
      <c r="OXU16" s="7"/>
      <c r="OXV16" s="7"/>
      <c r="OXW16" s="7"/>
      <c r="OXX16" s="7"/>
      <c r="OXY16" s="7"/>
      <c r="OXZ16" s="7"/>
      <c r="OYA16" s="7"/>
      <c r="OYB16" s="7"/>
      <c r="OYC16" s="7"/>
      <c r="OYD16" s="7"/>
      <c r="OYE16" s="7"/>
      <c r="OYF16" s="7"/>
      <c r="OYG16" s="7"/>
      <c r="OYH16" s="7"/>
      <c r="OYI16" s="7"/>
      <c r="OYJ16" s="7"/>
      <c r="OYK16" s="7"/>
      <c r="OYL16" s="7"/>
      <c r="OYM16" s="7"/>
      <c r="OYN16" s="7"/>
      <c r="OYO16" s="7"/>
      <c r="OYP16" s="7"/>
      <c r="OYQ16" s="7"/>
      <c r="OYR16" s="7"/>
      <c r="OYS16" s="7"/>
      <c r="OYT16" s="7"/>
      <c r="OYU16" s="7"/>
      <c r="OYV16" s="7"/>
      <c r="OYW16" s="7"/>
      <c r="OYX16" s="7"/>
      <c r="OYY16" s="7"/>
      <c r="OYZ16" s="7"/>
      <c r="OZA16" s="7"/>
      <c r="OZB16" s="7"/>
      <c r="OZC16" s="7"/>
      <c r="OZD16" s="7"/>
      <c r="OZE16" s="7"/>
      <c r="OZF16" s="7"/>
      <c r="OZG16" s="7"/>
      <c r="OZH16" s="7"/>
      <c r="OZI16" s="7"/>
      <c r="OZJ16" s="7"/>
      <c r="OZK16" s="7"/>
      <c r="OZL16" s="7"/>
      <c r="OZM16" s="7"/>
      <c r="OZN16" s="7"/>
      <c r="OZO16" s="7"/>
      <c r="OZP16" s="7"/>
      <c r="OZQ16" s="7"/>
      <c r="OZR16" s="7"/>
      <c r="OZS16" s="7"/>
      <c r="OZT16" s="7"/>
      <c r="OZU16" s="7"/>
      <c r="OZV16" s="7"/>
      <c r="OZW16" s="7"/>
      <c r="OZX16" s="7"/>
      <c r="OZY16" s="7"/>
      <c r="OZZ16" s="7"/>
      <c r="PAA16" s="7"/>
      <c r="PAB16" s="7"/>
      <c r="PAC16" s="7"/>
      <c r="PAD16" s="7"/>
      <c r="PAE16" s="7"/>
      <c r="PAF16" s="7"/>
      <c r="PAG16" s="7"/>
      <c r="PAH16" s="7"/>
      <c r="PAI16" s="7"/>
      <c r="PAJ16" s="7"/>
      <c r="PAK16" s="7"/>
      <c r="PAL16" s="7"/>
      <c r="PAM16" s="7"/>
      <c r="PAN16" s="7"/>
      <c r="PAO16" s="7"/>
      <c r="PAP16" s="7"/>
      <c r="PAQ16" s="7"/>
      <c r="PAR16" s="7"/>
      <c r="PAS16" s="7"/>
      <c r="PAT16" s="7"/>
      <c r="PAU16" s="7"/>
      <c r="PAV16" s="7"/>
      <c r="PAW16" s="7"/>
      <c r="PAX16" s="7"/>
      <c r="PAY16" s="7"/>
      <c r="PAZ16" s="7"/>
      <c r="PBA16" s="7"/>
      <c r="PBB16" s="7"/>
      <c r="PBC16" s="7"/>
      <c r="PBD16" s="7"/>
      <c r="PBE16" s="7"/>
      <c r="PBF16" s="7"/>
      <c r="PBG16" s="7"/>
      <c r="PBH16" s="7"/>
      <c r="PBI16" s="7"/>
      <c r="PBJ16" s="7"/>
      <c r="PBK16" s="7"/>
      <c r="PBL16" s="7"/>
      <c r="PBM16" s="7"/>
      <c r="PBN16" s="7"/>
      <c r="PBO16" s="7"/>
      <c r="PBP16" s="7"/>
      <c r="PBQ16" s="7"/>
      <c r="PBR16" s="7"/>
      <c r="PBS16" s="7"/>
      <c r="PBT16" s="7"/>
      <c r="PBU16" s="7"/>
      <c r="PBV16" s="7"/>
      <c r="PBW16" s="7"/>
      <c r="PBX16" s="7"/>
      <c r="PBY16" s="7"/>
      <c r="PBZ16" s="7"/>
      <c r="PCA16" s="7"/>
      <c r="PCB16" s="7"/>
      <c r="PCC16" s="7"/>
      <c r="PCD16" s="7"/>
      <c r="PCE16" s="7"/>
      <c r="PCF16" s="7"/>
      <c r="PCG16" s="7"/>
      <c r="PCH16" s="7"/>
      <c r="PCI16" s="7"/>
      <c r="PCJ16" s="7"/>
      <c r="PCK16" s="7"/>
      <c r="PCL16" s="7"/>
      <c r="PCM16" s="7"/>
      <c r="PCN16" s="7"/>
      <c r="PCO16" s="7"/>
      <c r="PCP16" s="7"/>
      <c r="PCQ16" s="7"/>
      <c r="PCR16" s="7"/>
      <c r="PCS16" s="7"/>
      <c r="PCT16" s="7"/>
      <c r="PCU16" s="7"/>
      <c r="PCV16" s="7"/>
      <c r="PCW16" s="7"/>
      <c r="PCX16" s="7"/>
      <c r="PCY16" s="7"/>
      <c r="PCZ16" s="7"/>
      <c r="PDA16" s="7"/>
      <c r="PDB16" s="7"/>
      <c r="PDC16" s="7"/>
      <c r="PDD16" s="7"/>
      <c r="PDE16" s="7"/>
      <c r="PDF16" s="7"/>
      <c r="PDG16" s="7"/>
      <c r="PDH16" s="7"/>
      <c r="PDI16" s="7"/>
      <c r="PDJ16" s="7"/>
      <c r="PDK16" s="7"/>
      <c r="PDL16" s="7"/>
      <c r="PDM16" s="7"/>
      <c r="PDN16" s="7"/>
      <c r="PDO16" s="7"/>
      <c r="PDP16" s="7"/>
      <c r="PDQ16" s="7"/>
      <c r="PDR16" s="7"/>
      <c r="PDS16" s="7"/>
      <c r="PDT16" s="7"/>
      <c r="PDU16" s="7"/>
      <c r="PDV16" s="7"/>
      <c r="PDW16" s="7"/>
      <c r="PDX16" s="7"/>
      <c r="PDY16" s="7"/>
      <c r="PDZ16" s="7"/>
      <c r="PEA16" s="7"/>
      <c r="PEB16" s="7"/>
      <c r="PEC16" s="7"/>
      <c r="PED16" s="7"/>
      <c r="PEE16" s="7"/>
      <c r="PEF16" s="7"/>
      <c r="PEG16" s="7"/>
      <c r="PEH16" s="7"/>
      <c r="PEI16" s="7"/>
      <c r="PEJ16" s="7"/>
      <c r="PEK16" s="7"/>
      <c r="PEL16" s="7"/>
      <c r="PEM16" s="7"/>
      <c r="PEN16" s="7"/>
      <c r="PEO16" s="7"/>
      <c r="PEP16" s="7"/>
      <c r="PEQ16" s="7"/>
      <c r="PER16" s="7"/>
      <c r="PES16" s="7"/>
      <c r="PET16" s="7"/>
      <c r="PEU16" s="7"/>
      <c r="PEV16" s="7"/>
      <c r="PEW16" s="7"/>
      <c r="PEX16" s="7"/>
      <c r="PEY16" s="7"/>
      <c r="PEZ16" s="7"/>
      <c r="PFA16" s="7"/>
      <c r="PFB16" s="7"/>
      <c r="PFC16" s="7"/>
      <c r="PFD16" s="7"/>
      <c r="PFE16" s="7"/>
      <c r="PFF16" s="7"/>
      <c r="PFG16" s="7"/>
      <c r="PFH16" s="7"/>
      <c r="PFI16" s="7"/>
      <c r="PFJ16" s="7"/>
      <c r="PFK16" s="7"/>
      <c r="PFL16" s="7"/>
      <c r="PFM16" s="7"/>
      <c r="PFN16" s="7"/>
      <c r="PFO16" s="7"/>
      <c r="PFP16" s="7"/>
      <c r="PFQ16" s="7"/>
      <c r="PFR16" s="7"/>
      <c r="PFS16" s="7"/>
      <c r="PFT16" s="7"/>
      <c r="PFU16" s="7"/>
      <c r="PFV16" s="7"/>
      <c r="PFW16" s="7"/>
      <c r="PFX16" s="7"/>
      <c r="PFY16" s="7"/>
      <c r="PFZ16" s="7"/>
      <c r="PGA16" s="7"/>
      <c r="PGB16" s="7"/>
      <c r="PGC16" s="7"/>
      <c r="PGD16" s="7"/>
      <c r="PGE16" s="7"/>
      <c r="PGF16" s="7"/>
      <c r="PGG16" s="7"/>
      <c r="PGH16" s="7"/>
      <c r="PGI16" s="7"/>
      <c r="PGJ16" s="7"/>
      <c r="PGK16" s="7"/>
      <c r="PGL16" s="7"/>
      <c r="PGM16" s="7"/>
      <c r="PGN16" s="7"/>
      <c r="PGO16" s="7"/>
      <c r="PGP16" s="7"/>
      <c r="PGQ16" s="7"/>
      <c r="PGR16" s="7"/>
      <c r="PGS16" s="7"/>
      <c r="PGT16" s="7"/>
      <c r="PGU16" s="7"/>
      <c r="PGV16" s="7"/>
      <c r="PGW16" s="7"/>
      <c r="PGX16" s="7"/>
      <c r="PGY16" s="7"/>
      <c r="PGZ16" s="7"/>
      <c r="PHA16" s="7"/>
      <c r="PHB16" s="7"/>
      <c r="PHC16" s="7"/>
      <c r="PHD16" s="7"/>
      <c r="PHE16" s="7"/>
      <c r="PHF16" s="7"/>
      <c r="PHG16" s="7"/>
      <c r="PHH16" s="7"/>
      <c r="PHI16" s="7"/>
      <c r="PHJ16" s="7"/>
      <c r="PHK16" s="7"/>
      <c r="PHL16" s="7"/>
      <c r="PHM16" s="7"/>
      <c r="PHN16" s="7"/>
      <c r="PHO16" s="7"/>
      <c r="PHP16" s="7"/>
      <c r="PHQ16" s="7"/>
      <c r="PHR16" s="7"/>
      <c r="PHS16" s="7"/>
      <c r="PHT16" s="7"/>
      <c r="PHU16" s="7"/>
      <c r="PHV16" s="7"/>
      <c r="PHW16" s="7"/>
      <c r="PHX16" s="7"/>
      <c r="PHY16" s="7"/>
      <c r="PHZ16" s="7"/>
      <c r="PIA16" s="7"/>
      <c r="PIB16" s="7"/>
      <c r="PIC16" s="7"/>
      <c r="PID16" s="7"/>
      <c r="PIE16" s="7"/>
      <c r="PIF16" s="7"/>
      <c r="PIG16" s="7"/>
      <c r="PIH16" s="7"/>
      <c r="PII16" s="7"/>
      <c r="PIJ16" s="7"/>
      <c r="PIK16" s="7"/>
      <c r="PIL16" s="7"/>
      <c r="PIM16" s="7"/>
      <c r="PIN16" s="7"/>
      <c r="PIO16" s="7"/>
      <c r="PIP16" s="7"/>
      <c r="PIQ16" s="7"/>
      <c r="PIR16" s="7"/>
      <c r="PIS16" s="7"/>
      <c r="PIT16" s="7"/>
      <c r="PIU16" s="7"/>
      <c r="PIV16" s="7"/>
      <c r="PIW16" s="7"/>
      <c r="PIX16" s="7"/>
      <c r="PIY16" s="7"/>
      <c r="PIZ16" s="7"/>
      <c r="PJA16" s="7"/>
      <c r="PJB16" s="7"/>
      <c r="PJC16" s="7"/>
      <c r="PJD16" s="7"/>
      <c r="PJE16" s="7"/>
      <c r="PJF16" s="7"/>
      <c r="PJG16" s="7"/>
      <c r="PJH16" s="7"/>
      <c r="PJI16" s="7"/>
      <c r="PJJ16" s="7"/>
      <c r="PJK16" s="7"/>
      <c r="PJL16" s="7"/>
      <c r="PJM16" s="7"/>
      <c r="PJN16" s="7"/>
      <c r="PJO16" s="7"/>
      <c r="PJP16" s="7"/>
      <c r="PJQ16" s="7"/>
      <c r="PJR16" s="7"/>
      <c r="PJS16" s="7"/>
      <c r="PJT16" s="7"/>
      <c r="PJU16" s="7"/>
      <c r="PJV16" s="7"/>
      <c r="PJW16" s="7"/>
      <c r="PJX16" s="7"/>
      <c r="PJY16" s="7"/>
      <c r="PJZ16" s="7"/>
      <c r="PKA16" s="7"/>
      <c r="PKB16" s="7"/>
      <c r="PKC16" s="7"/>
      <c r="PKD16" s="7"/>
      <c r="PKE16" s="7"/>
      <c r="PKF16" s="7"/>
      <c r="PKG16" s="7"/>
      <c r="PKH16" s="7"/>
      <c r="PKI16" s="7"/>
      <c r="PKJ16" s="7"/>
      <c r="PKK16" s="7"/>
      <c r="PKL16" s="7"/>
      <c r="PKM16" s="7"/>
      <c r="PKN16" s="7"/>
      <c r="PKO16" s="7"/>
      <c r="PKP16" s="7"/>
      <c r="PKQ16" s="7"/>
      <c r="PKR16" s="7"/>
      <c r="PKS16" s="7"/>
      <c r="PKT16" s="7"/>
      <c r="PKU16" s="7"/>
      <c r="PKV16" s="7"/>
      <c r="PKW16" s="7"/>
      <c r="PKX16" s="7"/>
      <c r="PKY16" s="7"/>
      <c r="PKZ16" s="7"/>
      <c r="PLA16" s="7"/>
      <c r="PLB16" s="7"/>
      <c r="PLC16" s="7"/>
      <c r="PLD16" s="7"/>
      <c r="PLE16" s="7"/>
      <c r="PLF16" s="7"/>
      <c r="PLG16" s="7"/>
      <c r="PLH16" s="7"/>
      <c r="PLI16" s="7"/>
      <c r="PLJ16" s="7"/>
      <c r="PLK16" s="7"/>
      <c r="PLL16" s="7"/>
      <c r="PLM16" s="7"/>
      <c r="PLN16" s="7"/>
      <c r="PLO16" s="7"/>
      <c r="PLP16" s="7"/>
      <c r="PLQ16" s="7"/>
      <c r="PLR16" s="7"/>
      <c r="PLS16" s="7"/>
      <c r="PLT16" s="7"/>
      <c r="PLU16" s="7"/>
      <c r="PLV16" s="7"/>
      <c r="PLW16" s="7"/>
      <c r="PLX16" s="7"/>
      <c r="PLY16" s="7"/>
      <c r="PLZ16" s="7"/>
      <c r="PMA16" s="7"/>
      <c r="PMB16" s="7"/>
      <c r="PMC16" s="7"/>
      <c r="PMD16" s="7"/>
      <c r="PME16" s="7"/>
      <c r="PMF16" s="7"/>
      <c r="PMG16" s="7"/>
      <c r="PMH16" s="7"/>
      <c r="PMI16" s="7"/>
      <c r="PMJ16" s="7"/>
      <c r="PMK16" s="7"/>
      <c r="PML16" s="7"/>
      <c r="PMM16" s="7"/>
      <c r="PMN16" s="7"/>
      <c r="PMO16" s="7"/>
      <c r="PMP16" s="7"/>
      <c r="PMQ16" s="7"/>
      <c r="PMR16" s="7"/>
      <c r="PMS16" s="7"/>
      <c r="PMT16" s="7"/>
      <c r="PMU16" s="7"/>
      <c r="PMV16" s="7"/>
      <c r="PMW16" s="7"/>
      <c r="PMX16" s="7"/>
      <c r="PMY16" s="7"/>
      <c r="PMZ16" s="7"/>
      <c r="PNA16" s="7"/>
      <c r="PNB16" s="7"/>
      <c r="PNC16" s="7"/>
      <c r="PND16" s="7"/>
      <c r="PNE16" s="7"/>
      <c r="PNF16" s="7"/>
      <c r="PNG16" s="7"/>
      <c r="PNH16" s="7"/>
      <c r="PNI16" s="7"/>
      <c r="PNJ16" s="7"/>
      <c r="PNK16" s="7"/>
      <c r="PNL16" s="7"/>
      <c r="PNM16" s="7"/>
      <c r="PNN16" s="7"/>
      <c r="PNO16" s="7"/>
      <c r="PNP16" s="7"/>
      <c r="PNQ16" s="7"/>
      <c r="PNR16" s="7"/>
      <c r="PNS16" s="7"/>
      <c r="PNT16" s="7"/>
      <c r="PNU16" s="7"/>
      <c r="PNV16" s="7"/>
      <c r="PNW16" s="7"/>
      <c r="PNX16" s="7"/>
      <c r="PNY16" s="7"/>
      <c r="PNZ16" s="7"/>
      <c r="POA16" s="7"/>
      <c r="POB16" s="7"/>
      <c r="POC16" s="7"/>
      <c r="POD16" s="7"/>
      <c r="POE16" s="7"/>
      <c r="POF16" s="7"/>
      <c r="POG16" s="7"/>
      <c r="POH16" s="7"/>
      <c r="POI16" s="7"/>
      <c r="POJ16" s="7"/>
      <c r="POK16" s="7"/>
      <c r="POL16" s="7"/>
      <c r="POM16" s="7"/>
      <c r="PON16" s="7"/>
      <c r="POO16" s="7"/>
      <c r="POP16" s="7"/>
      <c r="POQ16" s="7"/>
      <c r="POR16" s="7"/>
      <c r="POS16" s="7"/>
      <c r="POT16" s="7"/>
      <c r="POU16" s="7"/>
      <c r="POV16" s="7"/>
      <c r="POW16" s="7"/>
      <c r="POX16" s="7"/>
      <c r="POY16" s="7"/>
      <c r="POZ16" s="7"/>
      <c r="PPA16" s="7"/>
      <c r="PPB16" s="7"/>
      <c r="PPC16" s="7"/>
      <c r="PPD16" s="7"/>
      <c r="PPE16" s="7"/>
      <c r="PPF16" s="7"/>
      <c r="PPG16" s="7"/>
      <c r="PPH16" s="7"/>
      <c r="PPI16" s="7"/>
      <c r="PPJ16" s="7"/>
      <c r="PPK16" s="7"/>
      <c r="PPL16" s="7"/>
      <c r="PPM16" s="7"/>
      <c r="PPN16" s="7"/>
      <c r="PPO16" s="7"/>
      <c r="PPP16" s="7"/>
      <c r="PPQ16" s="7"/>
      <c r="PPR16" s="7"/>
      <c r="PPS16" s="7"/>
      <c r="PPT16" s="7"/>
      <c r="PPU16" s="7"/>
      <c r="PPV16" s="7"/>
      <c r="PPW16" s="7"/>
      <c r="PPX16" s="7"/>
      <c r="PPY16" s="7"/>
      <c r="PPZ16" s="7"/>
      <c r="PQA16" s="7"/>
      <c r="PQB16" s="7"/>
      <c r="PQC16" s="7"/>
      <c r="PQD16" s="7"/>
      <c r="PQE16" s="7"/>
      <c r="PQF16" s="7"/>
      <c r="PQG16" s="7"/>
      <c r="PQH16" s="7"/>
      <c r="PQI16" s="7"/>
      <c r="PQJ16" s="7"/>
      <c r="PQK16" s="7"/>
      <c r="PQL16" s="7"/>
      <c r="PQM16" s="7"/>
      <c r="PQN16" s="7"/>
      <c r="PQO16" s="7"/>
      <c r="PQP16" s="7"/>
      <c r="PQQ16" s="7"/>
      <c r="PQR16" s="7"/>
      <c r="PQS16" s="7"/>
      <c r="PQT16" s="7"/>
      <c r="PQU16" s="7"/>
      <c r="PQV16" s="7"/>
      <c r="PQW16" s="7"/>
      <c r="PQX16" s="7"/>
      <c r="PQY16" s="7"/>
      <c r="PQZ16" s="7"/>
      <c r="PRA16" s="7"/>
      <c r="PRB16" s="7"/>
      <c r="PRC16" s="7"/>
      <c r="PRD16" s="7"/>
      <c r="PRE16" s="7"/>
      <c r="PRF16" s="7"/>
      <c r="PRG16" s="7"/>
      <c r="PRH16" s="7"/>
      <c r="PRI16" s="7"/>
      <c r="PRJ16" s="7"/>
      <c r="PRK16" s="7"/>
      <c r="PRL16" s="7"/>
      <c r="PRM16" s="7"/>
      <c r="PRN16" s="7"/>
      <c r="PRO16" s="7"/>
      <c r="PRP16" s="7"/>
      <c r="PRQ16" s="7"/>
      <c r="PRR16" s="7"/>
      <c r="PRS16" s="7"/>
      <c r="PRT16" s="7"/>
      <c r="PRU16" s="7"/>
      <c r="PRV16" s="7"/>
      <c r="PRW16" s="7"/>
      <c r="PRX16" s="7"/>
      <c r="PRY16" s="7"/>
      <c r="PRZ16" s="7"/>
      <c r="PSA16" s="7"/>
      <c r="PSB16" s="7"/>
      <c r="PSC16" s="7"/>
      <c r="PSD16" s="7"/>
      <c r="PSE16" s="7"/>
      <c r="PSF16" s="7"/>
      <c r="PSG16" s="7"/>
      <c r="PSH16" s="7"/>
      <c r="PSI16" s="7"/>
      <c r="PSJ16" s="7"/>
      <c r="PSK16" s="7"/>
      <c r="PSL16" s="7"/>
      <c r="PSM16" s="7"/>
      <c r="PSN16" s="7"/>
      <c r="PSO16" s="7"/>
      <c r="PSP16" s="7"/>
      <c r="PSQ16" s="7"/>
      <c r="PSR16" s="7"/>
      <c r="PSS16" s="7"/>
      <c r="PST16" s="7"/>
      <c r="PSU16" s="7"/>
      <c r="PSV16" s="7"/>
      <c r="PSW16" s="7"/>
      <c r="PSX16" s="7"/>
      <c r="PSY16" s="7"/>
      <c r="PSZ16" s="7"/>
      <c r="PTA16" s="7"/>
      <c r="PTB16" s="7"/>
      <c r="PTC16" s="7"/>
      <c r="PTD16" s="7"/>
      <c r="PTE16" s="7"/>
      <c r="PTF16" s="7"/>
      <c r="PTG16" s="7"/>
      <c r="PTH16" s="7"/>
      <c r="PTI16" s="7"/>
      <c r="PTJ16" s="7"/>
      <c r="PTK16" s="7"/>
      <c r="PTL16" s="7"/>
      <c r="PTM16" s="7"/>
      <c r="PTN16" s="7"/>
      <c r="PTO16" s="7"/>
      <c r="PTP16" s="7"/>
      <c r="PTQ16" s="7"/>
      <c r="PTR16" s="7"/>
      <c r="PTS16" s="7"/>
      <c r="PTT16" s="7"/>
      <c r="PTU16" s="7"/>
      <c r="PTV16" s="7"/>
      <c r="PTW16" s="7"/>
      <c r="PTX16" s="7"/>
      <c r="PTY16" s="7"/>
      <c r="PTZ16" s="7"/>
      <c r="PUA16" s="7"/>
      <c r="PUB16" s="7"/>
      <c r="PUC16" s="7"/>
      <c r="PUD16" s="7"/>
      <c r="PUE16" s="7"/>
      <c r="PUF16" s="7"/>
      <c r="PUG16" s="7"/>
      <c r="PUH16" s="7"/>
      <c r="PUI16" s="7"/>
      <c r="PUJ16" s="7"/>
      <c r="PUK16" s="7"/>
      <c r="PUL16" s="7"/>
      <c r="PUM16" s="7"/>
      <c r="PUN16" s="7"/>
      <c r="PUO16" s="7"/>
      <c r="PUP16" s="7"/>
      <c r="PUQ16" s="7"/>
      <c r="PUR16" s="7"/>
      <c r="PUS16" s="7"/>
      <c r="PUT16" s="7"/>
      <c r="PUU16" s="7"/>
      <c r="PUV16" s="7"/>
      <c r="PUW16" s="7"/>
      <c r="PUX16" s="7"/>
      <c r="PUY16" s="7"/>
      <c r="PUZ16" s="7"/>
      <c r="PVA16" s="7"/>
      <c r="PVB16" s="7"/>
      <c r="PVC16" s="7"/>
      <c r="PVD16" s="7"/>
      <c r="PVE16" s="7"/>
      <c r="PVF16" s="7"/>
      <c r="PVG16" s="7"/>
      <c r="PVH16" s="7"/>
      <c r="PVI16" s="7"/>
      <c r="PVJ16" s="7"/>
      <c r="PVK16" s="7"/>
      <c r="PVL16" s="7"/>
      <c r="PVM16" s="7"/>
      <c r="PVN16" s="7"/>
      <c r="PVO16" s="7"/>
      <c r="PVP16" s="7"/>
      <c r="PVQ16" s="7"/>
      <c r="PVR16" s="7"/>
      <c r="PVS16" s="7"/>
      <c r="PVT16" s="7"/>
      <c r="PVU16" s="7"/>
      <c r="PVV16" s="7"/>
      <c r="PVW16" s="7"/>
      <c r="PVX16" s="7"/>
      <c r="PVY16" s="7"/>
      <c r="PVZ16" s="7"/>
      <c r="PWA16" s="7"/>
      <c r="PWB16" s="7"/>
      <c r="PWC16" s="7"/>
      <c r="PWD16" s="7"/>
      <c r="PWE16" s="7"/>
      <c r="PWF16" s="7"/>
      <c r="PWG16" s="7"/>
      <c r="PWH16" s="7"/>
      <c r="PWI16" s="7"/>
      <c r="PWJ16" s="7"/>
      <c r="PWK16" s="7"/>
      <c r="PWL16" s="7"/>
      <c r="PWM16" s="7"/>
      <c r="PWN16" s="7"/>
      <c r="PWO16" s="7"/>
      <c r="PWP16" s="7"/>
      <c r="PWQ16" s="7"/>
      <c r="PWR16" s="7"/>
      <c r="PWS16" s="7"/>
      <c r="PWT16" s="7"/>
      <c r="PWU16" s="7"/>
      <c r="PWV16" s="7"/>
      <c r="PWW16" s="7"/>
      <c r="PWX16" s="7"/>
      <c r="PWY16" s="7"/>
      <c r="PWZ16" s="7"/>
      <c r="PXA16" s="7"/>
      <c r="PXB16" s="7"/>
      <c r="PXC16" s="7"/>
      <c r="PXD16" s="7"/>
      <c r="PXE16" s="7"/>
      <c r="PXF16" s="7"/>
      <c r="PXG16" s="7"/>
      <c r="PXH16" s="7"/>
      <c r="PXI16" s="7"/>
      <c r="PXJ16" s="7"/>
      <c r="PXK16" s="7"/>
      <c r="PXL16" s="7"/>
      <c r="PXM16" s="7"/>
      <c r="PXN16" s="7"/>
      <c r="PXO16" s="7"/>
      <c r="PXP16" s="7"/>
      <c r="PXQ16" s="7"/>
      <c r="PXR16" s="7"/>
      <c r="PXS16" s="7"/>
      <c r="PXT16" s="7"/>
      <c r="PXU16" s="7"/>
      <c r="PXV16" s="7"/>
      <c r="PXW16" s="7"/>
      <c r="PXX16" s="7"/>
      <c r="PXY16" s="7"/>
      <c r="PXZ16" s="7"/>
      <c r="PYA16" s="7"/>
      <c r="PYB16" s="7"/>
      <c r="PYC16" s="7"/>
      <c r="PYD16" s="7"/>
      <c r="PYE16" s="7"/>
      <c r="PYF16" s="7"/>
      <c r="PYG16" s="7"/>
      <c r="PYH16" s="7"/>
      <c r="PYI16" s="7"/>
      <c r="PYJ16" s="7"/>
      <c r="PYK16" s="7"/>
      <c r="PYL16" s="7"/>
      <c r="PYM16" s="7"/>
      <c r="PYN16" s="7"/>
      <c r="PYO16" s="7"/>
      <c r="PYP16" s="7"/>
      <c r="PYQ16" s="7"/>
      <c r="PYR16" s="7"/>
      <c r="PYS16" s="7"/>
      <c r="PYT16" s="7"/>
      <c r="PYU16" s="7"/>
      <c r="PYV16" s="7"/>
      <c r="PYW16" s="7"/>
      <c r="PYX16" s="7"/>
      <c r="PYY16" s="7"/>
      <c r="PYZ16" s="7"/>
      <c r="PZA16" s="7"/>
      <c r="PZB16" s="7"/>
      <c r="PZC16" s="7"/>
      <c r="PZD16" s="7"/>
      <c r="PZE16" s="7"/>
      <c r="PZF16" s="7"/>
      <c r="PZG16" s="7"/>
      <c r="PZH16" s="7"/>
      <c r="PZI16" s="7"/>
      <c r="PZJ16" s="7"/>
      <c r="PZK16" s="7"/>
      <c r="PZL16" s="7"/>
      <c r="PZM16" s="7"/>
      <c r="PZN16" s="7"/>
      <c r="PZO16" s="7"/>
      <c r="PZP16" s="7"/>
      <c r="PZQ16" s="7"/>
      <c r="PZR16" s="7"/>
      <c r="PZS16" s="7"/>
      <c r="PZT16" s="7"/>
      <c r="PZU16" s="7"/>
      <c r="PZV16" s="7"/>
      <c r="PZW16" s="7"/>
      <c r="PZX16" s="7"/>
      <c r="PZY16" s="7"/>
      <c r="PZZ16" s="7"/>
      <c r="QAA16" s="7"/>
      <c r="QAB16" s="7"/>
      <c r="QAC16" s="7"/>
      <c r="QAD16" s="7"/>
      <c r="QAE16" s="7"/>
      <c r="QAF16" s="7"/>
      <c r="QAG16" s="7"/>
      <c r="QAH16" s="7"/>
      <c r="QAI16" s="7"/>
      <c r="QAJ16" s="7"/>
      <c r="QAK16" s="7"/>
      <c r="QAL16" s="7"/>
      <c r="QAM16" s="7"/>
      <c r="QAN16" s="7"/>
      <c r="QAO16" s="7"/>
      <c r="QAP16" s="7"/>
      <c r="QAQ16" s="7"/>
      <c r="QAR16" s="7"/>
      <c r="QAS16" s="7"/>
      <c r="QAT16" s="7"/>
      <c r="QAU16" s="7"/>
      <c r="QAV16" s="7"/>
      <c r="QAW16" s="7"/>
      <c r="QAX16" s="7"/>
      <c r="QAY16" s="7"/>
      <c r="QAZ16" s="7"/>
      <c r="QBA16" s="7"/>
      <c r="QBB16" s="7"/>
      <c r="QBC16" s="7"/>
      <c r="QBD16" s="7"/>
      <c r="QBE16" s="7"/>
      <c r="QBF16" s="7"/>
      <c r="QBG16" s="7"/>
      <c r="QBH16" s="7"/>
      <c r="QBI16" s="7"/>
      <c r="QBJ16" s="7"/>
      <c r="QBK16" s="7"/>
      <c r="QBL16" s="7"/>
      <c r="QBM16" s="7"/>
      <c r="QBN16" s="7"/>
      <c r="QBO16" s="7"/>
      <c r="QBP16" s="7"/>
      <c r="QBQ16" s="7"/>
      <c r="QBR16" s="7"/>
      <c r="QBS16" s="7"/>
      <c r="QBT16" s="7"/>
      <c r="QBU16" s="7"/>
      <c r="QBV16" s="7"/>
      <c r="QBW16" s="7"/>
      <c r="QBX16" s="7"/>
      <c r="QBY16" s="7"/>
      <c r="QBZ16" s="7"/>
      <c r="QCA16" s="7"/>
      <c r="QCB16" s="7"/>
      <c r="QCC16" s="7"/>
      <c r="QCD16" s="7"/>
      <c r="QCE16" s="7"/>
      <c r="QCF16" s="7"/>
      <c r="QCG16" s="7"/>
      <c r="QCH16" s="7"/>
      <c r="QCI16" s="7"/>
      <c r="QCJ16" s="7"/>
      <c r="QCK16" s="7"/>
      <c r="QCL16" s="7"/>
      <c r="QCM16" s="7"/>
      <c r="QCN16" s="7"/>
      <c r="QCO16" s="7"/>
      <c r="QCP16" s="7"/>
      <c r="QCQ16" s="7"/>
      <c r="QCR16" s="7"/>
      <c r="QCS16" s="7"/>
      <c r="QCT16" s="7"/>
      <c r="QCU16" s="7"/>
      <c r="QCV16" s="7"/>
      <c r="QCW16" s="7"/>
      <c r="QCX16" s="7"/>
      <c r="QCY16" s="7"/>
      <c r="QCZ16" s="7"/>
      <c r="QDA16" s="7"/>
      <c r="QDB16" s="7"/>
      <c r="QDC16" s="7"/>
      <c r="QDD16" s="7"/>
      <c r="QDE16" s="7"/>
      <c r="QDF16" s="7"/>
      <c r="QDG16" s="7"/>
      <c r="QDH16" s="7"/>
      <c r="QDI16" s="7"/>
      <c r="QDJ16" s="7"/>
      <c r="QDK16" s="7"/>
      <c r="QDL16" s="7"/>
      <c r="QDM16" s="7"/>
      <c r="QDN16" s="7"/>
      <c r="QDO16" s="7"/>
      <c r="QDP16" s="7"/>
      <c r="QDQ16" s="7"/>
      <c r="QDR16" s="7"/>
      <c r="QDS16" s="7"/>
      <c r="QDT16" s="7"/>
      <c r="QDU16" s="7"/>
      <c r="QDV16" s="7"/>
      <c r="QDW16" s="7"/>
      <c r="QDX16" s="7"/>
      <c r="QDY16" s="7"/>
      <c r="QDZ16" s="7"/>
      <c r="QEA16" s="7"/>
      <c r="QEB16" s="7"/>
      <c r="QEC16" s="7"/>
      <c r="QED16" s="7"/>
      <c r="QEE16" s="7"/>
      <c r="QEF16" s="7"/>
      <c r="QEG16" s="7"/>
      <c r="QEH16" s="7"/>
      <c r="QEI16" s="7"/>
      <c r="QEJ16" s="7"/>
      <c r="QEK16" s="7"/>
      <c r="QEL16" s="7"/>
      <c r="QEM16" s="7"/>
      <c r="QEN16" s="7"/>
      <c r="QEO16" s="7"/>
      <c r="QEP16" s="7"/>
      <c r="QEQ16" s="7"/>
      <c r="QER16" s="7"/>
      <c r="QES16" s="7"/>
      <c r="QET16" s="7"/>
      <c r="QEU16" s="7"/>
      <c r="QEV16" s="7"/>
      <c r="QEW16" s="7"/>
      <c r="QEX16" s="7"/>
      <c r="QEY16" s="7"/>
      <c r="QEZ16" s="7"/>
      <c r="QFA16" s="7"/>
      <c r="QFB16" s="7"/>
      <c r="QFC16" s="7"/>
      <c r="QFD16" s="7"/>
      <c r="QFE16" s="7"/>
      <c r="QFF16" s="7"/>
      <c r="QFG16" s="7"/>
      <c r="QFH16" s="7"/>
      <c r="QFI16" s="7"/>
      <c r="QFJ16" s="7"/>
      <c r="QFK16" s="7"/>
      <c r="QFL16" s="7"/>
      <c r="QFM16" s="7"/>
      <c r="QFN16" s="7"/>
      <c r="QFO16" s="7"/>
      <c r="QFP16" s="7"/>
      <c r="QFQ16" s="7"/>
      <c r="QFR16" s="7"/>
      <c r="QFS16" s="7"/>
      <c r="QFT16" s="7"/>
      <c r="QFU16" s="7"/>
      <c r="QFV16" s="7"/>
      <c r="QFW16" s="7"/>
      <c r="QFX16" s="7"/>
      <c r="QFY16" s="7"/>
      <c r="QFZ16" s="7"/>
      <c r="QGA16" s="7"/>
      <c r="QGB16" s="7"/>
      <c r="QGC16" s="7"/>
      <c r="QGD16" s="7"/>
      <c r="QGE16" s="7"/>
      <c r="QGF16" s="7"/>
      <c r="QGG16" s="7"/>
      <c r="QGH16" s="7"/>
      <c r="QGI16" s="7"/>
      <c r="QGJ16" s="7"/>
      <c r="QGK16" s="7"/>
      <c r="QGL16" s="7"/>
      <c r="QGM16" s="7"/>
      <c r="QGN16" s="7"/>
      <c r="QGO16" s="7"/>
      <c r="QGP16" s="7"/>
      <c r="QGQ16" s="7"/>
      <c r="QGR16" s="7"/>
      <c r="QGS16" s="7"/>
      <c r="QGT16" s="7"/>
      <c r="QGU16" s="7"/>
      <c r="QGV16" s="7"/>
      <c r="QGW16" s="7"/>
      <c r="QGX16" s="7"/>
      <c r="QGY16" s="7"/>
      <c r="QGZ16" s="7"/>
      <c r="QHA16" s="7"/>
      <c r="QHB16" s="7"/>
      <c r="QHC16" s="7"/>
      <c r="QHD16" s="7"/>
      <c r="QHE16" s="7"/>
      <c r="QHF16" s="7"/>
      <c r="QHG16" s="7"/>
      <c r="QHH16" s="7"/>
      <c r="QHI16" s="7"/>
      <c r="QHJ16" s="7"/>
      <c r="QHK16" s="7"/>
      <c r="QHL16" s="7"/>
      <c r="QHM16" s="7"/>
      <c r="QHN16" s="7"/>
      <c r="QHO16" s="7"/>
      <c r="QHP16" s="7"/>
      <c r="QHQ16" s="7"/>
      <c r="QHR16" s="7"/>
      <c r="QHS16" s="7"/>
      <c r="QHT16" s="7"/>
      <c r="QHU16" s="7"/>
      <c r="QHV16" s="7"/>
      <c r="QHW16" s="7"/>
      <c r="QHX16" s="7"/>
      <c r="QHY16" s="7"/>
      <c r="QHZ16" s="7"/>
      <c r="QIA16" s="7"/>
      <c r="QIB16" s="7"/>
      <c r="QIC16" s="7"/>
      <c r="QID16" s="7"/>
      <c r="QIE16" s="7"/>
      <c r="QIF16" s="7"/>
      <c r="QIG16" s="7"/>
      <c r="QIH16" s="7"/>
      <c r="QII16" s="7"/>
      <c r="QIJ16" s="7"/>
      <c r="QIK16" s="7"/>
      <c r="QIL16" s="7"/>
      <c r="QIM16" s="7"/>
      <c r="QIN16" s="7"/>
      <c r="QIO16" s="7"/>
      <c r="QIP16" s="7"/>
      <c r="QIQ16" s="7"/>
      <c r="QIR16" s="7"/>
      <c r="QIS16" s="7"/>
      <c r="QIT16" s="7"/>
      <c r="QIU16" s="7"/>
      <c r="QIV16" s="7"/>
      <c r="QIW16" s="7"/>
      <c r="QIX16" s="7"/>
      <c r="QIY16" s="7"/>
      <c r="QIZ16" s="7"/>
      <c r="QJA16" s="7"/>
      <c r="QJB16" s="7"/>
      <c r="QJC16" s="7"/>
      <c r="QJD16" s="7"/>
      <c r="QJE16" s="7"/>
      <c r="QJF16" s="7"/>
      <c r="QJG16" s="7"/>
      <c r="QJH16" s="7"/>
      <c r="QJI16" s="7"/>
      <c r="QJJ16" s="7"/>
      <c r="QJK16" s="7"/>
      <c r="QJL16" s="7"/>
      <c r="QJM16" s="7"/>
      <c r="QJN16" s="7"/>
      <c r="QJO16" s="7"/>
      <c r="QJP16" s="7"/>
      <c r="QJQ16" s="7"/>
      <c r="QJR16" s="7"/>
      <c r="QJS16" s="7"/>
      <c r="QJT16" s="7"/>
      <c r="QJU16" s="7"/>
      <c r="QJV16" s="7"/>
      <c r="QJW16" s="7"/>
      <c r="QJX16" s="7"/>
      <c r="QJY16" s="7"/>
      <c r="QJZ16" s="7"/>
      <c r="QKA16" s="7"/>
      <c r="QKB16" s="7"/>
      <c r="QKC16" s="7"/>
      <c r="QKD16" s="7"/>
      <c r="QKE16" s="7"/>
      <c r="QKF16" s="7"/>
      <c r="QKG16" s="7"/>
      <c r="QKH16" s="7"/>
      <c r="QKI16" s="7"/>
      <c r="QKJ16" s="7"/>
      <c r="QKK16" s="7"/>
      <c r="QKL16" s="7"/>
      <c r="QKM16" s="7"/>
      <c r="QKN16" s="7"/>
      <c r="QKO16" s="7"/>
      <c r="QKP16" s="7"/>
      <c r="QKQ16" s="7"/>
      <c r="QKR16" s="7"/>
      <c r="QKS16" s="7"/>
      <c r="QKT16" s="7"/>
      <c r="QKU16" s="7"/>
      <c r="QKV16" s="7"/>
      <c r="QKW16" s="7"/>
      <c r="QKX16" s="7"/>
      <c r="QKY16" s="7"/>
      <c r="QKZ16" s="7"/>
      <c r="QLA16" s="7"/>
      <c r="QLB16" s="7"/>
      <c r="QLC16" s="7"/>
      <c r="QLD16" s="7"/>
      <c r="QLE16" s="7"/>
      <c r="QLF16" s="7"/>
      <c r="QLG16" s="7"/>
      <c r="QLH16" s="7"/>
      <c r="QLI16" s="7"/>
      <c r="QLJ16" s="7"/>
      <c r="QLK16" s="7"/>
      <c r="QLL16" s="7"/>
      <c r="QLM16" s="7"/>
      <c r="QLN16" s="7"/>
      <c r="QLO16" s="7"/>
      <c r="QLP16" s="7"/>
      <c r="QLQ16" s="7"/>
      <c r="QLR16" s="7"/>
      <c r="QLS16" s="7"/>
      <c r="QLT16" s="7"/>
      <c r="QLU16" s="7"/>
      <c r="QLV16" s="7"/>
      <c r="QLW16" s="7"/>
      <c r="QLX16" s="7"/>
      <c r="QLY16" s="7"/>
      <c r="QLZ16" s="7"/>
      <c r="QMA16" s="7"/>
      <c r="QMB16" s="7"/>
      <c r="QMC16" s="7"/>
      <c r="QMD16" s="7"/>
      <c r="QME16" s="7"/>
      <c r="QMF16" s="7"/>
      <c r="QMG16" s="7"/>
      <c r="QMH16" s="7"/>
      <c r="QMI16" s="7"/>
      <c r="QMJ16" s="7"/>
      <c r="QMK16" s="7"/>
      <c r="QML16" s="7"/>
      <c r="QMM16" s="7"/>
      <c r="QMN16" s="7"/>
      <c r="QMO16" s="7"/>
      <c r="QMP16" s="7"/>
      <c r="QMQ16" s="7"/>
      <c r="QMR16" s="7"/>
      <c r="QMS16" s="7"/>
      <c r="QMT16" s="7"/>
      <c r="QMU16" s="7"/>
      <c r="QMV16" s="7"/>
      <c r="QMW16" s="7"/>
      <c r="QMX16" s="7"/>
      <c r="QMY16" s="7"/>
      <c r="QMZ16" s="7"/>
      <c r="QNA16" s="7"/>
      <c r="QNB16" s="7"/>
      <c r="QNC16" s="7"/>
      <c r="QND16" s="7"/>
      <c r="QNE16" s="7"/>
      <c r="QNF16" s="7"/>
      <c r="QNG16" s="7"/>
      <c r="QNH16" s="7"/>
      <c r="QNI16" s="7"/>
      <c r="QNJ16" s="7"/>
      <c r="QNK16" s="7"/>
      <c r="QNL16" s="7"/>
      <c r="QNM16" s="7"/>
      <c r="QNN16" s="7"/>
      <c r="QNO16" s="7"/>
      <c r="QNP16" s="7"/>
      <c r="QNQ16" s="7"/>
      <c r="QNR16" s="7"/>
      <c r="QNS16" s="7"/>
      <c r="QNT16" s="7"/>
      <c r="QNU16" s="7"/>
      <c r="QNV16" s="7"/>
      <c r="QNW16" s="7"/>
      <c r="QNX16" s="7"/>
      <c r="QNY16" s="7"/>
      <c r="QNZ16" s="7"/>
      <c r="QOA16" s="7"/>
      <c r="QOB16" s="7"/>
      <c r="QOC16" s="7"/>
      <c r="QOD16" s="7"/>
      <c r="QOE16" s="7"/>
      <c r="QOF16" s="7"/>
      <c r="QOG16" s="7"/>
      <c r="QOH16" s="7"/>
      <c r="QOI16" s="7"/>
      <c r="QOJ16" s="7"/>
      <c r="QOK16" s="7"/>
      <c r="QOL16" s="7"/>
      <c r="QOM16" s="7"/>
      <c r="QON16" s="7"/>
      <c r="QOO16" s="7"/>
      <c r="QOP16" s="7"/>
      <c r="QOQ16" s="7"/>
      <c r="QOR16" s="7"/>
      <c r="QOS16" s="7"/>
      <c r="QOT16" s="7"/>
      <c r="QOU16" s="7"/>
      <c r="QOV16" s="7"/>
      <c r="QOW16" s="7"/>
      <c r="QOX16" s="7"/>
      <c r="QOY16" s="7"/>
      <c r="QOZ16" s="7"/>
      <c r="QPA16" s="7"/>
      <c r="QPB16" s="7"/>
      <c r="QPC16" s="7"/>
      <c r="QPD16" s="7"/>
      <c r="QPE16" s="7"/>
      <c r="QPF16" s="7"/>
      <c r="QPG16" s="7"/>
      <c r="QPH16" s="7"/>
      <c r="QPI16" s="7"/>
      <c r="QPJ16" s="7"/>
      <c r="QPK16" s="7"/>
      <c r="QPL16" s="7"/>
      <c r="QPM16" s="7"/>
      <c r="QPN16" s="7"/>
      <c r="QPO16" s="7"/>
      <c r="QPP16" s="7"/>
      <c r="QPQ16" s="7"/>
      <c r="QPR16" s="7"/>
      <c r="QPS16" s="7"/>
      <c r="QPT16" s="7"/>
      <c r="QPU16" s="7"/>
      <c r="QPV16" s="7"/>
      <c r="QPW16" s="7"/>
      <c r="QPX16" s="7"/>
      <c r="QPY16" s="7"/>
      <c r="QPZ16" s="7"/>
      <c r="QQA16" s="7"/>
      <c r="QQB16" s="7"/>
      <c r="QQC16" s="7"/>
      <c r="QQD16" s="7"/>
      <c r="QQE16" s="7"/>
      <c r="QQF16" s="7"/>
      <c r="QQG16" s="7"/>
      <c r="QQH16" s="7"/>
      <c r="QQI16" s="7"/>
      <c r="QQJ16" s="7"/>
      <c r="QQK16" s="7"/>
      <c r="QQL16" s="7"/>
      <c r="QQM16" s="7"/>
      <c r="QQN16" s="7"/>
      <c r="QQO16" s="7"/>
      <c r="QQP16" s="7"/>
      <c r="QQQ16" s="7"/>
      <c r="QQR16" s="7"/>
      <c r="QQS16" s="7"/>
      <c r="QQT16" s="7"/>
      <c r="QQU16" s="7"/>
      <c r="QQV16" s="7"/>
      <c r="QQW16" s="7"/>
      <c r="QQX16" s="7"/>
      <c r="QQY16" s="7"/>
      <c r="QQZ16" s="7"/>
      <c r="QRA16" s="7"/>
      <c r="QRB16" s="7"/>
      <c r="QRC16" s="7"/>
      <c r="QRD16" s="7"/>
      <c r="QRE16" s="7"/>
      <c r="QRF16" s="7"/>
      <c r="QRG16" s="7"/>
      <c r="QRH16" s="7"/>
      <c r="QRI16" s="7"/>
      <c r="QRJ16" s="7"/>
      <c r="QRK16" s="7"/>
      <c r="QRL16" s="7"/>
      <c r="QRM16" s="7"/>
      <c r="QRN16" s="7"/>
      <c r="QRO16" s="7"/>
      <c r="QRP16" s="7"/>
      <c r="QRQ16" s="7"/>
      <c r="QRR16" s="7"/>
      <c r="QRS16" s="7"/>
      <c r="QRT16" s="7"/>
      <c r="QRU16" s="7"/>
      <c r="QRV16" s="7"/>
      <c r="QRW16" s="7"/>
      <c r="QRX16" s="7"/>
      <c r="QRY16" s="7"/>
      <c r="QRZ16" s="7"/>
      <c r="QSA16" s="7"/>
      <c r="QSB16" s="7"/>
      <c r="QSC16" s="7"/>
      <c r="QSD16" s="7"/>
      <c r="QSE16" s="7"/>
      <c r="QSF16" s="7"/>
      <c r="QSG16" s="7"/>
      <c r="QSH16" s="7"/>
      <c r="QSI16" s="7"/>
      <c r="QSJ16" s="7"/>
      <c r="QSK16" s="7"/>
      <c r="QSL16" s="7"/>
      <c r="QSM16" s="7"/>
      <c r="QSN16" s="7"/>
      <c r="QSO16" s="7"/>
      <c r="QSP16" s="7"/>
      <c r="QSQ16" s="7"/>
      <c r="QSR16" s="7"/>
      <c r="QSS16" s="7"/>
      <c r="QST16" s="7"/>
      <c r="QSU16" s="7"/>
      <c r="QSV16" s="7"/>
      <c r="QSW16" s="7"/>
      <c r="QSX16" s="7"/>
      <c r="QSY16" s="7"/>
      <c r="QSZ16" s="7"/>
      <c r="QTA16" s="7"/>
      <c r="QTB16" s="7"/>
      <c r="QTC16" s="7"/>
      <c r="QTD16" s="7"/>
      <c r="QTE16" s="7"/>
      <c r="QTF16" s="7"/>
      <c r="QTG16" s="7"/>
      <c r="QTH16" s="7"/>
      <c r="QTI16" s="7"/>
      <c r="QTJ16" s="7"/>
      <c r="QTK16" s="7"/>
      <c r="QTL16" s="7"/>
      <c r="QTM16" s="7"/>
      <c r="QTN16" s="7"/>
      <c r="QTO16" s="7"/>
      <c r="QTP16" s="7"/>
      <c r="QTQ16" s="7"/>
      <c r="QTR16" s="7"/>
      <c r="QTS16" s="7"/>
      <c r="QTT16" s="7"/>
      <c r="QTU16" s="7"/>
      <c r="QTV16" s="7"/>
      <c r="QTW16" s="7"/>
      <c r="QTX16" s="7"/>
      <c r="QTY16" s="7"/>
      <c r="QTZ16" s="7"/>
      <c r="QUA16" s="7"/>
      <c r="QUB16" s="7"/>
      <c r="QUC16" s="7"/>
      <c r="QUD16" s="7"/>
      <c r="QUE16" s="7"/>
      <c r="QUF16" s="7"/>
      <c r="QUG16" s="7"/>
      <c r="QUH16" s="7"/>
      <c r="QUI16" s="7"/>
      <c r="QUJ16" s="7"/>
      <c r="QUK16" s="7"/>
      <c r="QUL16" s="7"/>
      <c r="QUM16" s="7"/>
      <c r="QUN16" s="7"/>
      <c r="QUO16" s="7"/>
      <c r="QUP16" s="7"/>
      <c r="QUQ16" s="7"/>
      <c r="QUR16" s="7"/>
      <c r="QUS16" s="7"/>
      <c r="QUT16" s="7"/>
      <c r="QUU16" s="7"/>
      <c r="QUV16" s="7"/>
      <c r="QUW16" s="7"/>
      <c r="QUX16" s="7"/>
      <c r="QUY16" s="7"/>
      <c r="QUZ16" s="7"/>
      <c r="QVA16" s="7"/>
      <c r="QVB16" s="7"/>
      <c r="QVC16" s="7"/>
      <c r="QVD16" s="7"/>
      <c r="QVE16" s="7"/>
      <c r="QVF16" s="7"/>
      <c r="QVG16" s="7"/>
      <c r="QVH16" s="7"/>
      <c r="QVI16" s="7"/>
      <c r="QVJ16" s="7"/>
      <c r="QVK16" s="7"/>
      <c r="QVL16" s="7"/>
      <c r="QVM16" s="7"/>
      <c r="QVN16" s="7"/>
      <c r="QVO16" s="7"/>
      <c r="QVP16" s="7"/>
      <c r="QVQ16" s="7"/>
      <c r="QVR16" s="7"/>
      <c r="QVS16" s="7"/>
      <c r="QVT16" s="7"/>
      <c r="QVU16" s="7"/>
      <c r="QVV16" s="7"/>
      <c r="QVW16" s="7"/>
      <c r="QVX16" s="7"/>
      <c r="QVY16" s="7"/>
      <c r="QVZ16" s="7"/>
      <c r="QWA16" s="7"/>
      <c r="QWB16" s="7"/>
      <c r="QWC16" s="7"/>
      <c r="QWD16" s="7"/>
      <c r="QWE16" s="7"/>
      <c r="QWF16" s="7"/>
      <c r="QWG16" s="7"/>
      <c r="QWH16" s="7"/>
      <c r="QWI16" s="7"/>
      <c r="QWJ16" s="7"/>
      <c r="QWK16" s="7"/>
      <c r="QWL16" s="7"/>
      <c r="QWM16" s="7"/>
      <c r="QWN16" s="7"/>
      <c r="QWO16" s="7"/>
      <c r="QWP16" s="7"/>
      <c r="QWQ16" s="7"/>
      <c r="QWR16" s="7"/>
      <c r="QWS16" s="7"/>
      <c r="QWT16" s="7"/>
      <c r="QWU16" s="7"/>
      <c r="QWV16" s="7"/>
      <c r="QWW16" s="7"/>
      <c r="QWX16" s="7"/>
      <c r="QWY16" s="7"/>
      <c r="QWZ16" s="7"/>
      <c r="QXA16" s="7"/>
      <c r="QXB16" s="7"/>
      <c r="QXC16" s="7"/>
      <c r="QXD16" s="7"/>
      <c r="QXE16" s="7"/>
      <c r="QXF16" s="7"/>
      <c r="QXG16" s="7"/>
      <c r="QXH16" s="7"/>
      <c r="QXI16" s="7"/>
      <c r="QXJ16" s="7"/>
      <c r="QXK16" s="7"/>
      <c r="QXL16" s="7"/>
      <c r="QXM16" s="7"/>
      <c r="QXN16" s="7"/>
      <c r="QXO16" s="7"/>
      <c r="QXP16" s="7"/>
      <c r="QXQ16" s="7"/>
      <c r="QXR16" s="7"/>
      <c r="QXS16" s="7"/>
      <c r="QXT16" s="7"/>
      <c r="QXU16" s="7"/>
      <c r="QXV16" s="7"/>
      <c r="QXW16" s="7"/>
      <c r="QXX16" s="7"/>
      <c r="QXY16" s="7"/>
      <c r="QXZ16" s="7"/>
      <c r="QYA16" s="7"/>
      <c r="QYB16" s="7"/>
      <c r="QYC16" s="7"/>
      <c r="QYD16" s="7"/>
      <c r="QYE16" s="7"/>
      <c r="QYF16" s="7"/>
      <c r="QYG16" s="7"/>
      <c r="QYH16" s="7"/>
      <c r="QYI16" s="7"/>
      <c r="QYJ16" s="7"/>
      <c r="QYK16" s="7"/>
      <c r="QYL16" s="7"/>
      <c r="QYM16" s="7"/>
      <c r="QYN16" s="7"/>
      <c r="QYO16" s="7"/>
      <c r="QYP16" s="7"/>
      <c r="QYQ16" s="7"/>
      <c r="QYR16" s="7"/>
      <c r="QYS16" s="7"/>
      <c r="QYT16" s="7"/>
      <c r="QYU16" s="7"/>
      <c r="QYV16" s="7"/>
      <c r="QYW16" s="7"/>
      <c r="QYX16" s="7"/>
      <c r="QYY16" s="7"/>
      <c r="QYZ16" s="7"/>
      <c r="QZA16" s="7"/>
      <c r="QZB16" s="7"/>
      <c r="QZC16" s="7"/>
      <c r="QZD16" s="7"/>
      <c r="QZE16" s="7"/>
      <c r="QZF16" s="7"/>
      <c r="QZG16" s="7"/>
      <c r="QZH16" s="7"/>
      <c r="QZI16" s="7"/>
      <c r="QZJ16" s="7"/>
      <c r="QZK16" s="7"/>
      <c r="QZL16" s="7"/>
      <c r="QZM16" s="7"/>
      <c r="QZN16" s="7"/>
      <c r="QZO16" s="7"/>
      <c r="QZP16" s="7"/>
      <c r="QZQ16" s="7"/>
      <c r="QZR16" s="7"/>
      <c r="QZS16" s="7"/>
      <c r="QZT16" s="7"/>
      <c r="QZU16" s="7"/>
      <c r="QZV16" s="7"/>
      <c r="QZW16" s="7"/>
      <c r="QZX16" s="7"/>
      <c r="QZY16" s="7"/>
      <c r="QZZ16" s="7"/>
      <c r="RAA16" s="7"/>
      <c r="RAB16" s="7"/>
      <c r="RAC16" s="7"/>
      <c r="RAD16" s="7"/>
      <c r="RAE16" s="7"/>
      <c r="RAF16" s="7"/>
      <c r="RAG16" s="7"/>
      <c r="RAH16" s="7"/>
      <c r="RAI16" s="7"/>
      <c r="RAJ16" s="7"/>
      <c r="RAK16" s="7"/>
      <c r="RAL16" s="7"/>
      <c r="RAM16" s="7"/>
      <c r="RAN16" s="7"/>
      <c r="RAO16" s="7"/>
      <c r="RAP16" s="7"/>
      <c r="RAQ16" s="7"/>
      <c r="RAR16" s="7"/>
      <c r="RAS16" s="7"/>
      <c r="RAT16" s="7"/>
      <c r="RAU16" s="7"/>
      <c r="RAV16" s="7"/>
      <c r="RAW16" s="7"/>
      <c r="RAX16" s="7"/>
      <c r="RAY16" s="7"/>
      <c r="RAZ16" s="7"/>
      <c r="RBA16" s="7"/>
      <c r="RBB16" s="7"/>
      <c r="RBC16" s="7"/>
      <c r="RBD16" s="7"/>
      <c r="RBE16" s="7"/>
      <c r="RBF16" s="7"/>
      <c r="RBG16" s="7"/>
      <c r="RBH16" s="7"/>
      <c r="RBI16" s="7"/>
      <c r="RBJ16" s="7"/>
      <c r="RBK16" s="7"/>
      <c r="RBL16" s="7"/>
      <c r="RBM16" s="7"/>
      <c r="RBN16" s="7"/>
      <c r="RBO16" s="7"/>
      <c r="RBP16" s="7"/>
      <c r="RBQ16" s="7"/>
      <c r="RBR16" s="7"/>
      <c r="RBS16" s="7"/>
      <c r="RBT16" s="7"/>
      <c r="RBU16" s="7"/>
      <c r="RBV16" s="7"/>
      <c r="RBW16" s="7"/>
      <c r="RBX16" s="7"/>
      <c r="RBY16" s="7"/>
      <c r="RBZ16" s="7"/>
      <c r="RCA16" s="7"/>
      <c r="RCB16" s="7"/>
      <c r="RCC16" s="7"/>
      <c r="RCD16" s="7"/>
      <c r="RCE16" s="7"/>
      <c r="RCF16" s="7"/>
      <c r="RCG16" s="7"/>
      <c r="RCH16" s="7"/>
      <c r="RCI16" s="7"/>
      <c r="RCJ16" s="7"/>
      <c r="RCK16" s="7"/>
      <c r="RCL16" s="7"/>
      <c r="RCM16" s="7"/>
      <c r="RCN16" s="7"/>
      <c r="RCO16" s="7"/>
      <c r="RCP16" s="7"/>
      <c r="RCQ16" s="7"/>
      <c r="RCR16" s="7"/>
      <c r="RCS16" s="7"/>
      <c r="RCT16" s="7"/>
      <c r="RCU16" s="7"/>
      <c r="RCV16" s="7"/>
      <c r="RCW16" s="7"/>
      <c r="RCX16" s="7"/>
      <c r="RCY16" s="7"/>
      <c r="RCZ16" s="7"/>
      <c r="RDA16" s="7"/>
      <c r="RDB16" s="7"/>
      <c r="RDC16" s="7"/>
      <c r="RDD16" s="7"/>
      <c r="RDE16" s="7"/>
      <c r="RDF16" s="7"/>
      <c r="RDG16" s="7"/>
      <c r="RDH16" s="7"/>
      <c r="RDI16" s="7"/>
      <c r="RDJ16" s="7"/>
      <c r="RDK16" s="7"/>
      <c r="RDL16" s="7"/>
      <c r="RDM16" s="7"/>
      <c r="RDN16" s="7"/>
      <c r="RDO16" s="7"/>
      <c r="RDP16" s="7"/>
      <c r="RDQ16" s="7"/>
      <c r="RDR16" s="7"/>
      <c r="RDS16" s="7"/>
      <c r="RDT16" s="7"/>
      <c r="RDU16" s="7"/>
      <c r="RDV16" s="7"/>
      <c r="RDW16" s="7"/>
      <c r="RDX16" s="7"/>
      <c r="RDY16" s="7"/>
      <c r="RDZ16" s="7"/>
      <c r="REA16" s="7"/>
      <c r="REB16" s="7"/>
      <c r="REC16" s="7"/>
      <c r="RED16" s="7"/>
      <c r="REE16" s="7"/>
      <c r="REF16" s="7"/>
      <c r="REG16" s="7"/>
      <c r="REH16" s="7"/>
      <c r="REI16" s="7"/>
      <c r="REJ16" s="7"/>
      <c r="REK16" s="7"/>
      <c r="REL16" s="7"/>
      <c r="REM16" s="7"/>
      <c r="REN16" s="7"/>
      <c r="REO16" s="7"/>
      <c r="REP16" s="7"/>
      <c r="REQ16" s="7"/>
      <c r="RER16" s="7"/>
      <c r="RES16" s="7"/>
      <c r="RET16" s="7"/>
      <c r="REU16" s="7"/>
      <c r="REV16" s="7"/>
      <c r="REW16" s="7"/>
      <c r="REX16" s="7"/>
      <c r="REY16" s="7"/>
      <c r="REZ16" s="7"/>
      <c r="RFA16" s="7"/>
      <c r="RFB16" s="7"/>
      <c r="RFC16" s="7"/>
      <c r="RFD16" s="7"/>
      <c r="RFE16" s="7"/>
      <c r="RFF16" s="7"/>
      <c r="RFG16" s="7"/>
      <c r="RFH16" s="7"/>
      <c r="RFI16" s="7"/>
      <c r="RFJ16" s="7"/>
      <c r="RFK16" s="7"/>
      <c r="RFL16" s="7"/>
      <c r="RFM16" s="7"/>
      <c r="RFN16" s="7"/>
      <c r="RFO16" s="7"/>
      <c r="RFP16" s="7"/>
      <c r="RFQ16" s="7"/>
      <c r="RFR16" s="7"/>
      <c r="RFS16" s="7"/>
      <c r="RFT16" s="7"/>
      <c r="RFU16" s="7"/>
      <c r="RFV16" s="7"/>
      <c r="RFW16" s="7"/>
      <c r="RFX16" s="7"/>
      <c r="RFY16" s="7"/>
      <c r="RFZ16" s="7"/>
      <c r="RGA16" s="7"/>
      <c r="RGB16" s="7"/>
      <c r="RGC16" s="7"/>
      <c r="RGD16" s="7"/>
      <c r="RGE16" s="7"/>
      <c r="RGF16" s="7"/>
      <c r="RGG16" s="7"/>
      <c r="RGH16" s="7"/>
      <c r="RGI16" s="7"/>
      <c r="RGJ16" s="7"/>
      <c r="RGK16" s="7"/>
      <c r="RGL16" s="7"/>
      <c r="RGM16" s="7"/>
      <c r="RGN16" s="7"/>
      <c r="RGO16" s="7"/>
      <c r="RGP16" s="7"/>
      <c r="RGQ16" s="7"/>
      <c r="RGR16" s="7"/>
      <c r="RGS16" s="7"/>
      <c r="RGT16" s="7"/>
      <c r="RGU16" s="7"/>
      <c r="RGV16" s="7"/>
      <c r="RGW16" s="7"/>
      <c r="RGX16" s="7"/>
      <c r="RGY16" s="7"/>
      <c r="RGZ16" s="7"/>
      <c r="RHA16" s="7"/>
      <c r="RHB16" s="7"/>
      <c r="RHC16" s="7"/>
      <c r="RHD16" s="7"/>
      <c r="RHE16" s="7"/>
      <c r="RHF16" s="7"/>
      <c r="RHG16" s="7"/>
      <c r="RHH16" s="7"/>
      <c r="RHI16" s="7"/>
      <c r="RHJ16" s="7"/>
      <c r="RHK16" s="7"/>
      <c r="RHL16" s="7"/>
      <c r="RHM16" s="7"/>
      <c r="RHN16" s="7"/>
      <c r="RHO16" s="7"/>
      <c r="RHP16" s="7"/>
      <c r="RHQ16" s="7"/>
      <c r="RHR16" s="7"/>
      <c r="RHS16" s="7"/>
      <c r="RHT16" s="7"/>
      <c r="RHU16" s="7"/>
      <c r="RHV16" s="7"/>
      <c r="RHW16" s="7"/>
      <c r="RHX16" s="7"/>
      <c r="RHY16" s="7"/>
      <c r="RHZ16" s="7"/>
      <c r="RIA16" s="7"/>
      <c r="RIB16" s="7"/>
      <c r="RIC16" s="7"/>
      <c r="RID16" s="7"/>
      <c r="RIE16" s="7"/>
      <c r="RIF16" s="7"/>
      <c r="RIG16" s="7"/>
      <c r="RIH16" s="7"/>
      <c r="RII16" s="7"/>
      <c r="RIJ16" s="7"/>
      <c r="RIK16" s="7"/>
      <c r="RIL16" s="7"/>
      <c r="RIM16" s="7"/>
      <c r="RIN16" s="7"/>
      <c r="RIO16" s="7"/>
      <c r="RIP16" s="7"/>
      <c r="RIQ16" s="7"/>
      <c r="RIR16" s="7"/>
      <c r="RIS16" s="7"/>
      <c r="RIT16" s="7"/>
      <c r="RIU16" s="7"/>
      <c r="RIV16" s="7"/>
      <c r="RIW16" s="7"/>
      <c r="RIX16" s="7"/>
      <c r="RIY16" s="7"/>
      <c r="RIZ16" s="7"/>
      <c r="RJA16" s="7"/>
      <c r="RJB16" s="7"/>
      <c r="RJC16" s="7"/>
      <c r="RJD16" s="7"/>
      <c r="RJE16" s="7"/>
      <c r="RJF16" s="7"/>
      <c r="RJG16" s="7"/>
      <c r="RJH16" s="7"/>
      <c r="RJI16" s="7"/>
      <c r="RJJ16" s="7"/>
      <c r="RJK16" s="7"/>
      <c r="RJL16" s="7"/>
      <c r="RJM16" s="7"/>
      <c r="RJN16" s="7"/>
      <c r="RJO16" s="7"/>
      <c r="RJP16" s="7"/>
      <c r="RJQ16" s="7"/>
      <c r="RJR16" s="7"/>
      <c r="RJS16" s="7"/>
      <c r="RJT16" s="7"/>
      <c r="RJU16" s="7"/>
      <c r="RJV16" s="7"/>
      <c r="RJW16" s="7"/>
      <c r="RJX16" s="7"/>
      <c r="RJY16" s="7"/>
      <c r="RJZ16" s="7"/>
      <c r="RKA16" s="7"/>
      <c r="RKB16" s="7"/>
      <c r="RKC16" s="7"/>
      <c r="RKD16" s="7"/>
      <c r="RKE16" s="7"/>
      <c r="RKF16" s="7"/>
      <c r="RKG16" s="7"/>
      <c r="RKH16" s="7"/>
      <c r="RKI16" s="7"/>
      <c r="RKJ16" s="7"/>
      <c r="RKK16" s="7"/>
      <c r="RKL16" s="7"/>
      <c r="RKM16" s="7"/>
      <c r="RKN16" s="7"/>
      <c r="RKO16" s="7"/>
      <c r="RKP16" s="7"/>
      <c r="RKQ16" s="7"/>
      <c r="RKR16" s="7"/>
      <c r="RKS16" s="7"/>
      <c r="RKT16" s="7"/>
      <c r="RKU16" s="7"/>
      <c r="RKV16" s="7"/>
      <c r="RKW16" s="7"/>
      <c r="RKX16" s="7"/>
      <c r="RKY16" s="7"/>
      <c r="RKZ16" s="7"/>
      <c r="RLA16" s="7"/>
      <c r="RLB16" s="7"/>
      <c r="RLC16" s="7"/>
      <c r="RLD16" s="7"/>
      <c r="RLE16" s="7"/>
      <c r="RLF16" s="7"/>
      <c r="RLG16" s="7"/>
      <c r="RLH16" s="7"/>
      <c r="RLI16" s="7"/>
      <c r="RLJ16" s="7"/>
      <c r="RLK16" s="7"/>
      <c r="RLL16" s="7"/>
      <c r="RLM16" s="7"/>
      <c r="RLN16" s="7"/>
      <c r="RLO16" s="7"/>
      <c r="RLP16" s="7"/>
      <c r="RLQ16" s="7"/>
      <c r="RLR16" s="7"/>
      <c r="RLS16" s="7"/>
      <c r="RLT16" s="7"/>
      <c r="RLU16" s="7"/>
      <c r="RLV16" s="7"/>
      <c r="RLW16" s="7"/>
      <c r="RLX16" s="7"/>
      <c r="RLY16" s="7"/>
      <c r="RLZ16" s="7"/>
      <c r="RMA16" s="7"/>
      <c r="RMB16" s="7"/>
      <c r="RMC16" s="7"/>
      <c r="RMD16" s="7"/>
      <c r="RME16" s="7"/>
      <c r="RMF16" s="7"/>
      <c r="RMG16" s="7"/>
      <c r="RMH16" s="7"/>
      <c r="RMI16" s="7"/>
      <c r="RMJ16" s="7"/>
      <c r="RMK16" s="7"/>
      <c r="RML16" s="7"/>
      <c r="RMM16" s="7"/>
      <c r="RMN16" s="7"/>
      <c r="RMO16" s="7"/>
      <c r="RMP16" s="7"/>
      <c r="RMQ16" s="7"/>
      <c r="RMR16" s="7"/>
      <c r="RMS16" s="7"/>
      <c r="RMT16" s="7"/>
      <c r="RMU16" s="7"/>
      <c r="RMV16" s="7"/>
      <c r="RMW16" s="7"/>
      <c r="RMX16" s="7"/>
      <c r="RMY16" s="7"/>
      <c r="RMZ16" s="7"/>
      <c r="RNA16" s="7"/>
      <c r="RNB16" s="7"/>
      <c r="RNC16" s="7"/>
      <c r="RND16" s="7"/>
      <c r="RNE16" s="7"/>
      <c r="RNF16" s="7"/>
      <c r="RNG16" s="7"/>
      <c r="RNH16" s="7"/>
      <c r="RNI16" s="7"/>
      <c r="RNJ16" s="7"/>
      <c r="RNK16" s="7"/>
      <c r="RNL16" s="7"/>
      <c r="RNM16" s="7"/>
      <c r="RNN16" s="7"/>
      <c r="RNO16" s="7"/>
      <c r="RNP16" s="7"/>
      <c r="RNQ16" s="7"/>
      <c r="RNR16" s="7"/>
      <c r="RNS16" s="7"/>
      <c r="RNT16" s="7"/>
      <c r="RNU16" s="7"/>
      <c r="RNV16" s="7"/>
      <c r="RNW16" s="7"/>
      <c r="RNX16" s="7"/>
      <c r="RNY16" s="7"/>
      <c r="RNZ16" s="7"/>
      <c r="ROA16" s="7"/>
      <c r="ROB16" s="7"/>
      <c r="ROC16" s="7"/>
      <c r="ROD16" s="7"/>
      <c r="ROE16" s="7"/>
      <c r="ROF16" s="7"/>
      <c r="ROG16" s="7"/>
      <c r="ROH16" s="7"/>
      <c r="ROI16" s="7"/>
      <c r="ROJ16" s="7"/>
      <c r="ROK16" s="7"/>
      <c r="ROL16" s="7"/>
      <c r="ROM16" s="7"/>
      <c r="RON16" s="7"/>
      <c r="ROO16" s="7"/>
      <c r="ROP16" s="7"/>
      <c r="ROQ16" s="7"/>
      <c r="ROR16" s="7"/>
      <c r="ROS16" s="7"/>
      <c r="ROT16" s="7"/>
      <c r="ROU16" s="7"/>
      <c r="ROV16" s="7"/>
      <c r="ROW16" s="7"/>
      <c r="ROX16" s="7"/>
      <c r="ROY16" s="7"/>
      <c r="ROZ16" s="7"/>
      <c r="RPA16" s="7"/>
      <c r="RPB16" s="7"/>
      <c r="RPC16" s="7"/>
      <c r="RPD16" s="7"/>
      <c r="RPE16" s="7"/>
      <c r="RPF16" s="7"/>
      <c r="RPG16" s="7"/>
      <c r="RPH16" s="7"/>
      <c r="RPI16" s="7"/>
      <c r="RPJ16" s="7"/>
      <c r="RPK16" s="7"/>
      <c r="RPL16" s="7"/>
      <c r="RPM16" s="7"/>
      <c r="RPN16" s="7"/>
      <c r="RPO16" s="7"/>
      <c r="RPP16" s="7"/>
      <c r="RPQ16" s="7"/>
      <c r="RPR16" s="7"/>
      <c r="RPS16" s="7"/>
      <c r="RPT16" s="7"/>
      <c r="RPU16" s="7"/>
      <c r="RPV16" s="7"/>
      <c r="RPW16" s="7"/>
      <c r="RPX16" s="7"/>
      <c r="RPY16" s="7"/>
      <c r="RPZ16" s="7"/>
      <c r="RQA16" s="7"/>
      <c r="RQB16" s="7"/>
      <c r="RQC16" s="7"/>
      <c r="RQD16" s="7"/>
      <c r="RQE16" s="7"/>
      <c r="RQF16" s="7"/>
      <c r="RQG16" s="7"/>
      <c r="RQH16" s="7"/>
      <c r="RQI16" s="7"/>
      <c r="RQJ16" s="7"/>
      <c r="RQK16" s="7"/>
      <c r="RQL16" s="7"/>
      <c r="RQM16" s="7"/>
      <c r="RQN16" s="7"/>
      <c r="RQO16" s="7"/>
      <c r="RQP16" s="7"/>
      <c r="RQQ16" s="7"/>
      <c r="RQR16" s="7"/>
      <c r="RQS16" s="7"/>
      <c r="RQT16" s="7"/>
      <c r="RQU16" s="7"/>
      <c r="RQV16" s="7"/>
      <c r="RQW16" s="7"/>
      <c r="RQX16" s="7"/>
      <c r="RQY16" s="7"/>
      <c r="RQZ16" s="7"/>
      <c r="RRA16" s="7"/>
      <c r="RRB16" s="7"/>
      <c r="RRC16" s="7"/>
      <c r="RRD16" s="7"/>
      <c r="RRE16" s="7"/>
      <c r="RRF16" s="7"/>
      <c r="RRG16" s="7"/>
      <c r="RRH16" s="7"/>
      <c r="RRI16" s="7"/>
      <c r="RRJ16" s="7"/>
      <c r="RRK16" s="7"/>
      <c r="RRL16" s="7"/>
      <c r="RRM16" s="7"/>
      <c r="RRN16" s="7"/>
      <c r="RRO16" s="7"/>
      <c r="RRP16" s="7"/>
      <c r="RRQ16" s="7"/>
      <c r="RRR16" s="7"/>
      <c r="RRS16" s="7"/>
      <c r="RRT16" s="7"/>
      <c r="RRU16" s="7"/>
      <c r="RRV16" s="7"/>
      <c r="RRW16" s="7"/>
      <c r="RRX16" s="7"/>
      <c r="RRY16" s="7"/>
      <c r="RRZ16" s="7"/>
      <c r="RSA16" s="7"/>
      <c r="RSB16" s="7"/>
      <c r="RSC16" s="7"/>
      <c r="RSD16" s="7"/>
      <c r="RSE16" s="7"/>
      <c r="RSF16" s="7"/>
      <c r="RSG16" s="7"/>
      <c r="RSH16" s="7"/>
      <c r="RSI16" s="7"/>
      <c r="RSJ16" s="7"/>
      <c r="RSK16" s="7"/>
      <c r="RSL16" s="7"/>
      <c r="RSM16" s="7"/>
      <c r="RSN16" s="7"/>
      <c r="RSO16" s="7"/>
      <c r="RSP16" s="7"/>
      <c r="RSQ16" s="7"/>
      <c r="RSR16" s="7"/>
      <c r="RSS16" s="7"/>
      <c r="RST16" s="7"/>
      <c r="RSU16" s="7"/>
      <c r="RSV16" s="7"/>
      <c r="RSW16" s="7"/>
      <c r="RSX16" s="7"/>
      <c r="RSY16" s="7"/>
      <c r="RSZ16" s="7"/>
      <c r="RTA16" s="7"/>
      <c r="RTB16" s="7"/>
      <c r="RTC16" s="7"/>
      <c r="RTD16" s="7"/>
      <c r="RTE16" s="7"/>
      <c r="RTF16" s="7"/>
      <c r="RTG16" s="7"/>
      <c r="RTH16" s="7"/>
      <c r="RTI16" s="7"/>
      <c r="RTJ16" s="7"/>
      <c r="RTK16" s="7"/>
      <c r="RTL16" s="7"/>
      <c r="RTM16" s="7"/>
      <c r="RTN16" s="7"/>
      <c r="RTO16" s="7"/>
      <c r="RTP16" s="7"/>
      <c r="RTQ16" s="7"/>
      <c r="RTR16" s="7"/>
      <c r="RTS16" s="7"/>
      <c r="RTT16" s="7"/>
      <c r="RTU16" s="7"/>
      <c r="RTV16" s="7"/>
      <c r="RTW16" s="7"/>
      <c r="RTX16" s="7"/>
      <c r="RTY16" s="7"/>
      <c r="RTZ16" s="7"/>
      <c r="RUA16" s="7"/>
      <c r="RUB16" s="7"/>
      <c r="RUC16" s="7"/>
      <c r="RUD16" s="7"/>
      <c r="RUE16" s="7"/>
      <c r="RUF16" s="7"/>
      <c r="RUG16" s="7"/>
      <c r="RUH16" s="7"/>
      <c r="RUI16" s="7"/>
      <c r="RUJ16" s="7"/>
      <c r="RUK16" s="7"/>
      <c r="RUL16" s="7"/>
      <c r="RUM16" s="7"/>
      <c r="RUN16" s="7"/>
      <c r="RUO16" s="7"/>
      <c r="RUP16" s="7"/>
      <c r="RUQ16" s="7"/>
      <c r="RUR16" s="7"/>
      <c r="RUS16" s="7"/>
      <c r="RUT16" s="7"/>
      <c r="RUU16" s="7"/>
      <c r="RUV16" s="7"/>
      <c r="RUW16" s="7"/>
      <c r="RUX16" s="7"/>
      <c r="RUY16" s="7"/>
      <c r="RUZ16" s="7"/>
      <c r="RVA16" s="7"/>
      <c r="RVB16" s="7"/>
      <c r="RVC16" s="7"/>
      <c r="RVD16" s="7"/>
      <c r="RVE16" s="7"/>
      <c r="RVF16" s="7"/>
      <c r="RVG16" s="7"/>
      <c r="RVH16" s="7"/>
      <c r="RVI16" s="7"/>
      <c r="RVJ16" s="7"/>
      <c r="RVK16" s="7"/>
      <c r="RVL16" s="7"/>
      <c r="RVM16" s="7"/>
      <c r="RVN16" s="7"/>
      <c r="RVO16" s="7"/>
      <c r="RVP16" s="7"/>
      <c r="RVQ16" s="7"/>
      <c r="RVR16" s="7"/>
      <c r="RVS16" s="7"/>
      <c r="RVT16" s="7"/>
      <c r="RVU16" s="7"/>
      <c r="RVV16" s="7"/>
      <c r="RVW16" s="7"/>
      <c r="RVX16" s="7"/>
      <c r="RVY16" s="7"/>
      <c r="RVZ16" s="7"/>
      <c r="RWA16" s="7"/>
      <c r="RWB16" s="7"/>
      <c r="RWC16" s="7"/>
      <c r="RWD16" s="7"/>
      <c r="RWE16" s="7"/>
      <c r="RWF16" s="7"/>
      <c r="RWG16" s="7"/>
      <c r="RWH16" s="7"/>
      <c r="RWI16" s="7"/>
      <c r="RWJ16" s="7"/>
      <c r="RWK16" s="7"/>
      <c r="RWL16" s="7"/>
      <c r="RWM16" s="7"/>
      <c r="RWN16" s="7"/>
      <c r="RWO16" s="7"/>
      <c r="RWP16" s="7"/>
      <c r="RWQ16" s="7"/>
      <c r="RWR16" s="7"/>
      <c r="RWS16" s="7"/>
      <c r="RWT16" s="7"/>
      <c r="RWU16" s="7"/>
      <c r="RWV16" s="7"/>
      <c r="RWW16" s="7"/>
      <c r="RWX16" s="7"/>
      <c r="RWY16" s="7"/>
      <c r="RWZ16" s="7"/>
      <c r="RXA16" s="7"/>
      <c r="RXB16" s="7"/>
      <c r="RXC16" s="7"/>
      <c r="RXD16" s="7"/>
      <c r="RXE16" s="7"/>
      <c r="RXF16" s="7"/>
      <c r="RXG16" s="7"/>
      <c r="RXH16" s="7"/>
      <c r="RXI16" s="7"/>
      <c r="RXJ16" s="7"/>
      <c r="RXK16" s="7"/>
      <c r="RXL16" s="7"/>
      <c r="RXM16" s="7"/>
      <c r="RXN16" s="7"/>
      <c r="RXO16" s="7"/>
      <c r="RXP16" s="7"/>
      <c r="RXQ16" s="7"/>
      <c r="RXR16" s="7"/>
      <c r="RXS16" s="7"/>
      <c r="RXT16" s="7"/>
      <c r="RXU16" s="7"/>
      <c r="RXV16" s="7"/>
      <c r="RXW16" s="7"/>
      <c r="RXX16" s="7"/>
      <c r="RXY16" s="7"/>
      <c r="RXZ16" s="7"/>
      <c r="RYA16" s="7"/>
      <c r="RYB16" s="7"/>
      <c r="RYC16" s="7"/>
      <c r="RYD16" s="7"/>
      <c r="RYE16" s="7"/>
      <c r="RYF16" s="7"/>
      <c r="RYG16" s="7"/>
      <c r="RYH16" s="7"/>
      <c r="RYI16" s="7"/>
      <c r="RYJ16" s="7"/>
      <c r="RYK16" s="7"/>
      <c r="RYL16" s="7"/>
      <c r="RYM16" s="7"/>
      <c r="RYN16" s="7"/>
      <c r="RYO16" s="7"/>
      <c r="RYP16" s="7"/>
      <c r="RYQ16" s="7"/>
      <c r="RYR16" s="7"/>
      <c r="RYS16" s="7"/>
      <c r="RYT16" s="7"/>
      <c r="RYU16" s="7"/>
      <c r="RYV16" s="7"/>
      <c r="RYW16" s="7"/>
      <c r="RYX16" s="7"/>
      <c r="RYY16" s="7"/>
      <c r="RYZ16" s="7"/>
      <c r="RZA16" s="7"/>
      <c r="RZB16" s="7"/>
      <c r="RZC16" s="7"/>
      <c r="RZD16" s="7"/>
      <c r="RZE16" s="7"/>
      <c r="RZF16" s="7"/>
      <c r="RZG16" s="7"/>
      <c r="RZH16" s="7"/>
      <c r="RZI16" s="7"/>
      <c r="RZJ16" s="7"/>
      <c r="RZK16" s="7"/>
      <c r="RZL16" s="7"/>
      <c r="RZM16" s="7"/>
      <c r="RZN16" s="7"/>
      <c r="RZO16" s="7"/>
      <c r="RZP16" s="7"/>
      <c r="RZQ16" s="7"/>
      <c r="RZR16" s="7"/>
      <c r="RZS16" s="7"/>
      <c r="RZT16" s="7"/>
      <c r="RZU16" s="7"/>
      <c r="RZV16" s="7"/>
      <c r="RZW16" s="7"/>
      <c r="RZX16" s="7"/>
      <c r="RZY16" s="7"/>
      <c r="RZZ16" s="7"/>
      <c r="SAA16" s="7"/>
      <c r="SAB16" s="7"/>
      <c r="SAC16" s="7"/>
      <c r="SAD16" s="7"/>
      <c r="SAE16" s="7"/>
      <c r="SAF16" s="7"/>
      <c r="SAG16" s="7"/>
      <c r="SAH16" s="7"/>
      <c r="SAI16" s="7"/>
      <c r="SAJ16" s="7"/>
      <c r="SAK16" s="7"/>
      <c r="SAL16" s="7"/>
      <c r="SAM16" s="7"/>
      <c r="SAN16" s="7"/>
      <c r="SAO16" s="7"/>
      <c r="SAP16" s="7"/>
      <c r="SAQ16" s="7"/>
      <c r="SAR16" s="7"/>
      <c r="SAS16" s="7"/>
      <c r="SAT16" s="7"/>
      <c r="SAU16" s="7"/>
      <c r="SAV16" s="7"/>
      <c r="SAW16" s="7"/>
      <c r="SAX16" s="7"/>
      <c r="SAY16" s="7"/>
      <c r="SAZ16" s="7"/>
      <c r="SBA16" s="7"/>
      <c r="SBB16" s="7"/>
      <c r="SBC16" s="7"/>
      <c r="SBD16" s="7"/>
      <c r="SBE16" s="7"/>
      <c r="SBF16" s="7"/>
      <c r="SBG16" s="7"/>
      <c r="SBH16" s="7"/>
      <c r="SBI16" s="7"/>
      <c r="SBJ16" s="7"/>
      <c r="SBK16" s="7"/>
      <c r="SBL16" s="7"/>
      <c r="SBM16" s="7"/>
      <c r="SBN16" s="7"/>
      <c r="SBO16" s="7"/>
      <c r="SBP16" s="7"/>
      <c r="SBQ16" s="7"/>
      <c r="SBR16" s="7"/>
      <c r="SBS16" s="7"/>
      <c r="SBT16" s="7"/>
      <c r="SBU16" s="7"/>
      <c r="SBV16" s="7"/>
      <c r="SBW16" s="7"/>
      <c r="SBX16" s="7"/>
      <c r="SBY16" s="7"/>
      <c r="SBZ16" s="7"/>
      <c r="SCA16" s="7"/>
      <c r="SCB16" s="7"/>
      <c r="SCC16" s="7"/>
      <c r="SCD16" s="7"/>
      <c r="SCE16" s="7"/>
      <c r="SCF16" s="7"/>
      <c r="SCG16" s="7"/>
      <c r="SCH16" s="7"/>
      <c r="SCI16" s="7"/>
      <c r="SCJ16" s="7"/>
      <c r="SCK16" s="7"/>
      <c r="SCL16" s="7"/>
      <c r="SCM16" s="7"/>
      <c r="SCN16" s="7"/>
      <c r="SCO16" s="7"/>
      <c r="SCP16" s="7"/>
      <c r="SCQ16" s="7"/>
      <c r="SCR16" s="7"/>
      <c r="SCS16" s="7"/>
      <c r="SCT16" s="7"/>
      <c r="SCU16" s="7"/>
      <c r="SCV16" s="7"/>
      <c r="SCW16" s="7"/>
      <c r="SCX16" s="7"/>
      <c r="SCY16" s="7"/>
      <c r="SCZ16" s="7"/>
      <c r="SDA16" s="7"/>
      <c r="SDB16" s="7"/>
      <c r="SDC16" s="7"/>
      <c r="SDD16" s="7"/>
      <c r="SDE16" s="7"/>
      <c r="SDF16" s="7"/>
      <c r="SDG16" s="7"/>
      <c r="SDH16" s="7"/>
      <c r="SDI16" s="7"/>
      <c r="SDJ16" s="7"/>
      <c r="SDK16" s="7"/>
      <c r="SDL16" s="7"/>
      <c r="SDM16" s="7"/>
      <c r="SDN16" s="7"/>
      <c r="SDO16" s="7"/>
      <c r="SDP16" s="7"/>
      <c r="SDQ16" s="7"/>
      <c r="SDR16" s="7"/>
      <c r="SDS16" s="7"/>
      <c r="SDT16" s="7"/>
      <c r="SDU16" s="7"/>
      <c r="SDV16" s="7"/>
      <c r="SDW16" s="7"/>
      <c r="SDX16" s="7"/>
      <c r="SDY16" s="7"/>
      <c r="SDZ16" s="7"/>
      <c r="SEA16" s="7"/>
      <c r="SEB16" s="7"/>
      <c r="SEC16" s="7"/>
      <c r="SED16" s="7"/>
      <c r="SEE16" s="7"/>
      <c r="SEF16" s="7"/>
      <c r="SEG16" s="7"/>
      <c r="SEH16" s="7"/>
      <c r="SEI16" s="7"/>
      <c r="SEJ16" s="7"/>
      <c r="SEK16" s="7"/>
      <c r="SEL16" s="7"/>
      <c r="SEM16" s="7"/>
      <c r="SEN16" s="7"/>
      <c r="SEO16" s="7"/>
      <c r="SEP16" s="7"/>
      <c r="SEQ16" s="7"/>
      <c r="SER16" s="7"/>
      <c r="SES16" s="7"/>
      <c r="SET16" s="7"/>
      <c r="SEU16" s="7"/>
      <c r="SEV16" s="7"/>
      <c r="SEW16" s="7"/>
      <c r="SEX16" s="7"/>
      <c r="SEY16" s="7"/>
      <c r="SEZ16" s="7"/>
      <c r="SFA16" s="7"/>
      <c r="SFB16" s="7"/>
      <c r="SFC16" s="7"/>
      <c r="SFD16" s="7"/>
      <c r="SFE16" s="7"/>
      <c r="SFF16" s="7"/>
      <c r="SFG16" s="7"/>
      <c r="SFH16" s="7"/>
      <c r="SFI16" s="7"/>
      <c r="SFJ16" s="7"/>
      <c r="SFK16" s="7"/>
      <c r="SFL16" s="7"/>
      <c r="SFM16" s="7"/>
      <c r="SFN16" s="7"/>
      <c r="SFO16" s="7"/>
      <c r="SFP16" s="7"/>
      <c r="SFQ16" s="7"/>
      <c r="SFR16" s="7"/>
      <c r="SFS16" s="7"/>
      <c r="SFT16" s="7"/>
      <c r="SFU16" s="7"/>
      <c r="SFV16" s="7"/>
      <c r="SFW16" s="7"/>
      <c r="SFX16" s="7"/>
      <c r="SFY16" s="7"/>
      <c r="SFZ16" s="7"/>
      <c r="SGA16" s="7"/>
      <c r="SGB16" s="7"/>
      <c r="SGC16" s="7"/>
      <c r="SGD16" s="7"/>
      <c r="SGE16" s="7"/>
      <c r="SGF16" s="7"/>
      <c r="SGG16" s="7"/>
      <c r="SGH16" s="7"/>
      <c r="SGI16" s="7"/>
      <c r="SGJ16" s="7"/>
      <c r="SGK16" s="7"/>
      <c r="SGL16" s="7"/>
      <c r="SGM16" s="7"/>
      <c r="SGN16" s="7"/>
      <c r="SGO16" s="7"/>
      <c r="SGP16" s="7"/>
      <c r="SGQ16" s="7"/>
      <c r="SGR16" s="7"/>
      <c r="SGS16" s="7"/>
      <c r="SGT16" s="7"/>
      <c r="SGU16" s="7"/>
      <c r="SGV16" s="7"/>
      <c r="SGW16" s="7"/>
      <c r="SGX16" s="7"/>
      <c r="SGY16" s="7"/>
      <c r="SGZ16" s="7"/>
      <c r="SHA16" s="7"/>
      <c r="SHB16" s="7"/>
      <c r="SHC16" s="7"/>
      <c r="SHD16" s="7"/>
      <c r="SHE16" s="7"/>
      <c r="SHF16" s="7"/>
      <c r="SHG16" s="7"/>
      <c r="SHH16" s="7"/>
      <c r="SHI16" s="7"/>
      <c r="SHJ16" s="7"/>
      <c r="SHK16" s="7"/>
      <c r="SHL16" s="7"/>
      <c r="SHM16" s="7"/>
      <c r="SHN16" s="7"/>
      <c r="SHO16" s="7"/>
      <c r="SHP16" s="7"/>
      <c r="SHQ16" s="7"/>
      <c r="SHR16" s="7"/>
      <c r="SHS16" s="7"/>
      <c r="SHT16" s="7"/>
      <c r="SHU16" s="7"/>
      <c r="SHV16" s="7"/>
      <c r="SHW16" s="7"/>
      <c r="SHX16" s="7"/>
      <c r="SHY16" s="7"/>
      <c r="SHZ16" s="7"/>
      <c r="SIA16" s="7"/>
      <c r="SIB16" s="7"/>
      <c r="SIC16" s="7"/>
      <c r="SID16" s="7"/>
      <c r="SIE16" s="7"/>
      <c r="SIF16" s="7"/>
      <c r="SIG16" s="7"/>
      <c r="SIH16" s="7"/>
      <c r="SII16" s="7"/>
      <c r="SIJ16" s="7"/>
      <c r="SIK16" s="7"/>
      <c r="SIL16" s="7"/>
      <c r="SIM16" s="7"/>
      <c r="SIN16" s="7"/>
      <c r="SIO16" s="7"/>
      <c r="SIP16" s="7"/>
      <c r="SIQ16" s="7"/>
      <c r="SIR16" s="7"/>
      <c r="SIS16" s="7"/>
      <c r="SIT16" s="7"/>
      <c r="SIU16" s="7"/>
      <c r="SIV16" s="7"/>
      <c r="SIW16" s="7"/>
      <c r="SIX16" s="7"/>
      <c r="SIY16" s="7"/>
      <c r="SIZ16" s="7"/>
      <c r="SJA16" s="7"/>
      <c r="SJB16" s="7"/>
      <c r="SJC16" s="7"/>
      <c r="SJD16" s="7"/>
      <c r="SJE16" s="7"/>
      <c r="SJF16" s="7"/>
      <c r="SJG16" s="7"/>
      <c r="SJH16" s="7"/>
      <c r="SJI16" s="7"/>
      <c r="SJJ16" s="7"/>
      <c r="SJK16" s="7"/>
      <c r="SJL16" s="7"/>
      <c r="SJM16" s="7"/>
      <c r="SJN16" s="7"/>
      <c r="SJO16" s="7"/>
      <c r="SJP16" s="7"/>
      <c r="SJQ16" s="7"/>
      <c r="SJR16" s="7"/>
      <c r="SJS16" s="7"/>
      <c r="SJT16" s="7"/>
      <c r="SJU16" s="7"/>
      <c r="SJV16" s="7"/>
      <c r="SJW16" s="7"/>
      <c r="SJX16" s="7"/>
      <c r="SJY16" s="7"/>
      <c r="SJZ16" s="7"/>
      <c r="SKA16" s="7"/>
      <c r="SKB16" s="7"/>
      <c r="SKC16" s="7"/>
      <c r="SKD16" s="7"/>
      <c r="SKE16" s="7"/>
      <c r="SKF16" s="7"/>
      <c r="SKG16" s="7"/>
      <c r="SKH16" s="7"/>
      <c r="SKI16" s="7"/>
      <c r="SKJ16" s="7"/>
      <c r="SKK16" s="7"/>
      <c r="SKL16" s="7"/>
      <c r="SKM16" s="7"/>
      <c r="SKN16" s="7"/>
      <c r="SKO16" s="7"/>
      <c r="SKP16" s="7"/>
      <c r="SKQ16" s="7"/>
      <c r="SKR16" s="7"/>
      <c r="SKS16" s="7"/>
      <c r="SKT16" s="7"/>
      <c r="SKU16" s="7"/>
      <c r="SKV16" s="7"/>
      <c r="SKW16" s="7"/>
      <c r="SKX16" s="7"/>
      <c r="SKY16" s="7"/>
      <c r="SKZ16" s="7"/>
      <c r="SLA16" s="7"/>
      <c r="SLB16" s="7"/>
      <c r="SLC16" s="7"/>
      <c r="SLD16" s="7"/>
      <c r="SLE16" s="7"/>
      <c r="SLF16" s="7"/>
      <c r="SLG16" s="7"/>
      <c r="SLH16" s="7"/>
      <c r="SLI16" s="7"/>
      <c r="SLJ16" s="7"/>
      <c r="SLK16" s="7"/>
      <c r="SLL16" s="7"/>
      <c r="SLM16" s="7"/>
      <c r="SLN16" s="7"/>
      <c r="SLO16" s="7"/>
      <c r="SLP16" s="7"/>
      <c r="SLQ16" s="7"/>
      <c r="SLR16" s="7"/>
      <c r="SLS16" s="7"/>
      <c r="SLT16" s="7"/>
      <c r="SLU16" s="7"/>
      <c r="SLV16" s="7"/>
      <c r="SLW16" s="7"/>
      <c r="SLX16" s="7"/>
      <c r="SLY16" s="7"/>
      <c r="SLZ16" s="7"/>
      <c r="SMA16" s="7"/>
      <c r="SMB16" s="7"/>
      <c r="SMC16" s="7"/>
      <c r="SMD16" s="7"/>
      <c r="SME16" s="7"/>
      <c r="SMF16" s="7"/>
      <c r="SMG16" s="7"/>
      <c r="SMH16" s="7"/>
      <c r="SMI16" s="7"/>
      <c r="SMJ16" s="7"/>
      <c r="SMK16" s="7"/>
      <c r="SML16" s="7"/>
      <c r="SMM16" s="7"/>
      <c r="SMN16" s="7"/>
      <c r="SMO16" s="7"/>
      <c r="SMP16" s="7"/>
      <c r="SMQ16" s="7"/>
      <c r="SMR16" s="7"/>
      <c r="SMS16" s="7"/>
      <c r="SMT16" s="7"/>
      <c r="SMU16" s="7"/>
      <c r="SMV16" s="7"/>
      <c r="SMW16" s="7"/>
      <c r="SMX16" s="7"/>
      <c r="SMY16" s="7"/>
      <c r="SMZ16" s="7"/>
      <c r="SNA16" s="7"/>
      <c r="SNB16" s="7"/>
      <c r="SNC16" s="7"/>
      <c r="SND16" s="7"/>
      <c r="SNE16" s="7"/>
      <c r="SNF16" s="7"/>
      <c r="SNG16" s="7"/>
      <c r="SNH16" s="7"/>
      <c r="SNI16" s="7"/>
      <c r="SNJ16" s="7"/>
      <c r="SNK16" s="7"/>
      <c r="SNL16" s="7"/>
      <c r="SNM16" s="7"/>
      <c r="SNN16" s="7"/>
      <c r="SNO16" s="7"/>
      <c r="SNP16" s="7"/>
      <c r="SNQ16" s="7"/>
      <c r="SNR16" s="7"/>
      <c r="SNS16" s="7"/>
      <c r="SNT16" s="7"/>
      <c r="SNU16" s="7"/>
      <c r="SNV16" s="7"/>
      <c r="SNW16" s="7"/>
      <c r="SNX16" s="7"/>
      <c r="SNY16" s="7"/>
      <c r="SNZ16" s="7"/>
      <c r="SOA16" s="7"/>
      <c r="SOB16" s="7"/>
      <c r="SOC16" s="7"/>
      <c r="SOD16" s="7"/>
      <c r="SOE16" s="7"/>
      <c r="SOF16" s="7"/>
      <c r="SOG16" s="7"/>
      <c r="SOH16" s="7"/>
      <c r="SOI16" s="7"/>
      <c r="SOJ16" s="7"/>
      <c r="SOK16" s="7"/>
      <c r="SOL16" s="7"/>
      <c r="SOM16" s="7"/>
      <c r="SON16" s="7"/>
      <c r="SOO16" s="7"/>
      <c r="SOP16" s="7"/>
      <c r="SOQ16" s="7"/>
      <c r="SOR16" s="7"/>
      <c r="SOS16" s="7"/>
      <c r="SOT16" s="7"/>
      <c r="SOU16" s="7"/>
      <c r="SOV16" s="7"/>
      <c r="SOW16" s="7"/>
      <c r="SOX16" s="7"/>
      <c r="SOY16" s="7"/>
      <c r="SOZ16" s="7"/>
      <c r="SPA16" s="7"/>
      <c r="SPB16" s="7"/>
      <c r="SPC16" s="7"/>
      <c r="SPD16" s="7"/>
      <c r="SPE16" s="7"/>
      <c r="SPF16" s="7"/>
      <c r="SPG16" s="7"/>
      <c r="SPH16" s="7"/>
      <c r="SPI16" s="7"/>
      <c r="SPJ16" s="7"/>
      <c r="SPK16" s="7"/>
      <c r="SPL16" s="7"/>
      <c r="SPM16" s="7"/>
      <c r="SPN16" s="7"/>
      <c r="SPO16" s="7"/>
      <c r="SPP16" s="7"/>
      <c r="SPQ16" s="7"/>
      <c r="SPR16" s="7"/>
      <c r="SPS16" s="7"/>
      <c r="SPT16" s="7"/>
      <c r="SPU16" s="7"/>
      <c r="SPV16" s="7"/>
      <c r="SPW16" s="7"/>
      <c r="SPX16" s="7"/>
      <c r="SPY16" s="7"/>
      <c r="SPZ16" s="7"/>
      <c r="SQA16" s="7"/>
      <c r="SQB16" s="7"/>
      <c r="SQC16" s="7"/>
      <c r="SQD16" s="7"/>
      <c r="SQE16" s="7"/>
      <c r="SQF16" s="7"/>
      <c r="SQG16" s="7"/>
      <c r="SQH16" s="7"/>
      <c r="SQI16" s="7"/>
      <c r="SQJ16" s="7"/>
      <c r="SQK16" s="7"/>
      <c r="SQL16" s="7"/>
      <c r="SQM16" s="7"/>
      <c r="SQN16" s="7"/>
      <c r="SQO16" s="7"/>
      <c r="SQP16" s="7"/>
      <c r="SQQ16" s="7"/>
      <c r="SQR16" s="7"/>
      <c r="SQS16" s="7"/>
      <c r="SQT16" s="7"/>
      <c r="SQU16" s="7"/>
      <c r="SQV16" s="7"/>
      <c r="SQW16" s="7"/>
      <c r="SQX16" s="7"/>
      <c r="SQY16" s="7"/>
      <c r="SQZ16" s="7"/>
      <c r="SRA16" s="7"/>
      <c r="SRB16" s="7"/>
      <c r="SRC16" s="7"/>
      <c r="SRD16" s="7"/>
      <c r="SRE16" s="7"/>
      <c r="SRF16" s="7"/>
      <c r="SRG16" s="7"/>
      <c r="SRH16" s="7"/>
      <c r="SRI16" s="7"/>
      <c r="SRJ16" s="7"/>
      <c r="SRK16" s="7"/>
      <c r="SRL16" s="7"/>
      <c r="SRM16" s="7"/>
      <c r="SRN16" s="7"/>
      <c r="SRO16" s="7"/>
      <c r="SRP16" s="7"/>
      <c r="SRQ16" s="7"/>
      <c r="SRR16" s="7"/>
      <c r="SRS16" s="7"/>
      <c r="SRT16" s="7"/>
      <c r="SRU16" s="7"/>
      <c r="SRV16" s="7"/>
      <c r="SRW16" s="7"/>
      <c r="SRX16" s="7"/>
      <c r="SRY16" s="7"/>
      <c r="SRZ16" s="7"/>
      <c r="SSA16" s="7"/>
      <c r="SSB16" s="7"/>
      <c r="SSC16" s="7"/>
      <c r="SSD16" s="7"/>
      <c r="SSE16" s="7"/>
      <c r="SSF16" s="7"/>
      <c r="SSG16" s="7"/>
      <c r="SSH16" s="7"/>
      <c r="SSI16" s="7"/>
      <c r="SSJ16" s="7"/>
      <c r="SSK16" s="7"/>
      <c r="SSL16" s="7"/>
      <c r="SSM16" s="7"/>
      <c r="SSN16" s="7"/>
      <c r="SSO16" s="7"/>
      <c r="SSP16" s="7"/>
      <c r="SSQ16" s="7"/>
      <c r="SSR16" s="7"/>
      <c r="SSS16" s="7"/>
      <c r="SST16" s="7"/>
      <c r="SSU16" s="7"/>
      <c r="SSV16" s="7"/>
      <c r="SSW16" s="7"/>
      <c r="SSX16" s="7"/>
      <c r="SSY16" s="7"/>
      <c r="SSZ16" s="7"/>
      <c r="STA16" s="7"/>
      <c r="STB16" s="7"/>
      <c r="STC16" s="7"/>
      <c r="STD16" s="7"/>
      <c r="STE16" s="7"/>
      <c r="STF16" s="7"/>
      <c r="STG16" s="7"/>
      <c r="STH16" s="7"/>
      <c r="STI16" s="7"/>
      <c r="STJ16" s="7"/>
      <c r="STK16" s="7"/>
      <c r="STL16" s="7"/>
      <c r="STM16" s="7"/>
      <c r="STN16" s="7"/>
      <c r="STO16" s="7"/>
      <c r="STP16" s="7"/>
      <c r="STQ16" s="7"/>
      <c r="STR16" s="7"/>
      <c r="STS16" s="7"/>
      <c r="STT16" s="7"/>
      <c r="STU16" s="7"/>
      <c r="STV16" s="7"/>
      <c r="STW16" s="7"/>
      <c r="STX16" s="7"/>
      <c r="STY16" s="7"/>
      <c r="STZ16" s="7"/>
      <c r="SUA16" s="7"/>
      <c r="SUB16" s="7"/>
      <c r="SUC16" s="7"/>
      <c r="SUD16" s="7"/>
      <c r="SUE16" s="7"/>
      <c r="SUF16" s="7"/>
      <c r="SUG16" s="7"/>
      <c r="SUH16" s="7"/>
      <c r="SUI16" s="7"/>
      <c r="SUJ16" s="7"/>
      <c r="SUK16" s="7"/>
      <c r="SUL16" s="7"/>
      <c r="SUM16" s="7"/>
      <c r="SUN16" s="7"/>
      <c r="SUO16" s="7"/>
      <c r="SUP16" s="7"/>
      <c r="SUQ16" s="7"/>
      <c r="SUR16" s="7"/>
      <c r="SUS16" s="7"/>
      <c r="SUT16" s="7"/>
      <c r="SUU16" s="7"/>
      <c r="SUV16" s="7"/>
      <c r="SUW16" s="7"/>
      <c r="SUX16" s="7"/>
      <c r="SUY16" s="7"/>
      <c r="SUZ16" s="7"/>
      <c r="SVA16" s="7"/>
      <c r="SVB16" s="7"/>
      <c r="SVC16" s="7"/>
      <c r="SVD16" s="7"/>
      <c r="SVE16" s="7"/>
      <c r="SVF16" s="7"/>
      <c r="SVG16" s="7"/>
      <c r="SVH16" s="7"/>
      <c r="SVI16" s="7"/>
      <c r="SVJ16" s="7"/>
      <c r="SVK16" s="7"/>
      <c r="SVL16" s="7"/>
      <c r="SVM16" s="7"/>
      <c r="SVN16" s="7"/>
      <c r="SVO16" s="7"/>
      <c r="SVP16" s="7"/>
      <c r="SVQ16" s="7"/>
      <c r="SVR16" s="7"/>
      <c r="SVS16" s="7"/>
      <c r="SVT16" s="7"/>
      <c r="SVU16" s="7"/>
      <c r="SVV16" s="7"/>
      <c r="SVW16" s="7"/>
      <c r="SVX16" s="7"/>
      <c r="SVY16" s="7"/>
      <c r="SVZ16" s="7"/>
      <c r="SWA16" s="7"/>
      <c r="SWB16" s="7"/>
      <c r="SWC16" s="7"/>
      <c r="SWD16" s="7"/>
      <c r="SWE16" s="7"/>
      <c r="SWF16" s="7"/>
      <c r="SWG16" s="7"/>
      <c r="SWH16" s="7"/>
      <c r="SWI16" s="7"/>
      <c r="SWJ16" s="7"/>
      <c r="SWK16" s="7"/>
      <c r="SWL16" s="7"/>
      <c r="SWM16" s="7"/>
      <c r="SWN16" s="7"/>
      <c r="SWO16" s="7"/>
      <c r="SWP16" s="7"/>
      <c r="SWQ16" s="7"/>
      <c r="SWR16" s="7"/>
      <c r="SWS16" s="7"/>
      <c r="SWT16" s="7"/>
      <c r="SWU16" s="7"/>
      <c r="SWV16" s="7"/>
      <c r="SWW16" s="7"/>
      <c r="SWX16" s="7"/>
      <c r="SWY16" s="7"/>
      <c r="SWZ16" s="7"/>
      <c r="SXA16" s="7"/>
      <c r="SXB16" s="7"/>
      <c r="SXC16" s="7"/>
      <c r="SXD16" s="7"/>
      <c r="SXE16" s="7"/>
      <c r="SXF16" s="7"/>
      <c r="SXG16" s="7"/>
      <c r="SXH16" s="7"/>
      <c r="SXI16" s="7"/>
      <c r="SXJ16" s="7"/>
      <c r="SXK16" s="7"/>
      <c r="SXL16" s="7"/>
      <c r="SXM16" s="7"/>
      <c r="SXN16" s="7"/>
      <c r="SXO16" s="7"/>
      <c r="SXP16" s="7"/>
      <c r="SXQ16" s="7"/>
      <c r="SXR16" s="7"/>
      <c r="SXS16" s="7"/>
      <c r="SXT16" s="7"/>
      <c r="SXU16" s="7"/>
      <c r="SXV16" s="7"/>
      <c r="SXW16" s="7"/>
      <c r="SXX16" s="7"/>
      <c r="SXY16" s="7"/>
      <c r="SXZ16" s="7"/>
      <c r="SYA16" s="7"/>
      <c r="SYB16" s="7"/>
      <c r="SYC16" s="7"/>
      <c r="SYD16" s="7"/>
      <c r="SYE16" s="7"/>
      <c r="SYF16" s="7"/>
      <c r="SYG16" s="7"/>
      <c r="SYH16" s="7"/>
      <c r="SYI16" s="7"/>
      <c r="SYJ16" s="7"/>
      <c r="SYK16" s="7"/>
      <c r="SYL16" s="7"/>
      <c r="SYM16" s="7"/>
      <c r="SYN16" s="7"/>
      <c r="SYO16" s="7"/>
      <c r="SYP16" s="7"/>
      <c r="SYQ16" s="7"/>
      <c r="SYR16" s="7"/>
      <c r="SYS16" s="7"/>
      <c r="SYT16" s="7"/>
      <c r="SYU16" s="7"/>
      <c r="SYV16" s="7"/>
      <c r="SYW16" s="7"/>
      <c r="SYX16" s="7"/>
      <c r="SYY16" s="7"/>
      <c r="SYZ16" s="7"/>
      <c r="SZA16" s="7"/>
      <c r="SZB16" s="7"/>
      <c r="SZC16" s="7"/>
      <c r="SZD16" s="7"/>
      <c r="SZE16" s="7"/>
      <c r="SZF16" s="7"/>
      <c r="SZG16" s="7"/>
      <c r="SZH16" s="7"/>
      <c r="SZI16" s="7"/>
      <c r="SZJ16" s="7"/>
      <c r="SZK16" s="7"/>
      <c r="SZL16" s="7"/>
      <c r="SZM16" s="7"/>
      <c r="SZN16" s="7"/>
      <c r="SZO16" s="7"/>
      <c r="SZP16" s="7"/>
      <c r="SZQ16" s="7"/>
      <c r="SZR16" s="7"/>
      <c r="SZS16" s="7"/>
      <c r="SZT16" s="7"/>
      <c r="SZU16" s="7"/>
      <c r="SZV16" s="7"/>
      <c r="SZW16" s="7"/>
      <c r="SZX16" s="7"/>
      <c r="SZY16" s="7"/>
      <c r="SZZ16" s="7"/>
      <c r="TAA16" s="7"/>
      <c r="TAB16" s="7"/>
      <c r="TAC16" s="7"/>
      <c r="TAD16" s="7"/>
      <c r="TAE16" s="7"/>
      <c r="TAF16" s="7"/>
      <c r="TAG16" s="7"/>
      <c r="TAH16" s="7"/>
      <c r="TAI16" s="7"/>
      <c r="TAJ16" s="7"/>
      <c r="TAK16" s="7"/>
      <c r="TAL16" s="7"/>
      <c r="TAM16" s="7"/>
      <c r="TAN16" s="7"/>
      <c r="TAO16" s="7"/>
      <c r="TAP16" s="7"/>
      <c r="TAQ16" s="7"/>
      <c r="TAR16" s="7"/>
      <c r="TAS16" s="7"/>
      <c r="TAT16" s="7"/>
      <c r="TAU16" s="7"/>
      <c r="TAV16" s="7"/>
      <c r="TAW16" s="7"/>
      <c r="TAX16" s="7"/>
      <c r="TAY16" s="7"/>
      <c r="TAZ16" s="7"/>
      <c r="TBA16" s="7"/>
      <c r="TBB16" s="7"/>
      <c r="TBC16" s="7"/>
      <c r="TBD16" s="7"/>
      <c r="TBE16" s="7"/>
      <c r="TBF16" s="7"/>
      <c r="TBG16" s="7"/>
      <c r="TBH16" s="7"/>
      <c r="TBI16" s="7"/>
      <c r="TBJ16" s="7"/>
      <c r="TBK16" s="7"/>
      <c r="TBL16" s="7"/>
      <c r="TBM16" s="7"/>
      <c r="TBN16" s="7"/>
      <c r="TBO16" s="7"/>
      <c r="TBP16" s="7"/>
      <c r="TBQ16" s="7"/>
      <c r="TBR16" s="7"/>
      <c r="TBS16" s="7"/>
      <c r="TBT16" s="7"/>
      <c r="TBU16" s="7"/>
      <c r="TBV16" s="7"/>
      <c r="TBW16" s="7"/>
      <c r="TBX16" s="7"/>
      <c r="TBY16" s="7"/>
      <c r="TBZ16" s="7"/>
      <c r="TCA16" s="7"/>
      <c r="TCB16" s="7"/>
      <c r="TCC16" s="7"/>
      <c r="TCD16" s="7"/>
      <c r="TCE16" s="7"/>
      <c r="TCF16" s="7"/>
      <c r="TCG16" s="7"/>
      <c r="TCH16" s="7"/>
      <c r="TCI16" s="7"/>
      <c r="TCJ16" s="7"/>
      <c r="TCK16" s="7"/>
      <c r="TCL16" s="7"/>
      <c r="TCM16" s="7"/>
      <c r="TCN16" s="7"/>
      <c r="TCO16" s="7"/>
      <c r="TCP16" s="7"/>
      <c r="TCQ16" s="7"/>
      <c r="TCR16" s="7"/>
      <c r="TCS16" s="7"/>
      <c r="TCT16" s="7"/>
      <c r="TCU16" s="7"/>
      <c r="TCV16" s="7"/>
      <c r="TCW16" s="7"/>
      <c r="TCX16" s="7"/>
      <c r="TCY16" s="7"/>
      <c r="TCZ16" s="7"/>
      <c r="TDA16" s="7"/>
      <c r="TDB16" s="7"/>
      <c r="TDC16" s="7"/>
      <c r="TDD16" s="7"/>
      <c r="TDE16" s="7"/>
      <c r="TDF16" s="7"/>
      <c r="TDG16" s="7"/>
      <c r="TDH16" s="7"/>
      <c r="TDI16" s="7"/>
      <c r="TDJ16" s="7"/>
      <c r="TDK16" s="7"/>
      <c r="TDL16" s="7"/>
      <c r="TDM16" s="7"/>
      <c r="TDN16" s="7"/>
      <c r="TDO16" s="7"/>
      <c r="TDP16" s="7"/>
      <c r="TDQ16" s="7"/>
      <c r="TDR16" s="7"/>
      <c r="TDS16" s="7"/>
      <c r="TDT16" s="7"/>
      <c r="TDU16" s="7"/>
      <c r="TDV16" s="7"/>
      <c r="TDW16" s="7"/>
      <c r="TDX16" s="7"/>
      <c r="TDY16" s="7"/>
      <c r="TDZ16" s="7"/>
      <c r="TEA16" s="7"/>
      <c r="TEB16" s="7"/>
      <c r="TEC16" s="7"/>
      <c r="TED16" s="7"/>
      <c r="TEE16" s="7"/>
      <c r="TEF16" s="7"/>
      <c r="TEG16" s="7"/>
      <c r="TEH16" s="7"/>
      <c r="TEI16" s="7"/>
      <c r="TEJ16" s="7"/>
      <c r="TEK16" s="7"/>
      <c r="TEL16" s="7"/>
      <c r="TEM16" s="7"/>
      <c r="TEN16" s="7"/>
      <c r="TEO16" s="7"/>
      <c r="TEP16" s="7"/>
      <c r="TEQ16" s="7"/>
      <c r="TER16" s="7"/>
      <c r="TES16" s="7"/>
      <c r="TET16" s="7"/>
      <c r="TEU16" s="7"/>
      <c r="TEV16" s="7"/>
      <c r="TEW16" s="7"/>
      <c r="TEX16" s="7"/>
      <c r="TEY16" s="7"/>
      <c r="TEZ16" s="7"/>
      <c r="TFA16" s="7"/>
      <c r="TFB16" s="7"/>
      <c r="TFC16" s="7"/>
      <c r="TFD16" s="7"/>
      <c r="TFE16" s="7"/>
      <c r="TFF16" s="7"/>
      <c r="TFG16" s="7"/>
      <c r="TFH16" s="7"/>
      <c r="TFI16" s="7"/>
      <c r="TFJ16" s="7"/>
      <c r="TFK16" s="7"/>
      <c r="TFL16" s="7"/>
      <c r="TFM16" s="7"/>
      <c r="TFN16" s="7"/>
      <c r="TFO16" s="7"/>
      <c r="TFP16" s="7"/>
      <c r="TFQ16" s="7"/>
      <c r="TFR16" s="7"/>
      <c r="TFS16" s="7"/>
      <c r="TFT16" s="7"/>
      <c r="TFU16" s="7"/>
      <c r="TFV16" s="7"/>
      <c r="TFW16" s="7"/>
      <c r="TFX16" s="7"/>
      <c r="TFY16" s="7"/>
      <c r="TFZ16" s="7"/>
      <c r="TGA16" s="7"/>
      <c r="TGB16" s="7"/>
      <c r="TGC16" s="7"/>
      <c r="TGD16" s="7"/>
      <c r="TGE16" s="7"/>
      <c r="TGF16" s="7"/>
      <c r="TGG16" s="7"/>
      <c r="TGH16" s="7"/>
      <c r="TGI16" s="7"/>
      <c r="TGJ16" s="7"/>
      <c r="TGK16" s="7"/>
      <c r="TGL16" s="7"/>
      <c r="TGM16" s="7"/>
      <c r="TGN16" s="7"/>
      <c r="TGO16" s="7"/>
      <c r="TGP16" s="7"/>
      <c r="TGQ16" s="7"/>
      <c r="TGR16" s="7"/>
      <c r="TGS16" s="7"/>
      <c r="TGT16" s="7"/>
      <c r="TGU16" s="7"/>
      <c r="TGV16" s="7"/>
      <c r="TGW16" s="7"/>
      <c r="TGX16" s="7"/>
      <c r="TGY16" s="7"/>
      <c r="TGZ16" s="7"/>
      <c r="THA16" s="7"/>
      <c r="THB16" s="7"/>
      <c r="THC16" s="7"/>
      <c r="THD16" s="7"/>
      <c r="THE16" s="7"/>
      <c r="THF16" s="7"/>
      <c r="THG16" s="7"/>
      <c r="THH16" s="7"/>
      <c r="THI16" s="7"/>
      <c r="THJ16" s="7"/>
      <c r="THK16" s="7"/>
      <c r="THL16" s="7"/>
      <c r="THM16" s="7"/>
      <c r="THN16" s="7"/>
      <c r="THO16" s="7"/>
      <c r="THP16" s="7"/>
      <c r="THQ16" s="7"/>
      <c r="THR16" s="7"/>
      <c r="THS16" s="7"/>
      <c r="THT16" s="7"/>
      <c r="THU16" s="7"/>
      <c r="THV16" s="7"/>
      <c r="THW16" s="7"/>
      <c r="THX16" s="7"/>
      <c r="THY16" s="7"/>
      <c r="THZ16" s="7"/>
      <c r="TIA16" s="7"/>
      <c r="TIB16" s="7"/>
      <c r="TIC16" s="7"/>
      <c r="TID16" s="7"/>
      <c r="TIE16" s="7"/>
      <c r="TIF16" s="7"/>
      <c r="TIG16" s="7"/>
      <c r="TIH16" s="7"/>
      <c r="TII16" s="7"/>
      <c r="TIJ16" s="7"/>
      <c r="TIK16" s="7"/>
      <c r="TIL16" s="7"/>
      <c r="TIM16" s="7"/>
      <c r="TIN16" s="7"/>
      <c r="TIO16" s="7"/>
      <c r="TIP16" s="7"/>
      <c r="TIQ16" s="7"/>
      <c r="TIR16" s="7"/>
      <c r="TIS16" s="7"/>
      <c r="TIT16" s="7"/>
      <c r="TIU16" s="7"/>
      <c r="TIV16" s="7"/>
      <c r="TIW16" s="7"/>
      <c r="TIX16" s="7"/>
      <c r="TIY16" s="7"/>
      <c r="TIZ16" s="7"/>
      <c r="TJA16" s="7"/>
      <c r="TJB16" s="7"/>
      <c r="TJC16" s="7"/>
      <c r="TJD16" s="7"/>
      <c r="TJE16" s="7"/>
      <c r="TJF16" s="7"/>
      <c r="TJG16" s="7"/>
      <c r="TJH16" s="7"/>
      <c r="TJI16" s="7"/>
      <c r="TJJ16" s="7"/>
      <c r="TJK16" s="7"/>
      <c r="TJL16" s="7"/>
      <c r="TJM16" s="7"/>
      <c r="TJN16" s="7"/>
      <c r="TJO16" s="7"/>
      <c r="TJP16" s="7"/>
      <c r="TJQ16" s="7"/>
      <c r="TJR16" s="7"/>
      <c r="TJS16" s="7"/>
      <c r="TJT16" s="7"/>
      <c r="TJU16" s="7"/>
      <c r="TJV16" s="7"/>
      <c r="TJW16" s="7"/>
      <c r="TJX16" s="7"/>
      <c r="TJY16" s="7"/>
      <c r="TJZ16" s="7"/>
      <c r="TKA16" s="7"/>
      <c r="TKB16" s="7"/>
      <c r="TKC16" s="7"/>
      <c r="TKD16" s="7"/>
      <c r="TKE16" s="7"/>
      <c r="TKF16" s="7"/>
      <c r="TKG16" s="7"/>
      <c r="TKH16" s="7"/>
      <c r="TKI16" s="7"/>
      <c r="TKJ16" s="7"/>
      <c r="TKK16" s="7"/>
      <c r="TKL16" s="7"/>
      <c r="TKM16" s="7"/>
      <c r="TKN16" s="7"/>
      <c r="TKO16" s="7"/>
      <c r="TKP16" s="7"/>
      <c r="TKQ16" s="7"/>
      <c r="TKR16" s="7"/>
      <c r="TKS16" s="7"/>
      <c r="TKT16" s="7"/>
      <c r="TKU16" s="7"/>
      <c r="TKV16" s="7"/>
      <c r="TKW16" s="7"/>
      <c r="TKX16" s="7"/>
      <c r="TKY16" s="7"/>
      <c r="TKZ16" s="7"/>
      <c r="TLA16" s="7"/>
      <c r="TLB16" s="7"/>
      <c r="TLC16" s="7"/>
      <c r="TLD16" s="7"/>
      <c r="TLE16" s="7"/>
      <c r="TLF16" s="7"/>
      <c r="TLG16" s="7"/>
      <c r="TLH16" s="7"/>
      <c r="TLI16" s="7"/>
      <c r="TLJ16" s="7"/>
      <c r="TLK16" s="7"/>
      <c r="TLL16" s="7"/>
      <c r="TLM16" s="7"/>
      <c r="TLN16" s="7"/>
      <c r="TLO16" s="7"/>
      <c r="TLP16" s="7"/>
      <c r="TLQ16" s="7"/>
      <c r="TLR16" s="7"/>
      <c r="TLS16" s="7"/>
      <c r="TLT16" s="7"/>
      <c r="TLU16" s="7"/>
      <c r="TLV16" s="7"/>
      <c r="TLW16" s="7"/>
      <c r="TLX16" s="7"/>
      <c r="TLY16" s="7"/>
      <c r="TLZ16" s="7"/>
      <c r="TMA16" s="7"/>
      <c r="TMB16" s="7"/>
      <c r="TMC16" s="7"/>
      <c r="TMD16" s="7"/>
      <c r="TME16" s="7"/>
      <c r="TMF16" s="7"/>
      <c r="TMG16" s="7"/>
      <c r="TMH16" s="7"/>
      <c r="TMI16" s="7"/>
      <c r="TMJ16" s="7"/>
      <c r="TMK16" s="7"/>
      <c r="TML16" s="7"/>
      <c r="TMM16" s="7"/>
      <c r="TMN16" s="7"/>
      <c r="TMO16" s="7"/>
      <c r="TMP16" s="7"/>
      <c r="TMQ16" s="7"/>
      <c r="TMR16" s="7"/>
      <c r="TMS16" s="7"/>
      <c r="TMT16" s="7"/>
      <c r="TMU16" s="7"/>
      <c r="TMV16" s="7"/>
      <c r="TMW16" s="7"/>
      <c r="TMX16" s="7"/>
      <c r="TMY16" s="7"/>
      <c r="TMZ16" s="7"/>
      <c r="TNA16" s="7"/>
      <c r="TNB16" s="7"/>
      <c r="TNC16" s="7"/>
      <c r="TND16" s="7"/>
      <c r="TNE16" s="7"/>
      <c r="TNF16" s="7"/>
      <c r="TNG16" s="7"/>
      <c r="TNH16" s="7"/>
      <c r="TNI16" s="7"/>
      <c r="TNJ16" s="7"/>
      <c r="TNK16" s="7"/>
      <c r="TNL16" s="7"/>
      <c r="TNM16" s="7"/>
      <c r="TNN16" s="7"/>
      <c r="TNO16" s="7"/>
      <c r="TNP16" s="7"/>
      <c r="TNQ16" s="7"/>
      <c r="TNR16" s="7"/>
      <c r="TNS16" s="7"/>
      <c r="TNT16" s="7"/>
      <c r="TNU16" s="7"/>
      <c r="TNV16" s="7"/>
      <c r="TNW16" s="7"/>
      <c r="TNX16" s="7"/>
      <c r="TNY16" s="7"/>
      <c r="TNZ16" s="7"/>
      <c r="TOA16" s="7"/>
      <c r="TOB16" s="7"/>
      <c r="TOC16" s="7"/>
      <c r="TOD16" s="7"/>
      <c r="TOE16" s="7"/>
      <c r="TOF16" s="7"/>
      <c r="TOG16" s="7"/>
      <c r="TOH16" s="7"/>
      <c r="TOI16" s="7"/>
      <c r="TOJ16" s="7"/>
      <c r="TOK16" s="7"/>
      <c r="TOL16" s="7"/>
      <c r="TOM16" s="7"/>
      <c r="TON16" s="7"/>
      <c r="TOO16" s="7"/>
      <c r="TOP16" s="7"/>
      <c r="TOQ16" s="7"/>
      <c r="TOR16" s="7"/>
      <c r="TOS16" s="7"/>
      <c r="TOT16" s="7"/>
      <c r="TOU16" s="7"/>
      <c r="TOV16" s="7"/>
      <c r="TOW16" s="7"/>
      <c r="TOX16" s="7"/>
      <c r="TOY16" s="7"/>
      <c r="TOZ16" s="7"/>
      <c r="TPA16" s="7"/>
      <c r="TPB16" s="7"/>
      <c r="TPC16" s="7"/>
      <c r="TPD16" s="7"/>
      <c r="TPE16" s="7"/>
      <c r="TPF16" s="7"/>
      <c r="TPG16" s="7"/>
      <c r="TPH16" s="7"/>
      <c r="TPI16" s="7"/>
      <c r="TPJ16" s="7"/>
      <c r="TPK16" s="7"/>
      <c r="TPL16" s="7"/>
      <c r="TPM16" s="7"/>
      <c r="TPN16" s="7"/>
      <c r="TPO16" s="7"/>
      <c r="TPP16" s="7"/>
      <c r="TPQ16" s="7"/>
      <c r="TPR16" s="7"/>
      <c r="TPS16" s="7"/>
      <c r="TPT16" s="7"/>
      <c r="TPU16" s="7"/>
      <c r="TPV16" s="7"/>
      <c r="TPW16" s="7"/>
      <c r="TPX16" s="7"/>
      <c r="TPY16" s="7"/>
      <c r="TPZ16" s="7"/>
      <c r="TQA16" s="7"/>
      <c r="TQB16" s="7"/>
      <c r="TQC16" s="7"/>
      <c r="TQD16" s="7"/>
      <c r="TQE16" s="7"/>
      <c r="TQF16" s="7"/>
      <c r="TQG16" s="7"/>
      <c r="TQH16" s="7"/>
      <c r="TQI16" s="7"/>
      <c r="TQJ16" s="7"/>
      <c r="TQK16" s="7"/>
      <c r="TQL16" s="7"/>
      <c r="TQM16" s="7"/>
      <c r="TQN16" s="7"/>
      <c r="TQO16" s="7"/>
      <c r="TQP16" s="7"/>
      <c r="TQQ16" s="7"/>
      <c r="TQR16" s="7"/>
      <c r="TQS16" s="7"/>
      <c r="TQT16" s="7"/>
      <c r="TQU16" s="7"/>
      <c r="TQV16" s="7"/>
      <c r="TQW16" s="7"/>
      <c r="TQX16" s="7"/>
      <c r="TQY16" s="7"/>
      <c r="TQZ16" s="7"/>
      <c r="TRA16" s="7"/>
      <c r="TRB16" s="7"/>
      <c r="TRC16" s="7"/>
      <c r="TRD16" s="7"/>
      <c r="TRE16" s="7"/>
      <c r="TRF16" s="7"/>
      <c r="TRG16" s="7"/>
      <c r="TRH16" s="7"/>
      <c r="TRI16" s="7"/>
      <c r="TRJ16" s="7"/>
      <c r="TRK16" s="7"/>
      <c r="TRL16" s="7"/>
      <c r="TRM16" s="7"/>
      <c r="TRN16" s="7"/>
      <c r="TRO16" s="7"/>
      <c r="TRP16" s="7"/>
      <c r="TRQ16" s="7"/>
      <c r="TRR16" s="7"/>
      <c r="TRS16" s="7"/>
      <c r="TRT16" s="7"/>
      <c r="TRU16" s="7"/>
      <c r="TRV16" s="7"/>
      <c r="TRW16" s="7"/>
      <c r="TRX16" s="7"/>
      <c r="TRY16" s="7"/>
      <c r="TRZ16" s="7"/>
      <c r="TSA16" s="7"/>
      <c r="TSB16" s="7"/>
      <c r="TSC16" s="7"/>
      <c r="TSD16" s="7"/>
      <c r="TSE16" s="7"/>
      <c r="TSF16" s="7"/>
      <c r="TSG16" s="7"/>
      <c r="TSH16" s="7"/>
      <c r="TSI16" s="7"/>
      <c r="TSJ16" s="7"/>
      <c r="TSK16" s="7"/>
      <c r="TSL16" s="7"/>
      <c r="TSM16" s="7"/>
      <c r="TSN16" s="7"/>
      <c r="TSO16" s="7"/>
      <c r="TSP16" s="7"/>
      <c r="TSQ16" s="7"/>
      <c r="TSR16" s="7"/>
      <c r="TSS16" s="7"/>
      <c r="TST16" s="7"/>
      <c r="TSU16" s="7"/>
      <c r="TSV16" s="7"/>
      <c r="TSW16" s="7"/>
      <c r="TSX16" s="7"/>
      <c r="TSY16" s="7"/>
      <c r="TSZ16" s="7"/>
      <c r="TTA16" s="7"/>
      <c r="TTB16" s="7"/>
      <c r="TTC16" s="7"/>
      <c r="TTD16" s="7"/>
      <c r="TTE16" s="7"/>
      <c r="TTF16" s="7"/>
      <c r="TTG16" s="7"/>
      <c r="TTH16" s="7"/>
      <c r="TTI16" s="7"/>
      <c r="TTJ16" s="7"/>
      <c r="TTK16" s="7"/>
      <c r="TTL16" s="7"/>
      <c r="TTM16" s="7"/>
      <c r="TTN16" s="7"/>
      <c r="TTO16" s="7"/>
      <c r="TTP16" s="7"/>
      <c r="TTQ16" s="7"/>
      <c r="TTR16" s="7"/>
      <c r="TTS16" s="7"/>
      <c r="TTT16" s="7"/>
      <c r="TTU16" s="7"/>
      <c r="TTV16" s="7"/>
      <c r="TTW16" s="7"/>
      <c r="TTX16" s="7"/>
      <c r="TTY16" s="7"/>
      <c r="TTZ16" s="7"/>
      <c r="TUA16" s="7"/>
      <c r="TUB16" s="7"/>
      <c r="TUC16" s="7"/>
      <c r="TUD16" s="7"/>
      <c r="TUE16" s="7"/>
      <c r="TUF16" s="7"/>
      <c r="TUG16" s="7"/>
      <c r="TUH16" s="7"/>
      <c r="TUI16" s="7"/>
      <c r="TUJ16" s="7"/>
      <c r="TUK16" s="7"/>
      <c r="TUL16" s="7"/>
      <c r="TUM16" s="7"/>
      <c r="TUN16" s="7"/>
      <c r="TUO16" s="7"/>
      <c r="TUP16" s="7"/>
      <c r="TUQ16" s="7"/>
      <c r="TUR16" s="7"/>
      <c r="TUS16" s="7"/>
      <c r="TUT16" s="7"/>
      <c r="TUU16" s="7"/>
      <c r="TUV16" s="7"/>
      <c r="TUW16" s="7"/>
      <c r="TUX16" s="7"/>
      <c r="TUY16" s="7"/>
      <c r="TUZ16" s="7"/>
      <c r="TVA16" s="7"/>
      <c r="TVB16" s="7"/>
      <c r="TVC16" s="7"/>
      <c r="TVD16" s="7"/>
      <c r="TVE16" s="7"/>
      <c r="TVF16" s="7"/>
      <c r="TVG16" s="7"/>
      <c r="TVH16" s="7"/>
      <c r="TVI16" s="7"/>
      <c r="TVJ16" s="7"/>
      <c r="TVK16" s="7"/>
      <c r="TVL16" s="7"/>
      <c r="TVM16" s="7"/>
      <c r="TVN16" s="7"/>
      <c r="TVO16" s="7"/>
      <c r="TVP16" s="7"/>
      <c r="TVQ16" s="7"/>
      <c r="TVR16" s="7"/>
      <c r="TVS16" s="7"/>
      <c r="TVT16" s="7"/>
      <c r="TVU16" s="7"/>
      <c r="TVV16" s="7"/>
      <c r="TVW16" s="7"/>
      <c r="TVX16" s="7"/>
      <c r="TVY16" s="7"/>
      <c r="TVZ16" s="7"/>
      <c r="TWA16" s="7"/>
      <c r="TWB16" s="7"/>
      <c r="TWC16" s="7"/>
      <c r="TWD16" s="7"/>
      <c r="TWE16" s="7"/>
      <c r="TWF16" s="7"/>
      <c r="TWG16" s="7"/>
      <c r="TWH16" s="7"/>
      <c r="TWI16" s="7"/>
      <c r="TWJ16" s="7"/>
      <c r="TWK16" s="7"/>
      <c r="TWL16" s="7"/>
      <c r="TWM16" s="7"/>
      <c r="TWN16" s="7"/>
      <c r="TWO16" s="7"/>
      <c r="TWP16" s="7"/>
      <c r="TWQ16" s="7"/>
      <c r="TWR16" s="7"/>
      <c r="TWS16" s="7"/>
      <c r="TWT16" s="7"/>
      <c r="TWU16" s="7"/>
      <c r="TWV16" s="7"/>
      <c r="TWW16" s="7"/>
      <c r="TWX16" s="7"/>
      <c r="TWY16" s="7"/>
      <c r="TWZ16" s="7"/>
      <c r="TXA16" s="7"/>
      <c r="TXB16" s="7"/>
      <c r="TXC16" s="7"/>
      <c r="TXD16" s="7"/>
      <c r="TXE16" s="7"/>
      <c r="TXF16" s="7"/>
      <c r="TXG16" s="7"/>
      <c r="TXH16" s="7"/>
      <c r="TXI16" s="7"/>
      <c r="TXJ16" s="7"/>
      <c r="TXK16" s="7"/>
      <c r="TXL16" s="7"/>
      <c r="TXM16" s="7"/>
      <c r="TXN16" s="7"/>
      <c r="TXO16" s="7"/>
      <c r="TXP16" s="7"/>
      <c r="TXQ16" s="7"/>
      <c r="TXR16" s="7"/>
      <c r="TXS16" s="7"/>
      <c r="TXT16" s="7"/>
      <c r="TXU16" s="7"/>
      <c r="TXV16" s="7"/>
      <c r="TXW16" s="7"/>
      <c r="TXX16" s="7"/>
      <c r="TXY16" s="7"/>
      <c r="TXZ16" s="7"/>
      <c r="TYA16" s="7"/>
      <c r="TYB16" s="7"/>
      <c r="TYC16" s="7"/>
      <c r="TYD16" s="7"/>
      <c r="TYE16" s="7"/>
      <c r="TYF16" s="7"/>
      <c r="TYG16" s="7"/>
      <c r="TYH16" s="7"/>
      <c r="TYI16" s="7"/>
      <c r="TYJ16" s="7"/>
      <c r="TYK16" s="7"/>
      <c r="TYL16" s="7"/>
      <c r="TYM16" s="7"/>
      <c r="TYN16" s="7"/>
      <c r="TYO16" s="7"/>
      <c r="TYP16" s="7"/>
      <c r="TYQ16" s="7"/>
      <c r="TYR16" s="7"/>
      <c r="TYS16" s="7"/>
      <c r="TYT16" s="7"/>
      <c r="TYU16" s="7"/>
      <c r="TYV16" s="7"/>
      <c r="TYW16" s="7"/>
      <c r="TYX16" s="7"/>
      <c r="TYY16" s="7"/>
      <c r="TYZ16" s="7"/>
      <c r="TZA16" s="7"/>
      <c r="TZB16" s="7"/>
      <c r="TZC16" s="7"/>
      <c r="TZD16" s="7"/>
      <c r="TZE16" s="7"/>
      <c r="TZF16" s="7"/>
      <c r="TZG16" s="7"/>
      <c r="TZH16" s="7"/>
      <c r="TZI16" s="7"/>
      <c r="TZJ16" s="7"/>
      <c r="TZK16" s="7"/>
      <c r="TZL16" s="7"/>
      <c r="TZM16" s="7"/>
      <c r="TZN16" s="7"/>
      <c r="TZO16" s="7"/>
      <c r="TZP16" s="7"/>
      <c r="TZQ16" s="7"/>
      <c r="TZR16" s="7"/>
      <c r="TZS16" s="7"/>
      <c r="TZT16" s="7"/>
      <c r="TZU16" s="7"/>
      <c r="TZV16" s="7"/>
      <c r="TZW16" s="7"/>
      <c r="TZX16" s="7"/>
      <c r="TZY16" s="7"/>
      <c r="TZZ16" s="7"/>
      <c r="UAA16" s="7"/>
      <c r="UAB16" s="7"/>
      <c r="UAC16" s="7"/>
      <c r="UAD16" s="7"/>
      <c r="UAE16" s="7"/>
      <c r="UAF16" s="7"/>
      <c r="UAG16" s="7"/>
      <c r="UAH16" s="7"/>
      <c r="UAI16" s="7"/>
      <c r="UAJ16" s="7"/>
      <c r="UAK16" s="7"/>
      <c r="UAL16" s="7"/>
      <c r="UAM16" s="7"/>
      <c r="UAN16" s="7"/>
      <c r="UAO16" s="7"/>
      <c r="UAP16" s="7"/>
      <c r="UAQ16" s="7"/>
      <c r="UAR16" s="7"/>
      <c r="UAS16" s="7"/>
      <c r="UAT16" s="7"/>
      <c r="UAU16" s="7"/>
      <c r="UAV16" s="7"/>
      <c r="UAW16" s="7"/>
      <c r="UAX16" s="7"/>
      <c r="UAY16" s="7"/>
      <c r="UAZ16" s="7"/>
      <c r="UBA16" s="7"/>
      <c r="UBB16" s="7"/>
      <c r="UBC16" s="7"/>
      <c r="UBD16" s="7"/>
      <c r="UBE16" s="7"/>
      <c r="UBF16" s="7"/>
      <c r="UBG16" s="7"/>
      <c r="UBH16" s="7"/>
      <c r="UBI16" s="7"/>
      <c r="UBJ16" s="7"/>
      <c r="UBK16" s="7"/>
      <c r="UBL16" s="7"/>
      <c r="UBM16" s="7"/>
      <c r="UBN16" s="7"/>
      <c r="UBO16" s="7"/>
      <c r="UBP16" s="7"/>
      <c r="UBQ16" s="7"/>
      <c r="UBR16" s="7"/>
      <c r="UBS16" s="7"/>
      <c r="UBT16" s="7"/>
      <c r="UBU16" s="7"/>
      <c r="UBV16" s="7"/>
      <c r="UBW16" s="7"/>
      <c r="UBX16" s="7"/>
      <c r="UBY16" s="7"/>
      <c r="UBZ16" s="7"/>
      <c r="UCA16" s="7"/>
      <c r="UCB16" s="7"/>
      <c r="UCC16" s="7"/>
      <c r="UCD16" s="7"/>
      <c r="UCE16" s="7"/>
      <c r="UCF16" s="7"/>
      <c r="UCG16" s="7"/>
      <c r="UCH16" s="7"/>
      <c r="UCI16" s="7"/>
      <c r="UCJ16" s="7"/>
      <c r="UCK16" s="7"/>
      <c r="UCL16" s="7"/>
      <c r="UCM16" s="7"/>
      <c r="UCN16" s="7"/>
      <c r="UCO16" s="7"/>
      <c r="UCP16" s="7"/>
      <c r="UCQ16" s="7"/>
      <c r="UCR16" s="7"/>
      <c r="UCS16" s="7"/>
      <c r="UCT16" s="7"/>
      <c r="UCU16" s="7"/>
      <c r="UCV16" s="7"/>
      <c r="UCW16" s="7"/>
      <c r="UCX16" s="7"/>
      <c r="UCY16" s="7"/>
      <c r="UCZ16" s="7"/>
      <c r="UDA16" s="7"/>
      <c r="UDB16" s="7"/>
      <c r="UDC16" s="7"/>
      <c r="UDD16" s="7"/>
      <c r="UDE16" s="7"/>
      <c r="UDF16" s="7"/>
      <c r="UDG16" s="7"/>
      <c r="UDH16" s="7"/>
      <c r="UDI16" s="7"/>
      <c r="UDJ16" s="7"/>
      <c r="UDK16" s="7"/>
      <c r="UDL16" s="7"/>
      <c r="UDM16" s="7"/>
      <c r="UDN16" s="7"/>
      <c r="UDO16" s="7"/>
      <c r="UDP16" s="7"/>
      <c r="UDQ16" s="7"/>
      <c r="UDR16" s="7"/>
      <c r="UDS16" s="7"/>
      <c r="UDT16" s="7"/>
      <c r="UDU16" s="7"/>
      <c r="UDV16" s="7"/>
      <c r="UDW16" s="7"/>
      <c r="UDX16" s="7"/>
      <c r="UDY16" s="7"/>
      <c r="UDZ16" s="7"/>
      <c r="UEA16" s="7"/>
      <c r="UEB16" s="7"/>
      <c r="UEC16" s="7"/>
      <c r="UED16" s="7"/>
      <c r="UEE16" s="7"/>
      <c r="UEF16" s="7"/>
      <c r="UEG16" s="7"/>
      <c r="UEH16" s="7"/>
      <c r="UEI16" s="7"/>
      <c r="UEJ16" s="7"/>
      <c r="UEK16" s="7"/>
      <c r="UEL16" s="7"/>
      <c r="UEM16" s="7"/>
      <c r="UEN16" s="7"/>
      <c r="UEO16" s="7"/>
      <c r="UEP16" s="7"/>
      <c r="UEQ16" s="7"/>
      <c r="UER16" s="7"/>
      <c r="UES16" s="7"/>
      <c r="UET16" s="7"/>
      <c r="UEU16" s="7"/>
      <c r="UEV16" s="7"/>
      <c r="UEW16" s="7"/>
      <c r="UEX16" s="7"/>
      <c r="UEY16" s="7"/>
      <c r="UEZ16" s="7"/>
      <c r="UFA16" s="7"/>
      <c r="UFB16" s="7"/>
      <c r="UFC16" s="7"/>
      <c r="UFD16" s="7"/>
      <c r="UFE16" s="7"/>
      <c r="UFF16" s="7"/>
      <c r="UFG16" s="7"/>
      <c r="UFH16" s="7"/>
      <c r="UFI16" s="7"/>
      <c r="UFJ16" s="7"/>
      <c r="UFK16" s="7"/>
      <c r="UFL16" s="7"/>
      <c r="UFM16" s="7"/>
      <c r="UFN16" s="7"/>
      <c r="UFO16" s="7"/>
      <c r="UFP16" s="7"/>
      <c r="UFQ16" s="7"/>
      <c r="UFR16" s="7"/>
      <c r="UFS16" s="7"/>
      <c r="UFT16" s="7"/>
      <c r="UFU16" s="7"/>
      <c r="UFV16" s="7"/>
      <c r="UFW16" s="7"/>
      <c r="UFX16" s="7"/>
      <c r="UFY16" s="7"/>
      <c r="UFZ16" s="7"/>
      <c r="UGA16" s="7"/>
      <c r="UGB16" s="7"/>
      <c r="UGC16" s="7"/>
      <c r="UGD16" s="7"/>
      <c r="UGE16" s="7"/>
      <c r="UGF16" s="7"/>
      <c r="UGG16" s="7"/>
      <c r="UGH16" s="7"/>
      <c r="UGI16" s="7"/>
      <c r="UGJ16" s="7"/>
      <c r="UGK16" s="7"/>
      <c r="UGL16" s="7"/>
      <c r="UGM16" s="7"/>
      <c r="UGN16" s="7"/>
      <c r="UGO16" s="7"/>
      <c r="UGP16" s="7"/>
      <c r="UGQ16" s="7"/>
      <c r="UGR16" s="7"/>
      <c r="UGS16" s="7"/>
      <c r="UGT16" s="7"/>
      <c r="UGU16" s="7"/>
      <c r="UGV16" s="7"/>
      <c r="UGW16" s="7"/>
      <c r="UGX16" s="7"/>
      <c r="UGY16" s="7"/>
      <c r="UGZ16" s="7"/>
      <c r="UHA16" s="7"/>
      <c r="UHB16" s="7"/>
      <c r="UHC16" s="7"/>
      <c r="UHD16" s="7"/>
      <c r="UHE16" s="7"/>
      <c r="UHF16" s="7"/>
      <c r="UHG16" s="7"/>
      <c r="UHH16" s="7"/>
      <c r="UHI16" s="7"/>
      <c r="UHJ16" s="7"/>
      <c r="UHK16" s="7"/>
      <c r="UHL16" s="7"/>
      <c r="UHM16" s="7"/>
      <c r="UHN16" s="7"/>
      <c r="UHO16" s="7"/>
      <c r="UHP16" s="7"/>
      <c r="UHQ16" s="7"/>
      <c r="UHR16" s="7"/>
      <c r="UHS16" s="7"/>
      <c r="UHT16" s="7"/>
      <c r="UHU16" s="7"/>
      <c r="UHV16" s="7"/>
      <c r="UHW16" s="7"/>
      <c r="UHX16" s="7"/>
      <c r="UHY16" s="7"/>
      <c r="UHZ16" s="7"/>
      <c r="UIA16" s="7"/>
      <c r="UIB16" s="7"/>
      <c r="UIC16" s="7"/>
      <c r="UID16" s="7"/>
      <c r="UIE16" s="7"/>
      <c r="UIF16" s="7"/>
      <c r="UIG16" s="7"/>
      <c r="UIH16" s="7"/>
      <c r="UII16" s="7"/>
      <c r="UIJ16" s="7"/>
      <c r="UIK16" s="7"/>
      <c r="UIL16" s="7"/>
      <c r="UIM16" s="7"/>
      <c r="UIN16" s="7"/>
      <c r="UIO16" s="7"/>
      <c r="UIP16" s="7"/>
      <c r="UIQ16" s="7"/>
      <c r="UIR16" s="7"/>
      <c r="UIS16" s="7"/>
      <c r="UIT16" s="7"/>
      <c r="UIU16" s="7"/>
      <c r="UIV16" s="7"/>
      <c r="UIW16" s="7"/>
      <c r="UIX16" s="7"/>
      <c r="UIY16" s="7"/>
      <c r="UIZ16" s="7"/>
      <c r="UJA16" s="7"/>
      <c r="UJB16" s="7"/>
      <c r="UJC16" s="7"/>
      <c r="UJD16" s="7"/>
      <c r="UJE16" s="7"/>
      <c r="UJF16" s="7"/>
      <c r="UJG16" s="7"/>
      <c r="UJH16" s="7"/>
      <c r="UJI16" s="7"/>
      <c r="UJJ16" s="7"/>
      <c r="UJK16" s="7"/>
      <c r="UJL16" s="7"/>
      <c r="UJM16" s="7"/>
      <c r="UJN16" s="7"/>
      <c r="UJO16" s="7"/>
      <c r="UJP16" s="7"/>
      <c r="UJQ16" s="7"/>
      <c r="UJR16" s="7"/>
      <c r="UJS16" s="7"/>
      <c r="UJT16" s="7"/>
      <c r="UJU16" s="7"/>
      <c r="UJV16" s="7"/>
      <c r="UJW16" s="7"/>
      <c r="UJX16" s="7"/>
      <c r="UJY16" s="7"/>
      <c r="UJZ16" s="7"/>
      <c r="UKA16" s="7"/>
      <c r="UKB16" s="7"/>
      <c r="UKC16" s="7"/>
      <c r="UKD16" s="7"/>
      <c r="UKE16" s="7"/>
      <c r="UKF16" s="7"/>
      <c r="UKG16" s="7"/>
      <c r="UKH16" s="7"/>
      <c r="UKI16" s="7"/>
      <c r="UKJ16" s="7"/>
      <c r="UKK16" s="7"/>
      <c r="UKL16" s="7"/>
      <c r="UKM16" s="7"/>
      <c r="UKN16" s="7"/>
      <c r="UKO16" s="7"/>
      <c r="UKP16" s="7"/>
      <c r="UKQ16" s="7"/>
      <c r="UKR16" s="7"/>
      <c r="UKS16" s="7"/>
      <c r="UKT16" s="7"/>
      <c r="UKU16" s="7"/>
      <c r="UKV16" s="7"/>
      <c r="UKW16" s="7"/>
      <c r="UKX16" s="7"/>
      <c r="UKY16" s="7"/>
      <c r="UKZ16" s="7"/>
      <c r="ULA16" s="7"/>
      <c r="ULB16" s="7"/>
      <c r="ULC16" s="7"/>
      <c r="ULD16" s="7"/>
      <c r="ULE16" s="7"/>
      <c r="ULF16" s="7"/>
      <c r="ULG16" s="7"/>
      <c r="ULH16" s="7"/>
      <c r="ULI16" s="7"/>
      <c r="ULJ16" s="7"/>
      <c r="ULK16" s="7"/>
      <c r="ULL16" s="7"/>
      <c r="ULM16" s="7"/>
      <c r="ULN16" s="7"/>
      <c r="ULO16" s="7"/>
      <c r="ULP16" s="7"/>
      <c r="ULQ16" s="7"/>
      <c r="ULR16" s="7"/>
      <c r="ULS16" s="7"/>
      <c r="ULT16" s="7"/>
      <c r="ULU16" s="7"/>
      <c r="ULV16" s="7"/>
      <c r="ULW16" s="7"/>
      <c r="ULX16" s="7"/>
      <c r="ULY16" s="7"/>
      <c r="ULZ16" s="7"/>
      <c r="UMA16" s="7"/>
      <c r="UMB16" s="7"/>
      <c r="UMC16" s="7"/>
      <c r="UMD16" s="7"/>
      <c r="UME16" s="7"/>
      <c r="UMF16" s="7"/>
      <c r="UMG16" s="7"/>
      <c r="UMH16" s="7"/>
      <c r="UMI16" s="7"/>
      <c r="UMJ16" s="7"/>
      <c r="UMK16" s="7"/>
      <c r="UML16" s="7"/>
      <c r="UMM16" s="7"/>
      <c r="UMN16" s="7"/>
      <c r="UMO16" s="7"/>
      <c r="UMP16" s="7"/>
      <c r="UMQ16" s="7"/>
      <c r="UMR16" s="7"/>
      <c r="UMS16" s="7"/>
      <c r="UMT16" s="7"/>
      <c r="UMU16" s="7"/>
      <c r="UMV16" s="7"/>
      <c r="UMW16" s="7"/>
      <c r="UMX16" s="7"/>
      <c r="UMY16" s="7"/>
      <c r="UMZ16" s="7"/>
      <c r="UNA16" s="7"/>
      <c r="UNB16" s="7"/>
      <c r="UNC16" s="7"/>
      <c r="UND16" s="7"/>
      <c r="UNE16" s="7"/>
      <c r="UNF16" s="7"/>
      <c r="UNG16" s="7"/>
      <c r="UNH16" s="7"/>
      <c r="UNI16" s="7"/>
      <c r="UNJ16" s="7"/>
      <c r="UNK16" s="7"/>
      <c r="UNL16" s="7"/>
      <c r="UNM16" s="7"/>
      <c r="UNN16" s="7"/>
      <c r="UNO16" s="7"/>
      <c r="UNP16" s="7"/>
      <c r="UNQ16" s="7"/>
      <c r="UNR16" s="7"/>
      <c r="UNS16" s="7"/>
      <c r="UNT16" s="7"/>
      <c r="UNU16" s="7"/>
      <c r="UNV16" s="7"/>
      <c r="UNW16" s="7"/>
      <c r="UNX16" s="7"/>
      <c r="UNY16" s="7"/>
      <c r="UNZ16" s="7"/>
      <c r="UOA16" s="7"/>
      <c r="UOB16" s="7"/>
      <c r="UOC16" s="7"/>
      <c r="UOD16" s="7"/>
      <c r="UOE16" s="7"/>
      <c r="UOF16" s="7"/>
      <c r="UOG16" s="7"/>
      <c r="UOH16" s="7"/>
      <c r="UOI16" s="7"/>
      <c r="UOJ16" s="7"/>
      <c r="UOK16" s="7"/>
      <c r="UOL16" s="7"/>
      <c r="UOM16" s="7"/>
      <c r="UON16" s="7"/>
      <c r="UOO16" s="7"/>
      <c r="UOP16" s="7"/>
      <c r="UOQ16" s="7"/>
      <c r="UOR16" s="7"/>
      <c r="UOS16" s="7"/>
      <c r="UOT16" s="7"/>
      <c r="UOU16" s="7"/>
      <c r="UOV16" s="7"/>
      <c r="UOW16" s="7"/>
      <c r="UOX16" s="7"/>
      <c r="UOY16" s="7"/>
      <c r="UOZ16" s="7"/>
      <c r="UPA16" s="7"/>
      <c r="UPB16" s="7"/>
      <c r="UPC16" s="7"/>
      <c r="UPD16" s="7"/>
      <c r="UPE16" s="7"/>
      <c r="UPF16" s="7"/>
      <c r="UPG16" s="7"/>
      <c r="UPH16" s="7"/>
      <c r="UPI16" s="7"/>
      <c r="UPJ16" s="7"/>
      <c r="UPK16" s="7"/>
      <c r="UPL16" s="7"/>
      <c r="UPM16" s="7"/>
      <c r="UPN16" s="7"/>
      <c r="UPO16" s="7"/>
      <c r="UPP16" s="7"/>
      <c r="UPQ16" s="7"/>
      <c r="UPR16" s="7"/>
      <c r="UPS16" s="7"/>
      <c r="UPT16" s="7"/>
      <c r="UPU16" s="7"/>
      <c r="UPV16" s="7"/>
      <c r="UPW16" s="7"/>
      <c r="UPX16" s="7"/>
      <c r="UPY16" s="7"/>
      <c r="UPZ16" s="7"/>
      <c r="UQA16" s="7"/>
      <c r="UQB16" s="7"/>
      <c r="UQC16" s="7"/>
      <c r="UQD16" s="7"/>
      <c r="UQE16" s="7"/>
      <c r="UQF16" s="7"/>
      <c r="UQG16" s="7"/>
      <c r="UQH16" s="7"/>
      <c r="UQI16" s="7"/>
      <c r="UQJ16" s="7"/>
      <c r="UQK16" s="7"/>
      <c r="UQL16" s="7"/>
      <c r="UQM16" s="7"/>
      <c r="UQN16" s="7"/>
      <c r="UQO16" s="7"/>
      <c r="UQP16" s="7"/>
      <c r="UQQ16" s="7"/>
      <c r="UQR16" s="7"/>
      <c r="UQS16" s="7"/>
      <c r="UQT16" s="7"/>
      <c r="UQU16" s="7"/>
      <c r="UQV16" s="7"/>
      <c r="UQW16" s="7"/>
      <c r="UQX16" s="7"/>
      <c r="UQY16" s="7"/>
      <c r="UQZ16" s="7"/>
      <c r="URA16" s="7"/>
      <c r="URB16" s="7"/>
      <c r="URC16" s="7"/>
      <c r="URD16" s="7"/>
      <c r="URE16" s="7"/>
      <c r="URF16" s="7"/>
      <c r="URG16" s="7"/>
      <c r="URH16" s="7"/>
      <c r="URI16" s="7"/>
      <c r="URJ16" s="7"/>
      <c r="URK16" s="7"/>
      <c r="URL16" s="7"/>
      <c r="URM16" s="7"/>
      <c r="URN16" s="7"/>
      <c r="URO16" s="7"/>
      <c r="URP16" s="7"/>
      <c r="URQ16" s="7"/>
      <c r="URR16" s="7"/>
      <c r="URS16" s="7"/>
      <c r="URT16" s="7"/>
      <c r="URU16" s="7"/>
      <c r="URV16" s="7"/>
      <c r="URW16" s="7"/>
      <c r="URX16" s="7"/>
      <c r="URY16" s="7"/>
      <c r="URZ16" s="7"/>
      <c r="USA16" s="7"/>
      <c r="USB16" s="7"/>
      <c r="USC16" s="7"/>
      <c r="USD16" s="7"/>
      <c r="USE16" s="7"/>
      <c r="USF16" s="7"/>
      <c r="USG16" s="7"/>
      <c r="USH16" s="7"/>
      <c r="USI16" s="7"/>
      <c r="USJ16" s="7"/>
      <c r="USK16" s="7"/>
      <c r="USL16" s="7"/>
      <c r="USM16" s="7"/>
      <c r="USN16" s="7"/>
      <c r="USO16" s="7"/>
      <c r="USP16" s="7"/>
      <c r="USQ16" s="7"/>
      <c r="USR16" s="7"/>
      <c r="USS16" s="7"/>
      <c r="UST16" s="7"/>
      <c r="USU16" s="7"/>
      <c r="USV16" s="7"/>
      <c r="USW16" s="7"/>
      <c r="USX16" s="7"/>
      <c r="USY16" s="7"/>
      <c r="USZ16" s="7"/>
      <c r="UTA16" s="7"/>
      <c r="UTB16" s="7"/>
      <c r="UTC16" s="7"/>
      <c r="UTD16" s="7"/>
      <c r="UTE16" s="7"/>
      <c r="UTF16" s="7"/>
      <c r="UTG16" s="7"/>
      <c r="UTH16" s="7"/>
      <c r="UTI16" s="7"/>
      <c r="UTJ16" s="7"/>
      <c r="UTK16" s="7"/>
      <c r="UTL16" s="7"/>
      <c r="UTM16" s="7"/>
      <c r="UTN16" s="7"/>
      <c r="UTO16" s="7"/>
      <c r="UTP16" s="7"/>
      <c r="UTQ16" s="7"/>
      <c r="UTR16" s="7"/>
      <c r="UTS16" s="7"/>
      <c r="UTT16" s="7"/>
      <c r="UTU16" s="7"/>
      <c r="UTV16" s="7"/>
      <c r="UTW16" s="7"/>
      <c r="UTX16" s="7"/>
      <c r="UTY16" s="7"/>
      <c r="UTZ16" s="7"/>
      <c r="UUA16" s="7"/>
      <c r="UUB16" s="7"/>
      <c r="UUC16" s="7"/>
      <c r="UUD16" s="7"/>
      <c r="UUE16" s="7"/>
      <c r="UUF16" s="7"/>
      <c r="UUG16" s="7"/>
      <c r="UUH16" s="7"/>
      <c r="UUI16" s="7"/>
      <c r="UUJ16" s="7"/>
      <c r="UUK16" s="7"/>
      <c r="UUL16" s="7"/>
      <c r="UUM16" s="7"/>
      <c r="UUN16" s="7"/>
      <c r="UUO16" s="7"/>
      <c r="UUP16" s="7"/>
      <c r="UUQ16" s="7"/>
      <c r="UUR16" s="7"/>
      <c r="UUS16" s="7"/>
      <c r="UUT16" s="7"/>
      <c r="UUU16" s="7"/>
      <c r="UUV16" s="7"/>
      <c r="UUW16" s="7"/>
      <c r="UUX16" s="7"/>
      <c r="UUY16" s="7"/>
      <c r="UUZ16" s="7"/>
      <c r="UVA16" s="7"/>
      <c r="UVB16" s="7"/>
      <c r="UVC16" s="7"/>
      <c r="UVD16" s="7"/>
      <c r="UVE16" s="7"/>
      <c r="UVF16" s="7"/>
      <c r="UVG16" s="7"/>
      <c r="UVH16" s="7"/>
      <c r="UVI16" s="7"/>
      <c r="UVJ16" s="7"/>
      <c r="UVK16" s="7"/>
      <c r="UVL16" s="7"/>
      <c r="UVM16" s="7"/>
      <c r="UVN16" s="7"/>
      <c r="UVO16" s="7"/>
      <c r="UVP16" s="7"/>
      <c r="UVQ16" s="7"/>
      <c r="UVR16" s="7"/>
      <c r="UVS16" s="7"/>
      <c r="UVT16" s="7"/>
      <c r="UVU16" s="7"/>
      <c r="UVV16" s="7"/>
      <c r="UVW16" s="7"/>
      <c r="UVX16" s="7"/>
      <c r="UVY16" s="7"/>
      <c r="UVZ16" s="7"/>
      <c r="UWA16" s="7"/>
      <c r="UWB16" s="7"/>
      <c r="UWC16" s="7"/>
      <c r="UWD16" s="7"/>
      <c r="UWE16" s="7"/>
      <c r="UWF16" s="7"/>
      <c r="UWG16" s="7"/>
      <c r="UWH16" s="7"/>
      <c r="UWI16" s="7"/>
      <c r="UWJ16" s="7"/>
      <c r="UWK16" s="7"/>
      <c r="UWL16" s="7"/>
      <c r="UWM16" s="7"/>
      <c r="UWN16" s="7"/>
      <c r="UWO16" s="7"/>
      <c r="UWP16" s="7"/>
      <c r="UWQ16" s="7"/>
      <c r="UWR16" s="7"/>
      <c r="UWS16" s="7"/>
      <c r="UWT16" s="7"/>
      <c r="UWU16" s="7"/>
      <c r="UWV16" s="7"/>
      <c r="UWW16" s="7"/>
      <c r="UWX16" s="7"/>
      <c r="UWY16" s="7"/>
      <c r="UWZ16" s="7"/>
      <c r="UXA16" s="7"/>
      <c r="UXB16" s="7"/>
      <c r="UXC16" s="7"/>
      <c r="UXD16" s="7"/>
      <c r="UXE16" s="7"/>
      <c r="UXF16" s="7"/>
      <c r="UXG16" s="7"/>
      <c r="UXH16" s="7"/>
      <c r="UXI16" s="7"/>
      <c r="UXJ16" s="7"/>
      <c r="UXK16" s="7"/>
      <c r="UXL16" s="7"/>
      <c r="UXM16" s="7"/>
      <c r="UXN16" s="7"/>
      <c r="UXO16" s="7"/>
      <c r="UXP16" s="7"/>
      <c r="UXQ16" s="7"/>
      <c r="UXR16" s="7"/>
      <c r="UXS16" s="7"/>
      <c r="UXT16" s="7"/>
      <c r="UXU16" s="7"/>
      <c r="UXV16" s="7"/>
      <c r="UXW16" s="7"/>
      <c r="UXX16" s="7"/>
      <c r="UXY16" s="7"/>
      <c r="UXZ16" s="7"/>
      <c r="UYA16" s="7"/>
      <c r="UYB16" s="7"/>
      <c r="UYC16" s="7"/>
      <c r="UYD16" s="7"/>
      <c r="UYE16" s="7"/>
      <c r="UYF16" s="7"/>
      <c r="UYG16" s="7"/>
      <c r="UYH16" s="7"/>
      <c r="UYI16" s="7"/>
      <c r="UYJ16" s="7"/>
      <c r="UYK16" s="7"/>
      <c r="UYL16" s="7"/>
      <c r="UYM16" s="7"/>
      <c r="UYN16" s="7"/>
      <c r="UYO16" s="7"/>
      <c r="UYP16" s="7"/>
      <c r="UYQ16" s="7"/>
      <c r="UYR16" s="7"/>
      <c r="UYS16" s="7"/>
      <c r="UYT16" s="7"/>
      <c r="UYU16" s="7"/>
      <c r="UYV16" s="7"/>
      <c r="UYW16" s="7"/>
      <c r="UYX16" s="7"/>
      <c r="UYY16" s="7"/>
      <c r="UYZ16" s="7"/>
      <c r="UZA16" s="7"/>
      <c r="UZB16" s="7"/>
      <c r="UZC16" s="7"/>
      <c r="UZD16" s="7"/>
      <c r="UZE16" s="7"/>
      <c r="UZF16" s="7"/>
      <c r="UZG16" s="7"/>
      <c r="UZH16" s="7"/>
      <c r="UZI16" s="7"/>
      <c r="UZJ16" s="7"/>
      <c r="UZK16" s="7"/>
      <c r="UZL16" s="7"/>
      <c r="UZM16" s="7"/>
      <c r="UZN16" s="7"/>
      <c r="UZO16" s="7"/>
      <c r="UZP16" s="7"/>
      <c r="UZQ16" s="7"/>
      <c r="UZR16" s="7"/>
      <c r="UZS16" s="7"/>
      <c r="UZT16" s="7"/>
      <c r="UZU16" s="7"/>
      <c r="UZV16" s="7"/>
      <c r="UZW16" s="7"/>
      <c r="UZX16" s="7"/>
      <c r="UZY16" s="7"/>
      <c r="UZZ16" s="7"/>
      <c r="VAA16" s="7"/>
      <c r="VAB16" s="7"/>
      <c r="VAC16" s="7"/>
      <c r="VAD16" s="7"/>
      <c r="VAE16" s="7"/>
      <c r="VAF16" s="7"/>
      <c r="VAG16" s="7"/>
      <c r="VAH16" s="7"/>
      <c r="VAI16" s="7"/>
      <c r="VAJ16" s="7"/>
      <c r="VAK16" s="7"/>
      <c r="VAL16" s="7"/>
      <c r="VAM16" s="7"/>
      <c r="VAN16" s="7"/>
      <c r="VAO16" s="7"/>
      <c r="VAP16" s="7"/>
      <c r="VAQ16" s="7"/>
      <c r="VAR16" s="7"/>
      <c r="VAS16" s="7"/>
      <c r="VAT16" s="7"/>
      <c r="VAU16" s="7"/>
      <c r="VAV16" s="7"/>
      <c r="VAW16" s="7"/>
      <c r="VAX16" s="7"/>
      <c r="VAY16" s="7"/>
      <c r="VAZ16" s="7"/>
      <c r="VBA16" s="7"/>
      <c r="VBB16" s="7"/>
      <c r="VBC16" s="7"/>
      <c r="VBD16" s="7"/>
      <c r="VBE16" s="7"/>
      <c r="VBF16" s="7"/>
      <c r="VBG16" s="7"/>
      <c r="VBH16" s="7"/>
      <c r="VBI16" s="7"/>
      <c r="VBJ16" s="7"/>
      <c r="VBK16" s="7"/>
      <c r="VBL16" s="7"/>
      <c r="VBM16" s="7"/>
      <c r="VBN16" s="7"/>
      <c r="VBO16" s="7"/>
      <c r="VBP16" s="7"/>
      <c r="VBQ16" s="7"/>
      <c r="VBR16" s="7"/>
      <c r="VBS16" s="7"/>
      <c r="VBT16" s="7"/>
      <c r="VBU16" s="7"/>
      <c r="VBV16" s="7"/>
      <c r="VBW16" s="7"/>
      <c r="VBX16" s="7"/>
      <c r="VBY16" s="7"/>
      <c r="VBZ16" s="7"/>
      <c r="VCA16" s="7"/>
      <c r="VCB16" s="7"/>
      <c r="VCC16" s="7"/>
      <c r="VCD16" s="7"/>
      <c r="VCE16" s="7"/>
      <c r="VCF16" s="7"/>
      <c r="VCG16" s="7"/>
      <c r="VCH16" s="7"/>
      <c r="VCI16" s="7"/>
      <c r="VCJ16" s="7"/>
      <c r="VCK16" s="7"/>
      <c r="VCL16" s="7"/>
      <c r="VCM16" s="7"/>
      <c r="VCN16" s="7"/>
      <c r="VCO16" s="7"/>
      <c r="VCP16" s="7"/>
      <c r="VCQ16" s="7"/>
      <c r="VCR16" s="7"/>
      <c r="VCS16" s="7"/>
      <c r="VCT16" s="7"/>
      <c r="VCU16" s="7"/>
      <c r="VCV16" s="7"/>
      <c r="VCW16" s="7"/>
      <c r="VCX16" s="7"/>
      <c r="VCY16" s="7"/>
      <c r="VCZ16" s="7"/>
      <c r="VDA16" s="7"/>
      <c r="VDB16" s="7"/>
      <c r="VDC16" s="7"/>
      <c r="VDD16" s="7"/>
      <c r="VDE16" s="7"/>
      <c r="VDF16" s="7"/>
      <c r="VDG16" s="7"/>
      <c r="VDH16" s="7"/>
      <c r="VDI16" s="7"/>
      <c r="VDJ16" s="7"/>
      <c r="VDK16" s="7"/>
      <c r="VDL16" s="7"/>
      <c r="VDM16" s="7"/>
      <c r="VDN16" s="7"/>
      <c r="VDO16" s="7"/>
      <c r="VDP16" s="7"/>
      <c r="VDQ16" s="7"/>
      <c r="VDR16" s="7"/>
      <c r="VDS16" s="7"/>
      <c r="VDT16" s="7"/>
      <c r="VDU16" s="7"/>
      <c r="VDV16" s="7"/>
      <c r="VDW16" s="7"/>
      <c r="VDX16" s="7"/>
      <c r="VDY16" s="7"/>
      <c r="VDZ16" s="7"/>
      <c r="VEA16" s="7"/>
      <c r="VEB16" s="7"/>
      <c r="VEC16" s="7"/>
      <c r="VED16" s="7"/>
      <c r="VEE16" s="7"/>
      <c r="VEF16" s="7"/>
      <c r="VEG16" s="7"/>
      <c r="VEH16" s="7"/>
      <c r="VEI16" s="7"/>
      <c r="VEJ16" s="7"/>
      <c r="VEK16" s="7"/>
      <c r="VEL16" s="7"/>
      <c r="VEM16" s="7"/>
      <c r="VEN16" s="7"/>
      <c r="VEO16" s="7"/>
      <c r="VEP16" s="7"/>
      <c r="VEQ16" s="7"/>
      <c r="VER16" s="7"/>
      <c r="VES16" s="7"/>
      <c r="VET16" s="7"/>
      <c r="VEU16" s="7"/>
      <c r="VEV16" s="7"/>
      <c r="VEW16" s="7"/>
      <c r="VEX16" s="7"/>
      <c r="VEY16" s="7"/>
      <c r="VEZ16" s="7"/>
      <c r="VFA16" s="7"/>
      <c r="VFB16" s="7"/>
      <c r="VFC16" s="7"/>
      <c r="VFD16" s="7"/>
      <c r="VFE16" s="7"/>
      <c r="VFF16" s="7"/>
      <c r="VFG16" s="7"/>
      <c r="VFH16" s="7"/>
      <c r="VFI16" s="7"/>
      <c r="VFJ16" s="7"/>
      <c r="VFK16" s="7"/>
      <c r="VFL16" s="7"/>
      <c r="VFM16" s="7"/>
      <c r="VFN16" s="7"/>
      <c r="VFO16" s="7"/>
      <c r="VFP16" s="7"/>
      <c r="VFQ16" s="7"/>
      <c r="VFR16" s="7"/>
      <c r="VFS16" s="7"/>
      <c r="VFT16" s="7"/>
      <c r="VFU16" s="7"/>
      <c r="VFV16" s="7"/>
      <c r="VFW16" s="7"/>
      <c r="VFX16" s="7"/>
      <c r="VFY16" s="7"/>
      <c r="VFZ16" s="7"/>
      <c r="VGA16" s="7"/>
      <c r="VGB16" s="7"/>
      <c r="VGC16" s="7"/>
      <c r="VGD16" s="7"/>
      <c r="VGE16" s="7"/>
      <c r="VGF16" s="7"/>
      <c r="VGG16" s="7"/>
      <c r="VGH16" s="7"/>
      <c r="VGI16" s="7"/>
      <c r="VGJ16" s="7"/>
      <c r="VGK16" s="7"/>
      <c r="VGL16" s="7"/>
      <c r="VGM16" s="7"/>
      <c r="VGN16" s="7"/>
      <c r="VGO16" s="7"/>
      <c r="VGP16" s="7"/>
      <c r="VGQ16" s="7"/>
      <c r="VGR16" s="7"/>
      <c r="VGS16" s="7"/>
      <c r="VGT16" s="7"/>
      <c r="VGU16" s="7"/>
      <c r="VGV16" s="7"/>
      <c r="VGW16" s="7"/>
      <c r="VGX16" s="7"/>
      <c r="VGY16" s="7"/>
      <c r="VGZ16" s="7"/>
      <c r="VHA16" s="7"/>
      <c r="VHB16" s="7"/>
      <c r="VHC16" s="7"/>
      <c r="VHD16" s="7"/>
      <c r="VHE16" s="7"/>
      <c r="VHF16" s="7"/>
      <c r="VHG16" s="7"/>
      <c r="VHH16" s="7"/>
      <c r="VHI16" s="7"/>
      <c r="VHJ16" s="7"/>
      <c r="VHK16" s="7"/>
      <c r="VHL16" s="7"/>
      <c r="VHM16" s="7"/>
      <c r="VHN16" s="7"/>
      <c r="VHO16" s="7"/>
      <c r="VHP16" s="7"/>
      <c r="VHQ16" s="7"/>
      <c r="VHR16" s="7"/>
      <c r="VHS16" s="7"/>
      <c r="VHT16" s="7"/>
      <c r="VHU16" s="7"/>
      <c r="VHV16" s="7"/>
      <c r="VHW16" s="7"/>
      <c r="VHX16" s="7"/>
      <c r="VHY16" s="7"/>
      <c r="VHZ16" s="7"/>
      <c r="VIA16" s="7"/>
      <c r="VIB16" s="7"/>
      <c r="VIC16" s="7"/>
      <c r="VID16" s="7"/>
      <c r="VIE16" s="7"/>
      <c r="VIF16" s="7"/>
      <c r="VIG16" s="7"/>
      <c r="VIH16" s="7"/>
      <c r="VII16" s="7"/>
      <c r="VIJ16" s="7"/>
      <c r="VIK16" s="7"/>
      <c r="VIL16" s="7"/>
      <c r="VIM16" s="7"/>
      <c r="VIN16" s="7"/>
      <c r="VIO16" s="7"/>
      <c r="VIP16" s="7"/>
      <c r="VIQ16" s="7"/>
      <c r="VIR16" s="7"/>
      <c r="VIS16" s="7"/>
      <c r="VIT16" s="7"/>
      <c r="VIU16" s="7"/>
      <c r="VIV16" s="7"/>
      <c r="VIW16" s="7"/>
      <c r="VIX16" s="7"/>
      <c r="VIY16" s="7"/>
      <c r="VIZ16" s="7"/>
      <c r="VJA16" s="7"/>
      <c r="VJB16" s="7"/>
      <c r="VJC16" s="7"/>
      <c r="VJD16" s="7"/>
      <c r="VJE16" s="7"/>
      <c r="VJF16" s="7"/>
      <c r="VJG16" s="7"/>
      <c r="VJH16" s="7"/>
      <c r="VJI16" s="7"/>
      <c r="VJJ16" s="7"/>
      <c r="VJK16" s="7"/>
      <c r="VJL16" s="7"/>
      <c r="VJM16" s="7"/>
      <c r="VJN16" s="7"/>
      <c r="VJO16" s="7"/>
      <c r="VJP16" s="7"/>
      <c r="VJQ16" s="7"/>
      <c r="VJR16" s="7"/>
      <c r="VJS16" s="7"/>
      <c r="VJT16" s="7"/>
      <c r="VJU16" s="7"/>
      <c r="VJV16" s="7"/>
      <c r="VJW16" s="7"/>
      <c r="VJX16" s="7"/>
      <c r="VJY16" s="7"/>
      <c r="VJZ16" s="7"/>
      <c r="VKA16" s="7"/>
      <c r="VKB16" s="7"/>
      <c r="VKC16" s="7"/>
      <c r="VKD16" s="7"/>
      <c r="VKE16" s="7"/>
      <c r="VKF16" s="7"/>
      <c r="VKG16" s="7"/>
      <c r="VKH16" s="7"/>
      <c r="VKI16" s="7"/>
      <c r="VKJ16" s="7"/>
      <c r="VKK16" s="7"/>
      <c r="VKL16" s="7"/>
      <c r="VKM16" s="7"/>
      <c r="VKN16" s="7"/>
      <c r="VKO16" s="7"/>
      <c r="VKP16" s="7"/>
      <c r="VKQ16" s="7"/>
      <c r="VKR16" s="7"/>
      <c r="VKS16" s="7"/>
      <c r="VKT16" s="7"/>
      <c r="VKU16" s="7"/>
      <c r="VKV16" s="7"/>
      <c r="VKW16" s="7"/>
      <c r="VKX16" s="7"/>
      <c r="VKY16" s="7"/>
      <c r="VKZ16" s="7"/>
      <c r="VLA16" s="7"/>
      <c r="VLB16" s="7"/>
      <c r="VLC16" s="7"/>
      <c r="VLD16" s="7"/>
      <c r="VLE16" s="7"/>
      <c r="VLF16" s="7"/>
      <c r="VLG16" s="7"/>
      <c r="VLH16" s="7"/>
      <c r="VLI16" s="7"/>
      <c r="VLJ16" s="7"/>
      <c r="VLK16" s="7"/>
      <c r="VLL16" s="7"/>
      <c r="VLM16" s="7"/>
      <c r="VLN16" s="7"/>
      <c r="VLO16" s="7"/>
      <c r="VLP16" s="7"/>
      <c r="VLQ16" s="7"/>
      <c r="VLR16" s="7"/>
      <c r="VLS16" s="7"/>
      <c r="VLT16" s="7"/>
      <c r="VLU16" s="7"/>
      <c r="VLV16" s="7"/>
      <c r="VLW16" s="7"/>
      <c r="VLX16" s="7"/>
      <c r="VLY16" s="7"/>
      <c r="VLZ16" s="7"/>
      <c r="VMA16" s="7"/>
      <c r="VMB16" s="7"/>
      <c r="VMC16" s="7"/>
      <c r="VMD16" s="7"/>
      <c r="VME16" s="7"/>
      <c r="VMF16" s="7"/>
      <c r="VMG16" s="7"/>
      <c r="VMH16" s="7"/>
      <c r="VMI16" s="7"/>
      <c r="VMJ16" s="7"/>
      <c r="VMK16" s="7"/>
      <c r="VML16" s="7"/>
      <c r="VMM16" s="7"/>
      <c r="VMN16" s="7"/>
      <c r="VMO16" s="7"/>
      <c r="VMP16" s="7"/>
      <c r="VMQ16" s="7"/>
      <c r="VMR16" s="7"/>
      <c r="VMS16" s="7"/>
      <c r="VMT16" s="7"/>
      <c r="VMU16" s="7"/>
      <c r="VMV16" s="7"/>
      <c r="VMW16" s="7"/>
      <c r="VMX16" s="7"/>
      <c r="VMY16" s="7"/>
      <c r="VMZ16" s="7"/>
      <c r="VNA16" s="7"/>
      <c r="VNB16" s="7"/>
      <c r="VNC16" s="7"/>
      <c r="VND16" s="7"/>
      <c r="VNE16" s="7"/>
      <c r="VNF16" s="7"/>
      <c r="VNG16" s="7"/>
      <c r="VNH16" s="7"/>
      <c r="VNI16" s="7"/>
      <c r="VNJ16" s="7"/>
      <c r="VNK16" s="7"/>
      <c r="VNL16" s="7"/>
      <c r="VNM16" s="7"/>
      <c r="VNN16" s="7"/>
      <c r="VNO16" s="7"/>
      <c r="VNP16" s="7"/>
      <c r="VNQ16" s="7"/>
      <c r="VNR16" s="7"/>
      <c r="VNS16" s="7"/>
      <c r="VNT16" s="7"/>
      <c r="VNU16" s="7"/>
      <c r="VNV16" s="7"/>
      <c r="VNW16" s="7"/>
      <c r="VNX16" s="7"/>
      <c r="VNY16" s="7"/>
      <c r="VNZ16" s="7"/>
      <c r="VOA16" s="7"/>
      <c r="VOB16" s="7"/>
      <c r="VOC16" s="7"/>
      <c r="VOD16" s="7"/>
      <c r="VOE16" s="7"/>
      <c r="VOF16" s="7"/>
      <c r="VOG16" s="7"/>
      <c r="VOH16" s="7"/>
      <c r="VOI16" s="7"/>
      <c r="VOJ16" s="7"/>
      <c r="VOK16" s="7"/>
      <c r="VOL16" s="7"/>
      <c r="VOM16" s="7"/>
      <c r="VON16" s="7"/>
      <c r="VOO16" s="7"/>
      <c r="VOP16" s="7"/>
      <c r="VOQ16" s="7"/>
      <c r="VOR16" s="7"/>
      <c r="VOS16" s="7"/>
      <c r="VOT16" s="7"/>
      <c r="VOU16" s="7"/>
      <c r="VOV16" s="7"/>
      <c r="VOW16" s="7"/>
      <c r="VOX16" s="7"/>
      <c r="VOY16" s="7"/>
      <c r="VOZ16" s="7"/>
      <c r="VPA16" s="7"/>
      <c r="VPB16" s="7"/>
      <c r="VPC16" s="7"/>
      <c r="VPD16" s="7"/>
      <c r="VPE16" s="7"/>
      <c r="VPF16" s="7"/>
      <c r="VPG16" s="7"/>
      <c r="VPH16" s="7"/>
      <c r="VPI16" s="7"/>
      <c r="VPJ16" s="7"/>
      <c r="VPK16" s="7"/>
      <c r="VPL16" s="7"/>
      <c r="VPM16" s="7"/>
      <c r="VPN16" s="7"/>
      <c r="VPO16" s="7"/>
      <c r="VPP16" s="7"/>
      <c r="VPQ16" s="7"/>
      <c r="VPR16" s="7"/>
      <c r="VPS16" s="7"/>
      <c r="VPT16" s="7"/>
      <c r="VPU16" s="7"/>
      <c r="VPV16" s="7"/>
      <c r="VPW16" s="7"/>
      <c r="VPX16" s="7"/>
      <c r="VPY16" s="7"/>
      <c r="VPZ16" s="7"/>
      <c r="VQA16" s="7"/>
      <c r="VQB16" s="7"/>
      <c r="VQC16" s="7"/>
      <c r="VQD16" s="7"/>
      <c r="VQE16" s="7"/>
      <c r="VQF16" s="7"/>
      <c r="VQG16" s="7"/>
      <c r="VQH16" s="7"/>
      <c r="VQI16" s="7"/>
      <c r="VQJ16" s="7"/>
      <c r="VQK16" s="7"/>
      <c r="VQL16" s="7"/>
      <c r="VQM16" s="7"/>
      <c r="VQN16" s="7"/>
      <c r="VQO16" s="7"/>
      <c r="VQP16" s="7"/>
      <c r="VQQ16" s="7"/>
      <c r="VQR16" s="7"/>
      <c r="VQS16" s="7"/>
      <c r="VQT16" s="7"/>
      <c r="VQU16" s="7"/>
      <c r="VQV16" s="7"/>
      <c r="VQW16" s="7"/>
      <c r="VQX16" s="7"/>
      <c r="VQY16" s="7"/>
      <c r="VQZ16" s="7"/>
      <c r="VRA16" s="7"/>
      <c r="VRB16" s="7"/>
      <c r="VRC16" s="7"/>
      <c r="VRD16" s="7"/>
      <c r="VRE16" s="7"/>
      <c r="VRF16" s="7"/>
      <c r="VRG16" s="7"/>
      <c r="VRH16" s="7"/>
      <c r="VRI16" s="7"/>
      <c r="VRJ16" s="7"/>
      <c r="VRK16" s="7"/>
      <c r="VRL16" s="7"/>
      <c r="VRM16" s="7"/>
      <c r="VRN16" s="7"/>
      <c r="VRO16" s="7"/>
      <c r="VRP16" s="7"/>
      <c r="VRQ16" s="7"/>
      <c r="VRR16" s="7"/>
      <c r="VRS16" s="7"/>
      <c r="VRT16" s="7"/>
      <c r="VRU16" s="7"/>
      <c r="VRV16" s="7"/>
      <c r="VRW16" s="7"/>
      <c r="VRX16" s="7"/>
      <c r="VRY16" s="7"/>
      <c r="VRZ16" s="7"/>
      <c r="VSA16" s="7"/>
      <c r="VSB16" s="7"/>
      <c r="VSC16" s="7"/>
      <c r="VSD16" s="7"/>
      <c r="VSE16" s="7"/>
      <c r="VSF16" s="7"/>
      <c r="VSG16" s="7"/>
      <c r="VSH16" s="7"/>
      <c r="VSI16" s="7"/>
      <c r="VSJ16" s="7"/>
      <c r="VSK16" s="7"/>
      <c r="VSL16" s="7"/>
      <c r="VSM16" s="7"/>
      <c r="VSN16" s="7"/>
      <c r="VSO16" s="7"/>
      <c r="VSP16" s="7"/>
      <c r="VSQ16" s="7"/>
      <c r="VSR16" s="7"/>
      <c r="VSS16" s="7"/>
      <c r="VST16" s="7"/>
      <c r="VSU16" s="7"/>
      <c r="VSV16" s="7"/>
      <c r="VSW16" s="7"/>
      <c r="VSX16" s="7"/>
      <c r="VSY16" s="7"/>
      <c r="VSZ16" s="7"/>
      <c r="VTA16" s="7"/>
      <c r="VTB16" s="7"/>
      <c r="VTC16" s="7"/>
      <c r="VTD16" s="7"/>
      <c r="VTE16" s="7"/>
      <c r="VTF16" s="7"/>
      <c r="VTG16" s="7"/>
      <c r="VTH16" s="7"/>
      <c r="VTI16" s="7"/>
      <c r="VTJ16" s="7"/>
      <c r="VTK16" s="7"/>
      <c r="VTL16" s="7"/>
      <c r="VTM16" s="7"/>
      <c r="VTN16" s="7"/>
      <c r="VTO16" s="7"/>
      <c r="VTP16" s="7"/>
      <c r="VTQ16" s="7"/>
      <c r="VTR16" s="7"/>
      <c r="VTS16" s="7"/>
      <c r="VTT16" s="7"/>
      <c r="VTU16" s="7"/>
      <c r="VTV16" s="7"/>
      <c r="VTW16" s="7"/>
      <c r="VTX16" s="7"/>
      <c r="VTY16" s="7"/>
      <c r="VTZ16" s="7"/>
      <c r="VUA16" s="7"/>
      <c r="VUB16" s="7"/>
      <c r="VUC16" s="7"/>
      <c r="VUD16" s="7"/>
      <c r="VUE16" s="7"/>
      <c r="VUF16" s="7"/>
      <c r="VUG16" s="7"/>
      <c r="VUH16" s="7"/>
      <c r="VUI16" s="7"/>
      <c r="VUJ16" s="7"/>
      <c r="VUK16" s="7"/>
      <c r="VUL16" s="7"/>
      <c r="VUM16" s="7"/>
      <c r="VUN16" s="7"/>
      <c r="VUO16" s="7"/>
      <c r="VUP16" s="7"/>
      <c r="VUQ16" s="7"/>
      <c r="VUR16" s="7"/>
      <c r="VUS16" s="7"/>
      <c r="VUT16" s="7"/>
      <c r="VUU16" s="7"/>
      <c r="VUV16" s="7"/>
      <c r="VUW16" s="7"/>
      <c r="VUX16" s="7"/>
      <c r="VUY16" s="7"/>
      <c r="VUZ16" s="7"/>
      <c r="VVA16" s="7"/>
      <c r="VVB16" s="7"/>
      <c r="VVC16" s="7"/>
      <c r="VVD16" s="7"/>
      <c r="VVE16" s="7"/>
      <c r="VVF16" s="7"/>
      <c r="VVG16" s="7"/>
      <c r="VVH16" s="7"/>
      <c r="VVI16" s="7"/>
      <c r="VVJ16" s="7"/>
      <c r="VVK16" s="7"/>
      <c r="VVL16" s="7"/>
      <c r="VVM16" s="7"/>
      <c r="VVN16" s="7"/>
      <c r="VVO16" s="7"/>
      <c r="VVP16" s="7"/>
      <c r="VVQ16" s="7"/>
      <c r="VVR16" s="7"/>
      <c r="VVS16" s="7"/>
      <c r="VVT16" s="7"/>
      <c r="VVU16" s="7"/>
      <c r="VVV16" s="7"/>
      <c r="VVW16" s="7"/>
      <c r="VVX16" s="7"/>
      <c r="VVY16" s="7"/>
      <c r="VVZ16" s="7"/>
      <c r="VWA16" s="7"/>
      <c r="VWB16" s="7"/>
      <c r="VWC16" s="7"/>
      <c r="VWD16" s="7"/>
      <c r="VWE16" s="7"/>
      <c r="VWF16" s="7"/>
      <c r="VWG16" s="7"/>
      <c r="VWH16" s="7"/>
      <c r="VWI16" s="7"/>
      <c r="VWJ16" s="7"/>
      <c r="VWK16" s="7"/>
      <c r="VWL16" s="7"/>
      <c r="VWM16" s="7"/>
      <c r="VWN16" s="7"/>
      <c r="VWO16" s="7"/>
      <c r="VWP16" s="7"/>
      <c r="VWQ16" s="7"/>
      <c r="VWR16" s="7"/>
      <c r="VWS16" s="7"/>
      <c r="VWT16" s="7"/>
      <c r="VWU16" s="7"/>
      <c r="VWV16" s="7"/>
      <c r="VWW16" s="7"/>
      <c r="VWX16" s="7"/>
      <c r="VWY16" s="7"/>
      <c r="VWZ16" s="7"/>
      <c r="VXA16" s="7"/>
      <c r="VXB16" s="7"/>
      <c r="VXC16" s="7"/>
      <c r="VXD16" s="7"/>
      <c r="VXE16" s="7"/>
      <c r="VXF16" s="7"/>
      <c r="VXG16" s="7"/>
      <c r="VXH16" s="7"/>
      <c r="VXI16" s="7"/>
      <c r="VXJ16" s="7"/>
      <c r="VXK16" s="7"/>
      <c r="VXL16" s="7"/>
      <c r="VXM16" s="7"/>
      <c r="VXN16" s="7"/>
      <c r="VXO16" s="7"/>
      <c r="VXP16" s="7"/>
      <c r="VXQ16" s="7"/>
      <c r="VXR16" s="7"/>
      <c r="VXS16" s="7"/>
      <c r="VXT16" s="7"/>
      <c r="VXU16" s="7"/>
      <c r="VXV16" s="7"/>
      <c r="VXW16" s="7"/>
      <c r="VXX16" s="7"/>
      <c r="VXY16" s="7"/>
      <c r="VXZ16" s="7"/>
      <c r="VYA16" s="7"/>
      <c r="VYB16" s="7"/>
      <c r="VYC16" s="7"/>
      <c r="VYD16" s="7"/>
      <c r="VYE16" s="7"/>
      <c r="VYF16" s="7"/>
      <c r="VYG16" s="7"/>
      <c r="VYH16" s="7"/>
      <c r="VYI16" s="7"/>
      <c r="VYJ16" s="7"/>
      <c r="VYK16" s="7"/>
      <c r="VYL16" s="7"/>
      <c r="VYM16" s="7"/>
      <c r="VYN16" s="7"/>
      <c r="VYO16" s="7"/>
      <c r="VYP16" s="7"/>
      <c r="VYQ16" s="7"/>
      <c r="VYR16" s="7"/>
      <c r="VYS16" s="7"/>
      <c r="VYT16" s="7"/>
      <c r="VYU16" s="7"/>
      <c r="VYV16" s="7"/>
      <c r="VYW16" s="7"/>
      <c r="VYX16" s="7"/>
      <c r="VYY16" s="7"/>
      <c r="VYZ16" s="7"/>
      <c r="VZA16" s="7"/>
      <c r="VZB16" s="7"/>
      <c r="VZC16" s="7"/>
      <c r="VZD16" s="7"/>
      <c r="VZE16" s="7"/>
      <c r="VZF16" s="7"/>
      <c r="VZG16" s="7"/>
      <c r="VZH16" s="7"/>
      <c r="VZI16" s="7"/>
      <c r="VZJ16" s="7"/>
      <c r="VZK16" s="7"/>
      <c r="VZL16" s="7"/>
      <c r="VZM16" s="7"/>
      <c r="VZN16" s="7"/>
      <c r="VZO16" s="7"/>
      <c r="VZP16" s="7"/>
      <c r="VZQ16" s="7"/>
      <c r="VZR16" s="7"/>
      <c r="VZS16" s="7"/>
      <c r="VZT16" s="7"/>
      <c r="VZU16" s="7"/>
      <c r="VZV16" s="7"/>
      <c r="VZW16" s="7"/>
      <c r="VZX16" s="7"/>
      <c r="VZY16" s="7"/>
      <c r="VZZ16" s="7"/>
      <c r="WAA16" s="7"/>
      <c r="WAB16" s="7"/>
      <c r="WAC16" s="7"/>
      <c r="WAD16" s="7"/>
      <c r="WAE16" s="7"/>
      <c r="WAF16" s="7"/>
      <c r="WAG16" s="7"/>
      <c r="WAH16" s="7"/>
      <c r="WAI16" s="7"/>
      <c r="WAJ16" s="7"/>
      <c r="WAK16" s="7"/>
      <c r="WAL16" s="7"/>
      <c r="WAM16" s="7"/>
      <c r="WAN16" s="7"/>
      <c r="WAO16" s="7"/>
      <c r="WAP16" s="7"/>
      <c r="WAQ16" s="7"/>
      <c r="WAR16" s="7"/>
      <c r="WAS16" s="7"/>
      <c r="WAT16" s="7"/>
      <c r="WAU16" s="7"/>
      <c r="WAV16" s="7"/>
      <c r="WAW16" s="7"/>
      <c r="WAX16" s="7"/>
      <c r="WAY16" s="7"/>
      <c r="WAZ16" s="7"/>
      <c r="WBA16" s="7"/>
      <c r="WBB16" s="7"/>
      <c r="WBC16" s="7"/>
      <c r="WBD16" s="7"/>
      <c r="WBE16" s="7"/>
      <c r="WBF16" s="7"/>
      <c r="WBG16" s="7"/>
      <c r="WBH16" s="7"/>
      <c r="WBI16" s="7"/>
      <c r="WBJ16" s="7"/>
      <c r="WBK16" s="7"/>
      <c r="WBL16" s="7"/>
      <c r="WBM16" s="7"/>
      <c r="WBN16" s="7"/>
      <c r="WBO16" s="7"/>
      <c r="WBP16" s="7"/>
      <c r="WBQ16" s="7"/>
      <c r="WBR16" s="7"/>
      <c r="WBS16" s="7"/>
      <c r="WBT16" s="7"/>
      <c r="WBU16" s="7"/>
      <c r="WBV16" s="7"/>
      <c r="WBW16" s="7"/>
      <c r="WBX16" s="7"/>
      <c r="WBY16" s="7"/>
      <c r="WBZ16" s="7"/>
      <c r="WCA16" s="7"/>
      <c r="WCB16" s="7"/>
      <c r="WCC16" s="7"/>
      <c r="WCD16" s="7"/>
      <c r="WCE16" s="7"/>
      <c r="WCF16" s="7"/>
      <c r="WCG16" s="7"/>
      <c r="WCH16" s="7"/>
      <c r="WCI16" s="7"/>
      <c r="WCJ16" s="7"/>
      <c r="WCK16" s="7"/>
      <c r="WCL16" s="7"/>
      <c r="WCM16" s="7"/>
      <c r="WCN16" s="7"/>
      <c r="WCO16" s="7"/>
      <c r="WCP16" s="7"/>
      <c r="WCQ16" s="7"/>
      <c r="WCR16" s="7"/>
      <c r="WCS16" s="7"/>
      <c r="WCT16" s="7"/>
      <c r="WCU16" s="7"/>
      <c r="WCV16" s="7"/>
      <c r="WCW16" s="7"/>
      <c r="WCX16" s="7"/>
      <c r="WCY16" s="7"/>
      <c r="WCZ16" s="7"/>
      <c r="WDA16" s="7"/>
      <c r="WDB16" s="7"/>
      <c r="WDC16" s="7"/>
      <c r="WDD16" s="7"/>
      <c r="WDE16" s="7"/>
      <c r="WDF16" s="7"/>
      <c r="WDG16" s="7"/>
      <c r="WDH16" s="7"/>
      <c r="WDI16" s="7"/>
      <c r="WDJ16" s="7"/>
      <c r="WDK16" s="7"/>
      <c r="WDL16" s="7"/>
      <c r="WDM16" s="7"/>
      <c r="WDN16" s="7"/>
      <c r="WDO16" s="7"/>
      <c r="WDP16" s="7"/>
      <c r="WDQ16" s="7"/>
      <c r="WDR16" s="7"/>
      <c r="WDS16" s="7"/>
      <c r="WDT16" s="7"/>
      <c r="WDU16" s="7"/>
      <c r="WDV16" s="7"/>
      <c r="WDW16" s="7"/>
      <c r="WDX16" s="7"/>
      <c r="WDY16" s="7"/>
      <c r="WDZ16" s="7"/>
      <c r="WEA16" s="7"/>
      <c r="WEB16" s="7"/>
      <c r="WEC16" s="7"/>
      <c r="WED16" s="7"/>
      <c r="WEE16" s="7"/>
      <c r="WEF16" s="7"/>
      <c r="WEG16" s="7"/>
      <c r="WEH16" s="7"/>
      <c r="WEI16" s="7"/>
      <c r="WEJ16" s="7"/>
      <c r="WEK16" s="7"/>
      <c r="WEL16" s="7"/>
      <c r="WEM16" s="7"/>
      <c r="WEN16" s="7"/>
      <c r="WEO16" s="7"/>
      <c r="WEP16" s="7"/>
      <c r="WEQ16" s="7"/>
      <c r="WER16" s="7"/>
      <c r="WES16" s="7"/>
      <c r="WET16" s="7"/>
      <c r="WEU16" s="7"/>
      <c r="WEV16" s="7"/>
      <c r="WEW16" s="7"/>
      <c r="WEX16" s="7"/>
      <c r="WEY16" s="7"/>
      <c r="WEZ16" s="7"/>
      <c r="WFA16" s="7"/>
      <c r="WFB16" s="7"/>
      <c r="WFC16" s="7"/>
      <c r="WFD16" s="7"/>
      <c r="WFE16" s="7"/>
      <c r="WFF16" s="7"/>
      <c r="WFG16" s="7"/>
      <c r="WFH16" s="7"/>
      <c r="WFI16" s="7"/>
      <c r="WFJ16" s="7"/>
      <c r="WFK16" s="7"/>
      <c r="WFL16" s="7"/>
      <c r="WFM16" s="7"/>
      <c r="WFN16" s="7"/>
      <c r="WFO16" s="7"/>
      <c r="WFP16" s="7"/>
      <c r="WFQ16" s="7"/>
      <c r="WFR16" s="7"/>
      <c r="WFS16" s="7"/>
      <c r="WFT16" s="7"/>
      <c r="WFU16" s="7"/>
      <c r="WFV16" s="7"/>
      <c r="WFW16" s="7"/>
      <c r="WFX16" s="7"/>
      <c r="WFY16" s="7"/>
      <c r="WFZ16" s="7"/>
      <c r="WGA16" s="7"/>
      <c r="WGB16" s="7"/>
      <c r="WGC16" s="7"/>
      <c r="WGD16" s="7"/>
      <c r="WGE16" s="7"/>
      <c r="WGF16" s="7"/>
      <c r="WGG16" s="7"/>
      <c r="WGH16" s="7"/>
      <c r="WGI16" s="7"/>
      <c r="WGJ16" s="7"/>
      <c r="WGK16" s="7"/>
      <c r="WGL16" s="7"/>
      <c r="WGM16" s="7"/>
      <c r="WGN16" s="7"/>
      <c r="WGO16" s="7"/>
      <c r="WGP16" s="7"/>
      <c r="WGQ16" s="7"/>
      <c r="WGR16" s="7"/>
      <c r="WGS16" s="7"/>
      <c r="WGT16" s="7"/>
      <c r="WGU16" s="7"/>
      <c r="WGV16" s="7"/>
      <c r="WGW16" s="7"/>
      <c r="WGX16" s="7"/>
      <c r="WGY16" s="7"/>
      <c r="WGZ16" s="7"/>
      <c r="WHA16" s="7"/>
      <c r="WHB16" s="7"/>
      <c r="WHC16" s="7"/>
      <c r="WHD16" s="7"/>
      <c r="WHE16" s="7"/>
      <c r="WHF16" s="7"/>
      <c r="WHG16" s="7"/>
      <c r="WHH16" s="7"/>
      <c r="WHI16" s="7"/>
      <c r="WHJ16" s="7"/>
      <c r="WHK16" s="7"/>
      <c r="WHL16" s="7"/>
      <c r="WHM16" s="7"/>
      <c r="WHN16" s="7"/>
      <c r="WHO16" s="7"/>
      <c r="WHP16" s="7"/>
      <c r="WHQ16" s="7"/>
      <c r="WHR16" s="7"/>
      <c r="WHS16" s="7"/>
      <c r="WHT16" s="7"/>
      <c r="WHU16" s="7"/>
      <c r="WHV16" s="7"/>
      <c r="WHW16" s="7"/>
      <c r="WHX16" s="7"/>
      <c r="WHY16" s="7"/>
      <c r="WHZ16" s="7"/>
      <c r="WIA16" s="7"/>
      <c r="WIB16" s="7"/>
      <c r="WIC16" s="7"/>
      <c r="WID16" s="7"/>
      <c r="WIE16" s="7"/>
      <c r="WIF16" s="7"/>
      <c r="WIG16" s="7"/>
      <c r="WIH16" s="7"/>
      <c r="WII16" s="7"/>
      <c r="WIJ16" s="7"/>
      <c r="WIK16" s="7"/>
      <c r="WIL16" s="7"/>
      <c r="WIM16" s="7"/>
      <c r="WIN16" s="7"/>
      <c r="WIO16" s="7"/>
      <c r="WIP16" s="7"/>
      <c r="WIQ16" s="7"/>
      <c r="WIR16" s="7"/>
      <c r="WIS16" s="7"/>
      <c r="WIT16" s="7"/>
      <c r="WIU16" s="7"/>
      <c r="WIV16" s="7"/>
      <c r="WIW16" s="7"/>
      <c r="WIX16" s="7"/>
      <c r="WIY16" s="7"/>
      <c r="WIZ16" s="7"/>
      <c r="WJA16" s="7"/>
      <c r="WJB16" s="7"/>
      <c r="WJC16" s="7"/>
      <c r="WJD16" s="7"/>
      <c r="WJE16" s="7"/>
      <c r="WJF16" s="7"/>
      <c r="WJG16" s="7"/>
      <c r="WJH16" s="7"/>
      <c r="WJI16" s="7"/>
      <c r="WJJ16" s="7"/>
      <c r="WJK16" s="7"/>
      <c r="WJL16" s="7"/>
      <c r="WJM16" s="7"/>
      <c r="WJN16" s="7"/>
      <c r="WJO16" s="7"/>
      <c r="WJP16" s="7"/>
      <c r="WJQ16" s="7"/>
      <c r="WJR16" s="7"/>
      <c r="WJS16" s="7"/>
      <c r="WJT16" s="7"/>
      <c r="WJU16" s="7"/>
      <c r="WJV16" s="7"/>
      <c r="WJW16" s="7"/>
      <c r="WJX16" s="7"/>
      <c r="WJY16" s="7"/>
      <c r="WJZ16" s="7"/>
      <c r="WKA16" s="7"/>
      <c r="WKB16" s="7"/>
      <c r="WKC16" s="7"/>
      <c r="WKD16" s="7"/>
      <c r="WKE16" s="7"/>
      <c r="WKF16" s="7"/>
      <c r="WKG16" s="7"/>
      <c r="WKH16" s="7"/>
      <c r="WKI16" s="7"/>
      <c r="WKJ16" s="7"/>
      <c r="WKK16" s="7"/>
      <c r="WKL16" s="7"/>
      <c r="WKM16" s="7"/>
      <c r="WKN16" s="7"/>
      <c r="WKO16" s="7"/>
      <c r="WKP16" s="7"/>
      <c r="WKQ16" s="7"/>
      <c r="WKR16" s="7"/>
      <c r="WKS16" s="7"/>
      <c r="WKT16" s="7"/>
      <c r="WKU16" s="7"/>
      <c r="WKV16" s="7"/>
      <c r="WKW16" s="7"/>
      <c r="WKX16" s="7"/>
      <c r="WKY16" s="7"/>
      <c r="WKZ16" s="7"/>
      <c r="WLA16" s="7"/>
      <c r="WLB16" s="7"/>
      <c r="WLC16" s="7"/>
      <c r="WLD16" s="7"/>
      <c r="WLE16" s="7"/>
      <c r="WLF16" s="7"/>
      <c r="WLG16" s="7"/>
      <c r="WLH16" s="7"/>
      <c r="WLI16" s="7"/>
      <c r="WLJ16" s="7"/>
      <c r="WLK16" s="7"/>
      <c r="WLL16" s="7"/>
      <c r="WLM16" s="7"/>
      <c r="WLN16" s="7"/>
      <c r="WLO16" s="7"/>
      <c r="WLP16" s="7"/>
      <c r="WLQ16" s="7"/>
      <c r="WLR16" s="7"/>
      <c r="WLS16" s="7"/>
      <c r="WLT16" s="7"/>
      <c r="WLU16" s="7"/>
      <c r="WLV16" s="7"/>
      <c r="WLW16" s="7"/>
      <c r="WLX16" s="7"/>
      <c r="WLY16" s="7"/>
      <c r="WLZ16" s="7"/>
      <c r="WMA16" s="7"/>
      <c r="WMB16" s="7"/>
      <c r="WMC16" s="7"/>
      <c r="WMD16" s="7"/>
      <c r="WME16" s="7"/>
      <c r="WMF16" s="7"/>
      <c r="WMG16" s="7"/>
      <c r="WMH16" s="7"/>
      <c r="WMI16" s="7"/>
      <c r="WMJ16" s="7"/>
      <c r="WMK16" s="7"/>
      <c r="WML16" s="7"/>
      <c r="WMM16" s="7"/>
      <c r="WMN16" s="7"/>
      <c r="WMO16" s="7"/>
      <c r="WMP16" s="7"/>
      <c r="WMQ16" s="7"/>
      <c r="WMR16" s="7"/>
      <c r="WMS16" s="7"/>
      <c r="WMT16" s="7"/>
      <c r="WMU16" s="7"/>
      <c r="WMV16" s="7"/>
      <c r="WMW16" s="7"/>
      <c r="WMX16" s="7"/>
      <c r="WMY16" s="7"/>
      <c r="WMZ16" s="7"/>
      <c r="WNA16" s="7"/>
      <c r="WNB16" s="7"/>
      <c r="WNC16" s="7"/>
      <c r="WND16" s="7"/>
      <c r="WNE16" s="7"/>
      <c r="WNF16" s="7"/>
      <c r="WNG16" s="7"/>
      <c r="WNH16" s="7"/>
      <c r="WNI16" s="7"/>
      <c r="WNJ16" s="7"/>
      <c r="WNK16" s="7"/>
      <c r="WNL16" s="7"/>
      <c r="WNM16" s="7"/>
      <c r="WNN16" s="7"/>
      <c r="WNO16" s="7"/>
      <c r="WNP16" s="7"/>
      <c r="WNQ16" s="7"/>
      <c r="WNR16" s="7"/>
      <c r="WNS16" s="7"/>
      <c r="WNT16" s="7"/>
      <c r="WNU16" s="7"/>
      <c r="WNV16" s="7"/>
      <c r="WNW16" s="7"/>
      <c r="WNX16" s="7"/>
      <c r="WNY16" s="7"/>
      <c r="WNZ16" s="7"/>
      <c r="WOA16" s="7"/>
      <c r="WOB16" s="7"/>
      <c r="WOC16" s="7"/>
      <c r="WOD16" s="7"/>
      <c r="WOE16" s="7"/>
      <c r="WOF16" s="7"/>
      <c r="WOG16" s="7"/>
      <c r="WOH16" s="7"/>
      <c r="WOI16" s="7"/>
      <c r="WOJ16" s="7"/>
      <c r="WOK16" s="7"/>
      <c r="WOL16" s="7"/>
      <c r="WOM16" s="7"/>
      <c r="WON16" s="7"/>
      <c r="WOO16" s="7"/>
      <c r="WOP16" s="7"/>
      <c r="WOQ16" s="7"/>
      <c r="WOR16" s="7"/>
      <c r="WOS16" s="7"/>
      <c r="WOT16" s="7"/>
      <c r="WOU16" s="7"/>
      <c r="WOV16" s="7"/>
      <c r="WOW16" s="7"/>
      <c r="WOX16" s="7"/>
      <c r="WOY16" s="7"/>
      <c r="WOZ16" s="7"/>
      <c r="WPA16" s="7"/>
      <c r="WPB16" s="7"/>
      <c r="WPC16" s="7"/>
      <c r="WPD16" s="7"/>
      <c r="WPE16" s="7"/>
      <c r="WPF16" s="7"/>
      <c r="WPG16" s="7"/>
      <c r="WPH16" s="7"/>
      <c r="WPI16" s="7"/>
      <c r="WPJ16" s="7"/>
      <c r="WPK16" s="7"/>
      <c r="WPL16" s="7"/>
      <c r="WPM16" s="7"/>
      <c r="WPN16" s="7"/>
      <c r="WPO16" s="7"/>
      <c r="WPP16" s="7"/>
      <c r="WPQ16" s="7"/>
      <c r="WPR16" s="7"/>
      <c r="WPS16" s="7"/>
      <c r="WPT16" s="7"/>
      <c r="WPU16" s="7"/>
      <c r="WPV16" s="7"/>
      <c r="WPW16" s="7"/>
      <c r="WPX16" s="7"/>
      <c r="WPY16" s="7"/>
      <c r="WPZ16" s="7"/>
      <c r="WQA16" s="7"/>
      <c r="WQB16" s="7"/>
      <c r="WQC16" s="7"/>
      <c r="WQD16" s="7"/>
      <c r="WQE16" s="7"/>
      <c r="WQF16" s="7"/>
      <c r="WQG16" s="7"/>
      <c r="WQH16" s="7"/>
      <c r="WQI16" s="7"/>
      <c r="WQJ16" s="7"/>
      <c r="WQK16" s="7"/>
      <c r="WQL16" s="7"/>
      <c r="WQM16" s="7"/>
      <c r="WQN16" s="7"/>
      <c r="WQO16" s="7"/>
      <c r="WQP16" s="7"/>
      <c r="WQQ16" s="7"/>
      <c r="WQR16" s="7"/>
      <c r="WQS16" s="7"/>
      <c r="WQT16" s="7"/>
      <c r="WQU16" s="7"/>
      <c r="WQV16" s="7"/>
      <c r="WQW16" s="7"/>
      <c r="WQX16" s="7"/>
      <c r="WQY16" s="7"/>
      <c r="WQZ16" s="7"/>
      <c r="WRA16" s="7"/>
      <c r="WRB16" s="7"/>
      <c r="WRC16" s="7"/>
      <c r="WRD16" s="7"/>
      <c r="WRE16" s="7"/>
      <c r="WRF16" s="7"/>
      <c r="WRG16" s="7"/>
      <c r="WRH16" s="7"/>
      <c r="WRI16" s="7"/>
      <c r="WRJ16" s="7"/>
      <c r="WRK16" s="7"/>
      <c r="WRL16" s="7"/>
      <c r="WRM16" s="7"/>
      <c r="WRN16" s="7"/>
      <c r="WRO16" s="7"/>
      <c r="WRP16" s="7"/>
      <c r="WRQ16" s="7"/>
      <c r="WRR16" s="7"/>
      <c r="WRS16" s="7"/>
      <c r="WRT16" s="7"/>
      <c r="WRU16" s="7"/>
      <c r="WRV16" s="7"/>
      <c r="WRW16" s="7"/>
      <c r="WRX16" s="7"/>
      <c r="WRY16" s="7"/>
      <c r="WRZ16" s="7"/>
      <c r="WSA16" s="7"/>
      <c r="WSB16" s="7"/>
      <c r="WSC16" s="7"/>
      <c r="WSD16" s="7"/>
      <c r="WSE16" s="7"/>
      <c r="WSF16" s="7"/>
      <c r="WSG16" s="7"/>
      <c r="WSH16" s="7"/>
      <c r="WSI16" s="7"/>
      <c r="WSJ16" s="7"/>
      <c r="WSK16" s="7"/>
      <c r="WSL16" s="7"/>
      <c r="WSM16" s="7"/>
      <c r="WSN16" s="7"/>
      <c r="WSO16" s="7"/>
      <c r="WSP16" s="7"/>
      <c r="WSQ16" s="7"/>
      <c r="WSR16" s="7"/>
      <c r="WSS16" s="7"/>
      <c r="WST16" s="7"/>
      <c r="WSU16" s="7"/>
      <c r="WSV16" s="7"/>
      <c r="WSW16" s="7"/>
      <c r="WSX16" s="7"/>
      <c r="WSY16" s="7"/>
      <c r="WSZ16" s="7"/>
      <c r="WTA16" s="7"/>
      <c r="WTB16" s="7"/>
      <c r="WTC16" s="7"/>
      <c r="WTD16" s="7"/>
      <c r="WTE16" s="7"/>
      <c r="WTF16" s="7"/>
      <c r="WTG16" s="7"/>
      <c r="WTH16" s="7"/>
      <c r="WTI16" s="7"/>
      <c r="WTJ16" s="7"/>
      <c r="WTK16" s="7"/>
      <c r="WTL16" s="7"/>
      <c r="WTM16" s="7"/>
      <c r="WTN16" s="7"/>
      <c r="WTO16" s="7"/>
      <c r="WTP16" s="7"/>
      <c r="WTQ16" s="7"/>
      <c r="WTR16" s="7"/>
      <c r="WTS16" s="7"/>
      <c r="WTT16" s="7"/>
      <c r="WTU16" s="7"/>
      <c r="WTV16" s="7"/>
      <c r="WTW16" s="7"/>
      <c r="WTX16" s="7"/>
      <c r="WTY16" s="7"/>
      <c r="WTZ16" s="7"/>
      <c r="WUA16" s="7"/>
      <c r="WUB16" s="7"/>
      <c r="WUC16" s="7"/>
      <c r="WUD16" s="7"/>
      <c r="WUE16" s="7"/>
      <c r="WUF16" s="7"/>
      <c r="WUG16" s="7"/>
      <c r="WUH16" s="7"/>
      <c r="WUI16" s="7"/>
      <c r="WUJ16" s="7"/>
      <c r="WUK16" s="7"/>
      <c r="WUL16" s="7"/>
      <c r="WUM16" s="7"/>
      <c r="WUN16" s="7"/>
      <c r="WUO16" s="7"/>
      <c r="WUP16" s="7"/>
      <c r="WUQ16" s="7"/>
      <c r="WUR16" s="7"/>
      <c r="WUS16" s="7"/>
      <c r="WUT16" s="7"/>
      <c r="WUU16" s="7"/>
      <c r="WUV16" s="7"/>
      <c r="WUW16" s="7"/>
      <c r="WUX16" s="7"/>
      <c r="WUY16" s="7"/>
      <c r="WUZ16" s="7"/>
      <c r="WVA16" s="7"/>
      <c r="WVB16" s="7"/>
      <c r="WVC16" s="7"/>
      <c r="WVD16" s="7"/>
      <c r="WVE16" s="7"/>
      <c r="WVF16" s="7"/>
      <c r="WVG16" s="7"/>
      <c r="WVH16" s="7"/>
      <c r="WVI16" s="7"/>
      <c r="WVJ16" s="7"/>
      <c r="WVK16" s="7"/>
      <c r="WVL16" s="7"/>
      <c r="WVM16" s="7"/>
      <c r="WVN16" s="7"/>
      <c r="WVO16" s="7"/>
      <c r="WVP16" s="7"/>
      <c r="WVQ16" s="7"/>
      <c r="WVR16" s="7"/>
      <c r="WVS16" s="7"/>
      <c r="WVT16" s="7"/>
      <c r="WVU16" s="7"/>
      <c r="WVV16" s="7"/>
      <c r="WVW16" s="7"/>
      <c r="WVX16" s="7"/>
      <c r="WVY16" s="7"/>
      <c r="WVZ16" s="7"/>
      <c r="WWA16" s="7"/>
      <c r="WWB16" s="7"/>
      <c r="WWC16" s="7"/>
      <c r="WWD16" s="7"/>
      <c r="WWE16" s="7"/>
      <c r="WWF16" s="7"/>
      <c r="WWG16" s="7"/>
      <c r="WWH16" s="7"/>
      <c r="WWI16" s="7"/>
      <c r="WWJ16" s="7"/>
      <c r="WWK16" s="7"/>
      <c r="WWL16" s="7"/>
      <c r="WWM16" s="7"/>
      <c r="WWN16" s="7"/>
      <c r="WWO16" s="7"/>
      <c r="WWP16" s="7"/>
      <c r="WWQ16" s="7"/>
      <c r="WWR16" s="7"/>
      <c r="WWS16" s="7"/>
      <c r="WWT16" s="7"/>
      <c r="WWU16" s="7"/>
      <c r="WWV16" s="7"/>
      <c r="WWW16" s="7"/>
      <c r="WWX16" s="7"/>
      <c r="WWY16" s="7"/>
      <c r="WWZ16" s="7"/>
      <c r="WXA16" s="7"/>
      <c r="WXB16" s="7"/>
      <c r="WXC16" s="7"/>
      <c r="WXD16" s="7"/>
      <c r="WXE16" s="7"/>
      <c r="WXF16" s="7"/>
      <c r="WXG16" s="7"/>
      <c r="WXH16" s="7"/>
      <c r="WXI16" s="7"/>
      <c r="WXJ16" s="7"/>
      <c r="WXK16" s="7"/>
      <c r="WXL16" s="7"/>
      <c r="WXM16" s="7"/>
      <c r="WXN16" s="7"/>
      <c r="WXO16" s="7"/>
      <c r="WXP16" s="7"/>
      <c r="WXQ16" s="7"/>
      <c r="WXR16" s="7"/>
      <c r="WXS16" s="7"/>
      <c r="WXT16" s="7"/>
      <c r="WXU16" s="7"/>
      <c r="WXV16" s="7"/>
      <c r="WXW16" s="7"/>
      <c r="WXX16" s="7"/>
      <c r="WXY16" s="7"/>
      <c r="WXZ16" s="7"/>
      <c r="WYA16" s="7"/>
      <c r="WYB16" s="7"/>
      <c r="WYC16" s="7"/>
      <c r="WYD16" s="7"/>
      <c r="WYE16" s="7"/>
      <c r="WYF16" s="7"/>
      <c r="WYG16" s="7"/>
      <c r="WYH16" s="7"/>
      <c r="WYI16" s="7"/>
      <c r="WYJ16" s="7"/>
      <c r="WYK16" s="7"/>
      <c r="WYL16" s="7"/>
      <c r="WYM16" s="7"/>
      <c r="WYN16" s="7"/>
      <c r="WYO16" s="7"/>
      <c r="WYP16" s="7"/>
      <c r="WYQ16" s="7"/>
      <c r="WYR16" s="7"/>
      <c r="WYS16" s="7"/>
      <c r="WYT16" s="7"/>
      <c r="WYU16" s="7"/>
      <c r="WYV16" s="7"/>
      <c r="WYW16" s="7"/>
      <c r="WYX16" s="7"/>
      <c r="WYY16" s="7"/>
      <c r="WYZ16" s="7"/>
      <c r="WZA16" s="7"/>
      <c r="WZB16" s="7"/>
      <c r="WZC16" s="7"/>
      <c r="WZD16" s="7"/>
      <c r="WZE16" s="7"/>
      <c r="WZF16" s="7"/>
      <c r="WZG16" s="7"/>
      <c r="WZH16" s="7"/>
      <c r="WZI16" s="7"/>
      <c r="WZJ16" s="7"/>
      <c r="WZK16" s="7"/>
      <c r="WZL16" s="7"/>
      <c r="WZM16" s="7"/>
      <c r="WZN16" s="7"/>
      <c r="WZO16" s="7"/>
      <c r="WZP16" s="7"/>
      <c r="WZQ16" s="7"/>
      <c r="WZR16" s="7"/>
      <c r="WZS16" s="7"/>
      <c r="WZT16" s="7"/>
      <c r="WZU16" s="7"/>
      <c r="WZV16" s="7"/>
      <c r="WZW16" s="7"/>
      <c r="WZX16" s="7"/>
      <c r="WZY16" s="7"/>
      <c r="WZZ16" s="7"/>
      <c r="XAA16" s="7"/>
      <c r="XAB16" s="7"/>
      <c r="XAC16" s="7"/>
      <c r="XAD16" s="7"/>
      <c r="XAE16" s="7"/>
      <c r="XAF16" s="7"/>
      <c r="XAG16" s="7"/>
      <c r="XAH16" s="7"/>
      <c r="XAI16" s="7"/>
      <c r="XAJ16" s="7"/>
      <c r="XAK16" s="7"/>
      <c r="XAL16" s="7"/>
      <c r="XAM16" s="7"/>
      <c r="XAN16" s="7"/>
      <c r="XAO16" s="7"/>
      <c r="XAP16" s="7"/>
      <c r="XAQ16" s="7"/>
      <c r="XAR16" s="7"/>
      <c r="XAS16" s="7"/>
      <c r="XAT16" s="7"/>
      <c r="XAU16" s="7"/>
      <c r="XAV16" s="7"/>
    </row>
    <row r="17" spans="1:100" s="2" customFormat="1" ht="18.75" thickBot="1" x14ac:dyDescent="0.3">
      <c r="A17" s="479" t="s">
        <v>79</v>
      </c>
      <c r="B17" s="480"/>
      <c r="C17" s="480"/>
      <c r="D17" s="480"/>
      <c r="E17" s="480"/>
      <c r="F17" s="480"/>
      <c r="G17" s="480"/>
      <c r="H17" s="480"/>
      <c r="I17" s="480"/>
      <c r="J17" s="480"/>
      <c r="K17" s="480"/>
      <c r="L17" s="480"/>
      <c r="M17" s="480"/>
      <c r="N17" s="480"/>
      <c r="O17" s="480"/>
      <c r="P17" s="480"/>
      <c r="Q17" s="480"/>
      <c r="R17" s="480"/>
      <c r="S17" s="48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s="2" customFormat="1" ht="15.75" thickBot="1" x14ac:dyDescent="0.3">
      <c r="A18" s="455" t="s">
        <v>80</v>
      </c>
      <c r="B18" s="456"/>
      <c r="C18" s="455" t="s">
        <v>69</v>
      </c>
      <c r="D18" s="466"/>
      <c r="E18" s="456"/>
      <c r="F18" s="455" t="s">
        <v>70</v>
      </c>
      <c r="G18" s="466"/>
      <c r="H18" s="456"/>
      <c r="I18" s="455" t="s">
        <v>71</v>
      </c>
      <c r="J18" s="466"/>
      <c r="K18" s="456"/>
      <c r="L18" s="455" t="s">
        <v>72</v>
      </c>
      <c r="M18" s="466"/>
      <c r="N18" s="466"/>
      <c r="O18" s="456"/>
      <c r="P18" s="455" t="s">
        <v>73</v>
      </c>
      <c r="Q18" s="466"/>
      <c r="R18" s="466"/>
      <c r="S18" s="456"/>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s="8" customFormat="1" ht="15.75" thickBot="1" x14ac:dyDescent="0.3">
      <c r="A19" s="981" t="str">
        <f>'F2. COMP. LAB Y COM COMPOR'!A20:B20</f>
        <v>CEDULA DE CIUDADANIA</v>
      </c>
      <c r="B19" s="983"/>
      <c r="C19" s="988">
        <f>'F2. COMP. LAB Y COM COMPOR'!C20:E20</f>
        <v>0</v>
      </c>
      <c r="D19" s="989"/>
      <c r="E19" s="990"/>
      <c r="F19" s="981">
        <f>'F2. COMP. LAB Y COM COMPOR'!F20:H20</f>
        <v>0</v>
      </c>
      <c r="G19" s="982"/>
      <c r="H19" s="983"/>
      <c r="I19" s="993" t="str">
        <f>'F2. COMP. LAB Y COM COMPOR'!I20:K20</f>
        <v xml:space="preserve">  </v>
      </c>
      <c r="J19" s="991"/>
      <c r="K19" s="992"/>
      <c r="L19" s="993">
        <f>'F2. COMP. LAB Y COM COMPOR'!L20:O20</f>
        <v>0</v>
      </c>
      <c r="M19" s="991"/>
      <c r="N19" s="991"/>
      <c r="O19" s="992"/>
      <c r="P19" s="981" t="str">
        <f>'F2. COMP. LAB Y COM COMPOR'!P20:S20</f>
        <v xml:space="preserve">  </v>
      </c>
      <c r="Q19" s="982"/>
      <c r="R19" s="982"/>
      <c r="S19" s="983"/>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s="4" customFormat="1" ht="15.75" thickBot="1" x14ac:dyDescent="0.3">
      <c r="A20" s="586" t="s">
        <v>81</v>
      </c>
      <c r="B20" s="465"/>
      <c r="C20" s="471"/>
      <c r="D20" s="471"/>
      <c r="E20" s="471"/>
      <c r="F20" s="471"/>
      <c r="G20" s="462" t="s">
        <v>75</v>
      </c>
      <c r="H20" s="471"/>
      <c r="I20" s="466"/>
      <c r="J20" s="466"/>
      <c r="K20" s="466"/>
      <c r="L20" s="466"/>
      <c r="M20" s="456"/>
      <c r="N20" s="466" t="s">
        <v>77</v>
      </c>
      <c r="O20" s="456"/>
      <c r="P20" s="466" t="s">
        <v>78</v>
      </c>
      <c r="Q20" s="456"/>
      <c r="R20" s="455" t="s">
        <v>76</v>
      </c>
      <c r="S20" s="456"/>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s="2" customFormat="1" ht="15.75" thickBot="1" x14ac:dyDescent="0.3">
      <c r="A21" s="1294">
        <f>'F2. COMP. LAB Y COM COMPOR'!A22:F22</f>
        <v>0</v>
      </c>
      <c r="B21" s="991"/>
      <c r="C21" s="991"/>
      <c r="D21" s="991"/>
      <c r="E21" s="991"/>
      <c r="F21" s="991"/>
      <c r="G21" s="993">
        <f>'F2. COMP. LAB Y COM COMPOR'!G22:M22</f>
        <v>0</v>
      </c>
      <c r="H21" s="991"/>
      <c r="I21" s="991"/>
      <c r="J21" s="991"/>
      <c r="K21" s="991"/>
      <c r="L21" s="991"/>
      <c r="M21" s="992"/>
      <c r="N21" s="1295">
        <f>'F2. COMP. LAB Y COM COMPOR'!N22:O22</f>
        <v>0</v>
      </c>
      <c r="O21" s="1296"/>
      <c r="P21" s="1295">
        <f>'F2. COMP. LAB Y COM COMPOR'!P22:Q22</f>
        <v>0</v>
      </c>
      <c r="Q21" s="1296"/>
      <c r="R21" s="993">
        <f>'F2. COMP. LAB Y COM COMPOR'!R22:S22</f>
        <v>0</v>
      </c>
      <c r="S21" s="992"/>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s="2" customFormat="1" ht="18.75" thickBot="1" x14ac:dyDescent="0.3">
      <c r="A22" s="479" t="s">
        <v>82</v>
      </c>
      <c r="B22" s="480"/>
      <c r="C22" s="480"/>
      <c r="D22" s="480"/>
      <c r="E22" s="480"/>
      <c r="F22" s="480"/>
      <c r="G22" s="480"/>
      <c r="H22" s="480"/>
      <c r="I22" s="480"/>
      <c r="J22" s="480"/>
      <c r="K22" s="480"/>
      <c r="L22" s="480"/>
      <c r="M22" s="480"/>
      <c r="N22" s="480"/>
      <c r="O22" s="480"/>
      <c r="P22" s="480"/>
      <c r="Q22" s="480"/>
      <c r="R22" s="480"/>
      <c r="S22" s="48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s="2" customFormat="1" x14ac:dyDescent="0.25">
      <c r="A23" s="455" t="s">
        <v>80</v>
      </c>
      <c r="B23" s="456"/>
      <c r="C23" s="455" t="s">
        <v>69</v>
      </c>
      <c r="D23" s="466"/>
      <c r="E23" s="456"/>
      <c r="F23" s="455" t="s">
        <v>70</v>
      </c>
      <c r="G23" s="466"/>
      <c r="H23" s="456"/>
      <c r="I23" s="455" t="s">
        <v>71</v>
      </c>
      <c r="J23" s="466"/>
      <c r="K23" s="456"/>
      <c r="L23" s="455" t="s">
        <v>72</v>
      </c>
      <c r="M23" s="466"/>
      <c r="N23" s="466"/>
      <c r="O23" s="456"/>
      <c r="P23" s="455" t="s">
        <v>73</v>
      </c>
      <c r="Q23" s="466"/>
      <c r="R23" s="466"/>
      <c r="S23" s="456"/>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s="2" customFormat="1" ht="15.75" thickBot="1" x14ac:dyDescent="0.3">
      <c r="A24" s="986" t="str">
        <f>'F2. COMP. LAB Y COM COMPOR'!A26:B26</f>
        <v>CEDULA DE CIUDADANIA</v>
      </c>
      <c r="B24" s="987"/>
      <c r="C24" s="988" t="str">
        <f>IF('F2. COMP. LAB Y COM COMPOR'!R24="NO","NO REQUERIDO",'F2. COMP. LAB Y COM COMPOR'!C26:E26)</f>
        <v>NO REQUERIDO</v>
      </c>
      <c r="D24" s="982"/>
      <c r="E24" s="983"/>
      <c r="F24" s="981" t="str">
        <f>IF('F2. COMP. LAB Y COM COMPOR'!R24="NO","NO REQUERIDO",'F2. COMP. LAB Y COM COMPOR'!F26:H26)</f>
        <v>NO REQUERIDO</v>
      </c>
      <c r="G24" s="991"/>
      <c r="H24" s="992"/>
      <c r="I24" s="993" t="str">
        <f>IF('F2. COMP. LAB Y COM COMPOR'!R24="NO","NO REQUERIDO",'F2. COMP. LAB Y COM COMPOR'!I26:K26)</f>
        <v>NO REQUERIDO</v>
      </c>
      <c r="J24" s="991"/>
      <c r="K24" s="992"/>
      <c r="L24" s="993" t="str">
        <f>IF('F2. COMP. LAB Y COM COMPOR'!R24="NO","NO REQUERIDO",'F2. COMP. LAB Y COM COMPOR'!L26:O26)</f>
        <v>NO REQUERIDO</v>
      </c>
      <c r="M24" s="991"/>
      <c r="N24" s="991"/>
      <c r="O24" s="992"/>
      <c r="P24" s="981" t="str">
        <f>IF('F2. COMP. LAB Y COM COMPOR'!R24="NO","NO REQUERIDO",'F2. COMP. LAB Y COM COMPOR'!P26:S26)</f>
        <v>NO REQUERIDO</v>
      </c>
      <c r="Q24" s="982"/>
      <c r="R24" s="982"/>
      <c r="S24" s="983"/>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s="2" customFormat="1" x14ac:dyDescent="0.25">
      <c r="A25" s="586" t="s">
        <v>83</v>
      </c>
      <c r="B25" s="465"/>
      <c r="C25" s="465"/>
      <c r="D25" s="465"/>
      <c r="E25" s="465"/>
      <c r="F25" s="465"/>
      <c r="G25" s="455" t="s">
        <v>75</v>
      </c>
      <c r="H25" s="466"/>
      <c r="I25" s="466"/>
      <c r="J25" s="466"/>
      <c r="K25" s="466"/>
      <c r="L25" s="466"/>
      <c r="M25" s="456"/>
      <c r="N25" s="466" t="s">
        <v>77</v>
      </c>
      <c r="O25" s="456"/>
      <c r="P25" s="466" t="s">
        <v>78</v>
      </c>
      <c r="Q25" s="456"/>
      <c r="R25" s="455" t="s">
        <v>76</v>
      </c>
      <c r="S25" s="456"/>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s="2" customFormat="1" ht="15.75" thickBot="1" x14ac:dyDescent="0.3">
      <c r="A26" s="1294" t="str">
        <f>IF('F2. COMP. LAB Y COM COMPOR'!R24="NO","NO REQUERIDO",'F2. COMP. LAB Y COM COMPOR'!A28:F28)</f>
        <v>NO REQUERIDO</v>
      </c>
      <c r="B26" s="991"/>
      <c r="C26" s="991"/>
      <c r="D26" s="991"/>
      <c r="E26" s="991"/>
      <c r="F26" s="991"/>
      <c r="G26" s="993" t="str">
        <f>IF('F2. COMP. LAB Y COM COMPOR'!R24="NO","NO REQUERIDO",'F2. COMP. LAB Y COM COMPOR'!G28:M28)</f>
        <v>NO REQUERIDO</v>
      </c>
      <c r="H26" s="991"/>
      <c r="I26" s="991"/>
      <c r="J26" s="991"/>
      <c r="K26" s="991"/>
      <c r="L26" s="991"/>
      <c r="M26" s="992"/>
      <c r="N26" s="1295" t="str">
        <f>IF('F2. COMP. LAB Y COM COMPOR'!R24="NO","NO REQUERIDO",'F2. COMP. LAB Y COM COMPOR'!N28:O28)</f>
        <v>NO REQUERIDO</v>
      </c>
      <c r="O26" s="1296"/>
      <c r="P26" s="1295" t="str">
        <f>IF('F2. COMP. LAB Y COM COMPOR'!R24="NO","NO REQUERIDO",'F2. COMP. LAB Y COM COMPOR'!P28:Q28)</f>
        <v>NO REQUERIDO</v>
      </c>
      <c r="Q26" s="1296"/>
      <c r="R26" s="993" t="str">
        <f>IF('F2. COMP. LAB Y COM COMPOR'!R24="NO","NO REQUERIDO",'F2. COMP. LAB Y COM COMPOR'!R28:S28)</f>
        <v>NO REQUERIDO</v>
      </c>
      <c r="S26" s="992"/>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ht="18.75" thickBot="1" x14ac:dyDescent="0.3">
      <c r="A27" s="479" t="s">
        <v>84</v>
      </c>
      <c r="B27" s="480"/>
      <c r="C27" s="480"/>
      <c r="D27" s="480"/>
      <c r="E27" s="480"/>
      <c r="F27" s="480"/>
      <c r="G27" s="480"/>
      <c r="H27" s="480"/>
      <c r="I27" s="480"/>
      <c r="J27" s="480"/>
      <c r="K27" s="480"/>
      <c r="L27" s="480"/>
      <c r="M27" s="480"/>
      <c r="N27" s="480"/>
      <c r="O27" s="480"/>
      <c r="P27" s="480"/>
      <c r="Q27" s="480"/>
      <c r="R27" s="480"/>
      <c r="S27" s="48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ht="11.25" customHeight="1" x14ac:dyDescent="0.25">
      <c r="A28" s="435" t="s">
        <v>85</v>
      </c>
      <c r="B28" s="436"/>
      <c r="C28" s="436"/>
      <c r="D28" s="437"/>
      <c r="E28" s="442" t="s">
        <v>86</v>
      </c>
      <c r="F28" s="436"/>
      <c r="G28" s="436"/>
      <c r="H28" s="436"/>
      <c r="I28" s="437"/>
      <c r="J28" s="442" t="s">
        <v>437</v>
      </c>
      <c r="K28" s="437"/>
      <c r="L28" s="1226" t="s">
        <v>89</v>
      </c>
      <c r="M28" s="1227"/>
      <c r="N28" s="1227"/>
      <c r="O28" s="1227"/>
      <c r="P28" s="1227"/>
      <c r="Q28" s="1227"/>
      <c r="R28" s="1227"/>
      <c r="S28" s="1350"/>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ht="7.5" customHeight="1" x14ac:dyDescent="0.25">
      <c r="A29" s="435"/>
      <c r="B29" s="436"/>
      <c r="C29" s="436"/>
      <c r="D29" s="437"/>
      <c r="E29" s="442"/>
      <c r="F29" s="436"/>
      <c r="G29" s="436"/>
      <c r="H29" s="436"/>
      <c r="I29" s="437"/>
      <c r="J29" s="442"/>
      <c r="K29" s="437"/>
      <c r="L29" s="447"/>
      <c r="M29" s="448"/>
      <c r="N29" s="448"/>
      <c r="O29" s="448"/>
      <c r="P29" s="448"/>
      <c r="Q29" s="448"/>
      <c r="R29" s="448"/>
      <c r="S29" s="570"/>
    </row>
    <row r="30" spans="1:100" ht="25.5" customHeight="1" x14ac:dyDescent="0.25">
      <c r="A30" s="435"/>
      <c r="B30" s="436"/>
      <c r="C30" s="436"/>
      <c r="D30" s="437"/>
      <c r="E30" s="442"/>
      <c r="F30" s="436"/>
      <c r="G30" s="436"/>
      <c r="H30" s="436"/>
      <c r="I30" s="437"/>
      <c r="J30" s="442"/>
      <c r="K30" s="437"/>
      <c r="L30" s="450" t="s">
        <v>620</v>
      </c>
      <c r="M30" s="450"/>
      <c r="N30" s="450"/>
      <c r="O30" s="450"/>
      <c r="P30" s="450" t="s">
        <v>621</v>
      </c>
      <c r="Q30" s="450"/>
      <c r="R30" s="450"/>
      <c r="S30" s="450"/>
    </row>
    <row r="31" spans="1:100" ht="48.75" customHeight="1" x14ac:dyDescent="0.25">
      <c r="A31" s="438"/>
      <c r="B31" s="439"/>
      <c r="C31" s="439"/>
      <c r="D31" s="440"/>
      <c r="E31" s="443"/>
      <c r="F31" s="439"/>
      <c r="G31" s="439"/>
      <c r="H31" s="439"/>
      <c r="I31" s="440"/>
      <c r="J31" s="443"/>
      <c r="K31" s="440"/>
      <c r="L31" s="198" t="s">
        <v>622</v>
      </c>
      <c r="M31" s="224" t="s">
        <v>93</v>
      </c>
      <c r="N31" s="426" t="s">
        <v>623</v>
      </c>
      <c r="O31" s="452"/>
      <c r="P31" s="198" t="s">
        <v>624</v>
      </c>
      <c r="Q31" s="224" t="s">
        <v>93</v>
      </c>
      <c r="R31" s="426" t="s">
        <v>623</v>
      </c>
      <c r="S31" s="452"/>
    </row>
    <row r="32" spans="1:100" ht="33" customHeight="1" x14ac:dyDescent="0.25">
      <c r="A32" s="412">
        <f>'F2. COMP. LAB Y COM COMPOR'!A37</f>
        <v>0</v>
      </c>
      <c r="B32" s="407"/>
      <c r="C32" s="407"/>
      <c r="D32" s="408"/>
      <c r="E32" s="412">
        <f>'F2. COMP. LAB Y COM COMPOR'!H37</f>
        <v>0</v>
      </c>
      <c r="F32" s="407"/>
      <c r="G32" s="407"/>
      <c r="H32" s="407"/>
      <c r="I32" s="408"/>
      <c r="J32" s="1446" t="str">
        <f>'F2. COMP. LAB Y COM COMPOR'!S37</f>
        <v/>
      </c>
      <c r="K32" s="1447"/>
      <c r="L32" s="1572"/>
      <c r="M32" s="1574"/>
      <c r="N32" s="1442">
        <f>IFERROR(($M32*L32),0)</f>
        <v>0</v>
      </c>
      <c r="O32" s="1443"/>
      <c r="P32" s="418">
        <f>IFERROR((J32-L32),0)</f>
        <v>0</v>
      </c>
      <c r="Q32" s="420"/>
      <c r="R32" s="1442">
        <f>IFERROR(($Q32*P32),0)</f>
        <v>0</v>
      </c>
      <c r="S32" s="1443"/>
    </row>
    <row r="33" spans="1:23" ht="33" customHeight="1" x14ac:dyDescent="0.25">
      <c r="A33" s="413"/>
      <c r="B33" s="410"/>
      <c r="C33" s="410"/>
      <c r="D33" s="411"/>
      <c r="E33" s="413"/>
      <c r="F33" s="410"/>
      <c r="G33" s="410"/>
      <c r="H33" s="410"/>
      <c r="I33" s="411"/>
      <c r="J33" s="1448"/>
      <c r="K33" s="1449"/>
      <c r="L33" s="1573"/>
      <c r="M33" s="1575"/>
      <c r="N33" s="1444"/>
      <c r="O33" s="1445"/>
      <c r="P33" s="419"/>
      <c r="Q33" s="421"/>
      <c r="R33" s="1444"/>
      <c r="S33" s="1445"/>
    </row>
    <row r="34" spans="1:23" ht="33" customHeight="1" x14ac:dyDescent="0.25">
      <c r="A34" s="416">
        <f>'F2. COMP. LAB Y COM COMPOR'!A39</f>
        <v>0</v>
      </c>
      <c r="B34" s="417"/>
      <c r="C34" s="417"/>
      <c r="D34" s="417"/>
      <c r="E34" s="417">
        <f>'F2. COMP. LAB Y COM COMPOR'!H39</f>
        <v>0</v>
      </c>
      <c r="F34" s="417"/>
      <c r="G34" s="417"/>
      <c r="H34" s="417"/>
      <c r="I34" s="417"/>
      <c r="J34" s="1446" t="str">
        <f>'F2. COMP. LAB Y COM COMPOR'!S39</f>
        <v/>
      </c>
      <c r="K34" s="1447"/>
      <c r="L34" s="1572"/>
      <c r="M34" s="1574"/>
      <c r="N34" s="1442">
        <f t="shared" ref="N34" si="0">IFERROR(($M34*L34),0)</f>
        <v>0</v>
      </c>
      <c r="O34" s="1443"/>
      <c r="P34" s="418">
        <f t="shared" ref="P34" si="1">IFERROR((J34-L34),0)</f>
        <v>0</v>
      </c>
      <c r="Q34" s="420"/>
      <c r="R34" s="1442">
        <f t="shared" ref="R34" si="2">IFERROR(($Q34*P34),0)</f>
        <v>0</v>
      </c>
      <c r="S34" s="1443"/>
    </row>
    <row r="35" spans="1:23" ht="33" customHeight="1" x14ac:dyDescent="0.25">
      <c r="A35" s="416"/>
      <c r="B35" s="417"/>
      <c r="C35" s="417"/>
      <c r="D35" s="417"/>
      <c r="E35" s="417"/>
      <c r="F35" s="417"/>
      <c r="G35" s="417"/>
      <c r="H35" s="417"/>
      <c r="I35" s="417"/>
      <c r="J35" s="1448"/>
      <c r="K35" s="1449"/>
      <c r="L35" s="1573"/>
      <c r="M35" s="1575"/>
      <c r="N35" s="1444"/>
      <c r="O35" s="1445"/>
      <c r="P35" s="419"/>
      <c r="Q35" s="421"/>
      <c r="R35" s="1444"/>
      <c r="S35" s="1445"/>
    </row>
    <row r="36" spans="1:23" ht="33" customHeight="1" x14ac:dyDescent="0.25">
      <c r="A36" s="416">
        <f>'F2. COMP. LAB Y COM COMPOR'!A41</f>
        <v>0</v>
      </c>
      <c r="B36" s="417"/>
      <c r="C36" s="417"/>
      <c r="D36" s="417"/>
      <c r="E36" s="417">
        <f>'F2. COMP. LAB Y COM COMPOR'!H41</f>
        <v>0</v>
      </c>
      <c r="F36" s="417"/>
      <c r="G36" s="417"/>
      <c r="H36" s="417"/>
      <c r="I36" s="417"/>
      <c r="J36" s="1446" t="str">
        <f>'F2. COMP. LAB Y COM COMPOR'!S41</f>
        <v/>
      </c>
      <c r="K36" s="1447"/>
      <c r="L36" s="1572"/>
      <c r="M36" s="1574"/>
      <c r="N36" s="1442">
        <f t="shared" ref="N36" si="3">IFERROR(($M36*L36),0)</f>
        <v>0</v>
      </c>
      <c r="O36" s="1443"/>
      <c r="P36" s="418">
        <f t="shared" ref="P36" si="4">IFERROR((J36-L36),0)</f>
        <v>0</v>
      </c>
      <c r="Q36" s="420"/>
      <c r="R36" s="1442">
        <f t="shared" ref="R36" si="5">IFERROR(($Q36*P36),0)</f>
        <v>0</v>
      </c>
      <c r="S36" s="1443"/>
    </row>
    <row r="37" spans="1:23" ht="33" customHeight="1" x14ac:dyDescent="0.25">
      <c r="A37" s="416"/>
      <c r="B37" s="417"/>
      <c r="C37" s="417"/>
      <c r="D37" s="417"/>
      <c r="E37" s="417"/>
      <c r="F37" s="417"/>
      <c r="G37" s="417"/>
      <c r="H37" s="417"/>
      <c r="I37" s="417"/>
      <c r="J37" s="1448"/>
      <c r="K37" s="1449"/>
      <c r="L37" s="1573"/>
      <c r="M37" s="1575"/>
      <c r="N37" s="1444"/>
      <c r="O37" s="1445"/>
      <c r="P37" s="419"/>
      <c r="Q37" s="421"/>
      <c r="R37" s="1444"/>
      <c r="S37" s="1445"/>
    </row>
    <row r="38" spans="1:23" ht="33" customHeight="1" x14ac:dyDescent="0.25">
      <c r="A38" s="416">
        <f>'F2. COMP. LAB Y COM COMPOR'!A43</f>
        <v>0</v>
      </c>
      <c r="B38" s="417"/>
      <c r="C38" s="417"/>
      <c r="D38" s="417"/>
      <c r="E38" s="417">
        <f>'F2. COMP. LAB Y COM COMPOR'!H43</f>
        <v>0</v>
      </c>
      <c r="F38" s="417"/>
      <c r="G38" s="417"/>
      <c r="H38" s="417"/>
      <c r="I38" s="417"/>
      <c r="J38" s="1446" t="str">
        <f>'F2. COMP. LAB Y COM COMPOR'!S43</f>
        <v/>
      </c>
      <c r="K38" s="1447"/>
      <c r="L38" s="1572"/>
      <c r="M38" s="1574"/>
      <c r="N38" s="1442">
        <f t="shared" ref="N38" si="6">IFERROR(($M38*L38),0)</f>
        <v>0</v>
      </c>
      <c r="O38" s="1443"/>
      <c r="P38" s="418">
        <f t="shared" ref="P38" si="7">IFERROR((J38-L38),0)</f>
        <v>0</v>
      </c>
      <c r="Q38" s="420"/>
      <c r="R38" s="1442">
        <f t="shared" ref="R38" si="8">IFERROR(($Q38*P38),0)</f>
        <v>0</v>
      </c>
      <c r="S38" s="1443"/>
    </row>
    <row r="39" spans="1:23" ht="33" customHeight="1" x14ac:dyDescent="0.25">
      <c r="A39" s="416"/>
      <c r="B39" s="417"/>
      <c r="C39" s="417"/>
      <c r="D39" s="417"/>
      <c r="E39" s="417"/>
      <c r="F39" s="417"/>
      <c r="G39" s="417"/>
      <c r="H39" s="417"/>
      <c r="I39" s="417"/>
      <c r="J39" s="1448"/>
      <c r="K39" s="1449"/>
      <c r="L39" s="1573"/>
      <c r="M39" s="1575"/>
      <c r="N39" s="1444"/>
      <c r="O39" s="1445"/>
      <c r="P39" s="419"/>
      <c r="Q39" s="421"/>
      <c r="R39" s="1444"/>
      <c r="S39" s="1445"/>
    </row>
    <row r="40" spans="1:23" ht="33" customHeight="1" x14ac:dyDescent="0.25">
      <c r="A40" s="406">
        <f>'F2. COMP. LAB Y COM COMPOR'!A45</f>
        <v>0</v>
      </c>
      <c r="B40" s="407"/>
      <c r="C40" s="407"/>
      <c r="D40" s="408"/>
      <c r="E40" s="412">
        <f>'F2. COMP. LAB Y COM COMPOR'!H45</f>
        <v>0</v>
      </c>
      <c r="F40" s="407"/>
      <c r="G40" s="407"/>
      <c r="H40" s="407"/>
      <c r="I40" s="408"/>
      <c r="J40" s="1446" t="str">
        <f>'F2. COMP. LAB Y COM COMPOR'!S45</f>
        <v/>
      </c>
      <c r="K40" s="1447"/>
      <c r="L40" s="1572"/>
      <c r="M40" s="1574"/>
      <c r="N40" s="1442">
        <f t="shared" ref="N40" si="9">IFERROR(($M40*L40),0)</f>
        <v>0</v>
      </c>
      <c r="O40" s="1443"/>
      <c r="P40" s="418">
        <f t="shared" ref="P40" si="10">IFERROR((J40-L40),0)</f>
        <v>0</v>
      </c>
      <c r="Q40" s="1582"/>
      <c r="R40" s="1442">
        <f t="shared" ref="R40" si="11">IFERROR(($Q40*P40),0)</f>
        <v>0</v>
      </c>
      <c r="S40" s="1443"/>
    </row>
    <row r="41" spans="1:23" ht="33" customHeight="1" x14ac:dyDescent="0.25">
      <c r="A41" s="409"/>
      <c r="B41" s="410"/>
      <c r="C41" s="410"/>
      <c r="D41" s="411"/>
      <c r="E41" s="413"/>
      <c r="F41" s="410"/>
      <c r="G41" s="410"/>
      <c r="H41" s="410"/>
      <c r="I41" s="411"/>
      <c r="J41" s="1448"/>
      <c r="K41" s="1449"/>
      <c r="L41" s="1573"/>
      <c r="M41" s="1575"/>
      <c r="N41" s="1444"/>
      <c r="O41" s="1445"/>
      <c r="P41" s="419"/>
      <c r="Q41" s="1583"/>
      <c r="R41" s="1444"/>
      <c r="S41" s="1445"/>
      <c r="V41" s="126"/>
      <c r="W41" s="127"/>
    </row>
    <row r="42" spans="1:23" ht="45.75" customHeight="1" x14ac:dyDescent="0.25">
      <c r="A42" s="1576" t="s">
        <v>625</v>
      </c>
      <c r="B42" s="1577"/>
      <c r="C42" s="1577"/>
      <c r="D42" s="1577"/>
      <c r="E42" s="1577"/>
      <c r="F42" s="1577"/>
      <c r="G42" s="1578"/>
      <c r="H42" s="1578"/>
      <c r="I42" s="1579"/>
      <c r="J42" s="1446" t="str">
        <f>IF(SUM(J32:K41)&lt;1,CONCATENATE("ERROR!!: Sumatoria menor a 100% (",TEXT(SUM(J32:K41),"0%)")),SUM(J32:K41))</f>
        <v>ERROR!!: Sumatoria menor a 100% (0%)</v>
      </c>
      <c r="K42" s="1580"/>
      <c r="L42" s="1581" t="s">
        <v>96</v>
      </c>
      <c r="M42" s="1581"/>
      <c r="N42" s="1581"/>
      <c r="O42" s="190">
        <f>SUMIF(N32:O41,"&lt;100",N32:O41)</f>
        <v>0</v>
      </c>
      <c r="P42" s="1581" t="s">
        <v>96</v>
      </c>
      <c r="Q42" s="1581"/>
      <c r="R42" s="1581"/>
      <c r="S42" s="190">
        <f>SUMIF(R32:S41,"&lt;100",R32:S41)</f>
        <v>0</v>
      </c>
      <c r="V42" s="126"/>
      <c r="W42" s="127"/>
    </row>
    <row r="43" spans="1:23" ht="24.75" customHeight="1" x14ac:dyDescent="0.25">
      <c r="A43" s="1485" t="s">
        <v>595</v>
      </c>
      <c r="B43" s="1485"/>
      <c r="C43" s="1485"/>
      <c r="D43" s="1485"/>
      <c r="E43" s="1485"/>
      <c r="F43" s="1485"/>
      <c r="G43" s="1497" t="s">
        <v>626</v>
      </c>
      <c r="H43" s="1379"/>
      <c r="I43" s="1379"/>
      <c r="J43" s="1380"/>
      <c r="K43" s="239" t="str">
        <f>IF((L43+P43)&lt;91,"No aplica",SUM(L43:S43))</f>
        <v>No aplica</v>
      </c>
      <c r="L43" s="1486"/>
      <c r="M43" s="1487"/>
      <c r="N43" s="1487"/>
      <c r="O43" s="1488"/>
      <c r="P43" s="1486"/>
      <c r="Q43" s="1487"/>
      <c r="R43" s="1487"/>
      <c r="S43" s="1488"/>
      <c r="V43" s="126"/>
      <c r="W43" s="127"/>
    </row>
    <row r="44" spans="1:23" ht="28.5" customHeight="1" x14ac:dyDescent="0.25">
      <c r="A44" s="344"/>
      <c r="B44" s="344"/>
      <c r="C44" s="344"/>
      <c r="D44" s="344"/>
      <c r="E44" s="344"/>
      <c r="F44" s="344"/>
      <c r="G44" s="344" t="s">
        <v>627</v>
      </c>
      <c r="H44" s="344"/>
      <c r="I44" s="344"/>
      <c r="J44" s="344"/>
      <c r="K44" s="344"/>
      <c r="L44" s="1438" t="str">
        <f>IF(L43&gt;30,IFERROR(+L43/($L$43+$P$43),0),"DEBE SER SUPERIOR A 30 DIAS")</f>
        <v>DEBE SER SUPERIOR A 30 DIAS</v>
      </c>
      <c r="M44" s="1439"/>
      <c r="N44" s="1439"/>
      <c r="O44" s="1440"/>
      <c r="P44" s="1438" t="str">
        <f>IF((L43+P43)&gt;90,IFERROR(+P43/($L$43+$P$43),0),"DEBE SER SUPERIOR A 90 DIAS")</f>
        <v>DEBE SER SUPERIOR A 90 DIAS</v>
      </c>
      <c r="Q44" s="1439"/>
      <c r="R44" s="1439"/>
      <c r="S44" s="1440"/>
      <c r="V44" s="126"/>
      <c r="W44" s="127"/>
    </row>
    <row r="45" spans="1:23" ht="26.25" customHeight="1" x14ac:dyDescent="0.25">
      <c r="A45" s="343" t="s">
        <v>104</v>
      </c>
      <c r="B45" s="344"/>
      <c r="C45" s="344"/>
      <c r="D45" s="344"/>
      <c r="E45" s="344"/>
      <c r="F45" s="344"/>
      <c r="G45" s="344"/>
      <c r="H45" s="344"/>
      <c r="I45" s="344"/>
      <c r="J45" s="344"/>
      <c r="K45" s="344"/>
      <c r="L45" s="1441" t="s">
        <v>628</v>
      </c>
      <c r="M45" s="1441"/>
      <c r="N45" s="1441"/>
      <c r="O45" s="1441"/>
      <c r="P45" s="1441" t="s">
        <v>629</v>
      </c>
      <c r="Q45" s="1441"/>
      <c r="R45" s="1441"/>
      <c r="S45" s="1441"/>
      <c r="W45" s="127"/>
    </row>
    <row r="46" spans="1:23" ht="22.5" hidden="1" customHeight="1" x14ac:dyDescent="0.25">
      <c r="A46" s="343"/>
      <c r="B46" s="344"/>
      <c r="C46" s="344"/>
      <c r="D46" s="344"/>
      <c r="E46" s="344"/>
      <c r="F46" s="344"/>
      <c r="G46" s="344"/>
      <c r="H46" s="344"/>
      <c r="I46" s="344"/>
      <c r="J46" s="344"/>
      <c r="K46" s="344"/>
      <c r="L46" s="345">
        <f>O42*40</f>
        <v>0</v>
      </c>
      <c r="M46" s="345"/>
      <c r="N46" s="345"/>
      <c r="O46" s="345"/>
      <c r="P46" s="345">
        <f>S42*40</f>
        <v>0</v>
      </c>
      <c r="Q46" s="345"/>
      <c r="R46" s="345"/>
      <c r="S46" s="345"/>
      <c r="W46" s="127"/>
    </row>
    <row r="47" spans="1:23" ht="15.75" customHeight="1" x14ac:dyDescent="0.25">
      <c r="A47" s="327" t="s">
        <v>599</v>
      </c>
      <c r="B47" s="327"/>
      <c r="C47" s="327"/>
      <c r="D47" s="327"/>
      <c r="E47" s="327"/>
      <c r="F47" s="327"/>
      <c r="G47" s="327"/>
      <c r="H47" s="327"/>
      <c r="I47" s="327"/>
      <c r="J47" s="327"/>
      <c r="K47" s="327"/>
      <c r="L47" s="1489" t="s">
        <v>107</v>
      </c>
      <c r="M47" s="1490"/>
      <c r="N47" s="1477">
        <f>IF(P44="DEBE SER SUPERIOR A 90 DIAS",0,(O42+S42))</f>
        <v>0</v>
      </c>
      <c r="O47" s="1479" t="s">
        <v>630</v>
      </c>
      <c r="P47" s="1480"/>
      <c r="Q47" s="1481"/>
      <c r="R47" s="1493">
        <f>+N47*85%</f>
        <v>0</v>
      </c>
      <c r="S47" s="1494"/>
      <c r="W47" s="127"/>
    </row>
    <row r="48" spans="1:23" ht="15.75" customHeight="1" x14ac:dyDescent="0.25">
      <c r="A48" s="327"/>
      <c r="B48" s="327"/>
      <c r="C48" s="327"/>
      <c r="D48" s="327"/>
      <c r="E48" s="327"/>
      <c r="F48" s="327"/>
      <c r="G48" s="327"/>
      <c r="H48" s="327"/>
      <c r="I48" s="327"/>
      <c r="J48" s="328"/>
      <c r="K48" s="328"/>
      <c r="L48" s="1491"/>
      <c r="M48" s="1492"/>
      <c r="N48" s="1478"/>
      <c r="O48" s="1482"/>
      <c r="P48" s="1483"/>
      <c r="Q48" s="1484"/>
      <c r="R48" s="1495"/>
      <c r="S48" s="1496"/>
      <c r="W48" s="127"/>
    </row>
    <row r="49" spans="1:23" ht="24" customHeight="1" x14ac:dyDescent="0.25">
      <c r="A49" s="330" t="s">
        <v>109</v>
      </c>
      <c r="B49" s="330"/>
      <c r="C49" s="330"/>
      <c r="D49" s="330"/>
      <c r="E49" s="330"/>
      <c r="F49" s="330"/>
      <c r="G49" s="330"/>
      <c r="H49" s="330"/>
      <c r="I49" s="1557"/>
      <c r="J49" s="1390" t="s">
        <v>612</v>
      </c>
      <c r="K49" s="1391"/>
      <c r="L49" s="332" t="s">
        <v>631</v>
      </c>
      <c r="M49" s="332"/>
      <c r="N49" s="332"/>
      <c r="O49" s="332"/>
      <c r="P49" s="332"/>
      <c r="Q49" s="332"/>
      <c r="R49" s="332"/>
      <c r="S49" s="1561"/>
      <c r="W49" s="127"/>
    </row>
    <row r="50" spans="1:23" ht="30.75" customHeight="1" x14ac:dyDescent="0.25">
      <c r="A50" s="339" t="s">
        <v>112</v>
      </c>
      <c r="B50" s="339"/>
      <c r="C50" s="339"/>
      <c r="D50" s="339"/>
      <c r="E50" s="339"/>
      <c r="F50" s="339" t="s">
        <v>632</v>
      </c>
      <c r="G50" s="339"/>
      <c r="H50" s="339" t="s">
        <v>633</v>
      </c>
      <c r="I50" s="1437"/>
      <c r="J50" s="1391"/>
      <c r="K50" s="1391"/>
      <c r="L50" s="335"/>
      <c r="M50" s="335"/>
      <c r="N50" s="335"/>
      <c r="O50" s="335"/>
      <c r="P50" s="335"/>
      <c r="Q50" s="335"/>
      <c r="R50" s="335"/>
      <c r="S50" s="1562"/>
    </row>
    <row r="51" spans="1:23" ht="42" customHeight="1" x14ac:dyDescent="0.25">
      <c r="A51" s="239" t="s">
        <v>116</v>
      </c>
      <c r="B51" s="313">
        <f>'F2. COMP. LAB Y COM COMPOR'!B51</f>
        <v>0</v>
      </c>
      <c r="C51" s="313"/>
      <c r="D51" s="313"/>
      <c r="E51" s="313"/>
      <c r="F51" s="1563"/>
      <c r="G51" s="1564"/>
      <c r="H51" s="226"/>
      <c r="I51" s="225" t="str">
        <f>IF(B51&gt;0,IFERROR(VLOOKUP(H51,Hoja4!$A$461:$B$464,2,FALSE),""),"DEFINA COMPETENCIA")</f>
        <v>DEFINA COMPETENCIA</v>
      </c>
      <c r="J51" s="1391"/>
      <c r="K51" s="1391"/>
      <c r="L51" s="1559" t="s">
        <v>121</v>
      </c>
      <c r="M51" s="1559"/>
      <c r="N51" s="1559"/>
      <c r="O51" s="1560"/>
      <c r="P51" s="1558" t="s">
        <v>122</v>
      </c>
      <c r="Q51" s="1559"/>
      <c r="R51" s="1559"/>
      <c r="S51" s="1560"/>
    </row>
    <row r="52" spans="1:23" ht="42" customHeight="1" x14ac:dyDescent="0.25">
      <c r="A52" s="239" t="s">
        <v>117</v>
      </c>
      <c r="B52" s="1433">
        <f>'F2. COMP. LAB Y COM COMPOR'!B53</f>
        <v>0</v>
      </c>
      <c r="C52" s="1434"/>
      <c r="D52" s="1434"/>
      <c r="E52" s="1435"/>
      <c r="F52" s="1436"/>
      <c r="G52" s="1436"/>
      <c r="H52" s="227"/>
      <c r="I52" s="225" t="str">
        <f>IF(B52&gt;0,IFERROR(VLOOKUP(H52,Hoja4!$A$461:$B$464,2,FALSE),""),"DEFINA COMPETENCIA")</f>
        <v>DEFINA COMPETENCIA</v>
      </c>
      <c r="J52" s="1391"/>
      <c r="K52" s="1391"/>
      <c r="L52" s="1551">
        <f>SUM(R47,A59)/100</f>
        <v>0</v>
      </c>
      <c r="M52" s="1552"/>
      <c r="N52" s="1552"/>
      <c r="O52" s="1553"/>
      <c r="P52" s="1550" t="str">
        <f>IF(P44="DEBE SER SUPERIOR A 90 DIAS","CALIFICACIÓN PARA PERIODOS SUPERIORES A 90 DIAS",IFERROR(VLOOKUP(L52,Hoja4!T$2:U$101,2),0))</f>
        <v>CALIFICACIÓN PARA PERIODOS SUPERIORES A 90 DIAS</v>
      </c>
      <c r="Q52" s="1550"/>
      <c r="R52" s="1550"/>
      <c r="S52" s="1550"/>
    </row>
    <row r="53" spans="1:23" ht="42" customHeight="1" x14ac:dyDescent="0.25">
      <c r="A53" s="239" t="s">
        <v>119</v>
      </c>
      <c r="B53" s="1433">
        <f>'F2. COMP. LAB Y COM COMPOR'!B55</f>
        <v>0</v>
      </c>
      <c r="C53" s="1434"/>
      <c r="D53" s="1434"/>
      <c r="E53" s="1435"/>
      <c r="F53" s="1436"/>
      <c r="G53" s="1436"/>
      <c r="H53" s="227"/>
      <c r="I53" s="225" t="str">
        <f>IF(B53&gt;0,IFERROR(VLOOKUP(H53,Hoja4!$A$461:$B$464,2,FALSE),""),"DEFINA COMPETENCIA")</f>
        <v>DEFINA COMPETENCIA</v>
      </c>
      <c r="J53" s="1391"/>
      <c r="K53" s="1391"/>
      <c r="L53" s="1554"/>
      <c r="M53" s="1555"/>
      <c r="N53" s="1555"/>
      <c r="O53" s="1556"/>
      <c r="P53" s="1550"/>
      <c r="Q53" s="1550"/>
      <c r="R53" s="1550"/>
      <c r="S53" s="1550"/>
    </row>
    <row r="54" spans="1:23" ht="42" customHeight="1" x14ac:dyDescent="0.25">
      <c r="A54" s="239" t="s">
        <v>120</v>
      </c>
      <c r="B54" s="1433">
        <f>'F2. COMP. LAB Y COM COMPOR'!B57</f>
        <v>0</v>
      </c>
      <c r="C54" s="1434"/>
      <c r="D54" s="1434"/>
      <c r="E54" s="1435"/>
      <c r="F54" s="1436"/>
      <c r="G54" s="1436"/>
      <c r="H54" s="227"/>
      <c r="I54" s="225" t="str">
        <f>IF(B54&gt;0,IFERROR(VLOOKUP(H54,Hoja4!$A$461:$B$464,2,FALSE),""),"DEFINA COMPETENCIA")</f>
        <v>DEFINA COMPETENCIA</v>
      </c>
      <c r="J54" s="1390" t="s">
        <v>129</v>
      </c>
      <c r="K54" s="1391"/>
      <c r="L54" s="1390" t="s">
        <v>125</v>
      </c>
      <c r="M54" s="1390"/>
      <c r="N54" s="1390"/>
      <c r="O54" s="1390"/>
      <c r="P54" s="1390"/>
      <c r="Q54" s="1390"/>
      <c r="R54" s="1390"/>
      <c r="S54" s="1390"/>
    </row>
    <row r="55" spans="1:23" ht="15" customHeight="1" x14ac:dyDescent="0.25">
      <c r="A55" s="356" t="s">
        <v>121</v>
      </c>
      <c r="B55" s="356"/>
      <c r="C55" s="356"/>
      <c r="D55" s="356"/>
      <c r="E55" s="1504"/>
      <c r="F55" s="1506" t="str">
        <f>IF(COUNTA(F51:G54)=4,(SUM(F51:G54)/4),"DEBE CALIFICAR LAS 4 COMPETENCIAS")</f>
        <v>DEBE CALIFICAR LAS 4 COMPETENCIAS</v>
      </c>
      <c r="G55" s="1506"/>
      <c r="H55" s="1506" t="str">
        <f>IF(COUNTA(H51:H54)=4,(SUM(I51:I54)/4),"DEBE CALIFICAR LAS 4 COMPETENCIAS")</f>
        <v>DEBE CALIFICAR LAS 4 COMPETENCIAS</v>
      </c>
      <c r="I55" s="1506"/>
      <c r="J55" s="1391"/>
      <c r="K55" s="1391"/>
      <c r="L55" s="1390"/>
      <c r="M55" s="1390"/>
      <c r="N55" s="1390"/>
      <c r="O55" s="1390"/>
      <c r="P55" s="1390"/>
      <c r="Q55" s="1390"/>
      <c r="R55" s="1390"/>
      <c r="S55" s="1390"/>
    </row>
    <row r="56" spans="1:23" ht="21" customHeight="1" x14ac:dyDescent="0.25">
      <c r="A56" s="358"/>
      <c r="B56" s="358"/>
      <c r="C56" s="358"/>
      <c r="D56" s="358"/>
      <c r="E56" s="1505"/>
      <c r="F56" s="1506"/>
      <c r="G56" s="1506"/>
      <c r="H56" s="1506"/>
      <c r="I56" s="1506"/>
      <c r="J56" s="1391"/>
      <c r="K56" s="1391"/>
      <c r="L56" s="1390"/>
      <c r="M56" s="1390"/>
      <c r="N56" s="1390"/>
      <c r="O56" s="1390"/>
      <c r="P56" s="1390"/>
      <c r="Q56" s="1390"/>
      <c r="R56" s="1390"/>
      <c r="S56" s="1390"/>
    </row>
    <row r="57" spans="1:23" ht="47.25" customHeight="1" thickBot="1" x14ac:dyDescent="0.3">
      <c r="A57" s="1516" t="s">
        <v>634</v>
      </c>
      <c r="B57" s="1516"/>
      <c r="C57" s="1516"/>
      <c r="D57" s="1516"/>
      <c r="E57" s="1516"/>
      <c r="F57" s="1438" t="str">
        <f>+L44</f>
        <v>DEBE SER SUPERIOR A 30 DIAS</v>
      </c>
      <c r="G57" s="1439"/>
      <c r="H57" s="1438" t="str">
        <f>+P44</f>
        <v>DEBE SER SUPERIOR A 90 DIAS</v>
      </c>
      <c r="I57" s="1439"/>
      <c r="J57" s="1391"/>
      <c r="K57" s="1391"/>
      <c r="L57" s="1392" t="s">
        <v>128</v>
      </c>
      <c r="M57" s="1392"/>
      <c r="N57" s="1392"/>
      <c r="O57" s="1392"/>
      <c r="P57" s="1392"/>
      <c r="Q57" s="1392"/>
      <c r="R57" s="1392"/>
      <c r="S57" s="1392"/>
    </row>
    <row r="58" spans="1:23" ht="15.75" x14ac:dyDescent="0.25">
      <c r="A58" s="1507" t="s">
        <v>126</v>
      </c>
      <c r="B58" s="1508"/>
      <c r="C58" s="1508"/>
      <c r="D58" s="1508"/>
      <c r="E58" s="1508"/>
      <c r="F58" s="1508"/>
      <c r="G58" s="1508"/>
      <c r="H58" s="1508"/>
      <c r="I58" s="1509"/>
      <c r="J58" s="1503"/>
      <c r="K58" s="1391"/>
      <c r="L58" s="1392"/>
      <c r="M58" s="1392"/>
      <c r="N58" s="1392"/>
      <c r="O58" s="1392"/>
      <c r="P58" s="1392"/>
      <c r="Q58" s="1392"/>
      <c r="R58" s="1392"/>
      <c r="S58" s="1392"/>
    </row>
    <row r="59" spans="1:23" ht="23.25" customHeight="1" thickBot="1" x14ac:dyDescent="0.3">
      <c r="A59" s="1510">
        <f>AVERAGE(IF(F57="DEBE SER SUPERIOR A 30 DIAS",0,(F55*F57)),IF(H57="DEBE SER SUPERIOR A 90 DIAS",0,(H55*H57)))</f>
        <v>0</v>
      </c>
      <c r="B59" s="1511"/>
      <c r="C59" s="1511"/>
      <c r="D59" s="1511"/>
      <c r="E59" s="1511"/>
      <c r="F59" s="1511"/>
      <c r="G59" s="1511"/>
      <c r="H59" s="1511"/>
      <c r="I59" s="1512"/>
      <c r="J59" s="1503"/>
      <c r="K59" s="1391"/>
      <c r="L59" s="1392"/>
      <c r="M59" s="1392"/>
      <c r="N59" s="1392"/>
      <c r="O59" s="1392"/>
      <c r="P59" s="1392"/>
      <c r="Q59" s="1392"/>
      <c r="R59" s="1392"/>
      <c r="S59" s="1392"/>
    </row>
    <row r="60" spans="1:23" s="128" customFormat="1" ht="10.5" customHeight="1" x14ac:dyDescent="0.25">
      <c r="A60" s="1513" t="s">
        <v>635</v>
      </c>
      <c r="B60" s="1514"/>
      <c r="C60" s="1514"/>
      <c r="D60" s="1514"/>
      <c r="E60" s="1514"/>
      <c r="F60" s="1514"/>
      <c r="G60" s="1514"/>
      <c r="H60" s="1514"/>
      <c r="I60" s="1514"/>
      <c r="J60" s="1514"/>
      <c r="K60" s="1514"/>
      <c r="L60" s="1514"/>
      <c r="M60" s="1514"/>
      <c r="N60" s="1514"/>
      <c r="O60" s="1514"/>
      <c r="P60" s="1514"/>
      <c r="Q60" s="1514"/>
      <c r="R60" s="1514"/>
      <c r="S60" s="1515"/>
    </row>
    <row r="61" spans="1:23" s="128" customFormat="1" ht="10.5" customHeight="1" thickBot="1" x14ac:dyDescent="0.3">
      <c r="A61" s="819"/>
      <c r="B61" s="474"/>
      <c r="C61" s="474"/>
      <c r="D61" s="474"/>
      <c r="E61" s="474"/>
      <c r="F61" s="474"/>
      <c r="G61" s="474"/>
      <c r="H61" s="474"/>
      <c r="I61" s="474"/>
      <c r="J61" s="474"/>
      <c r="K61" s="474"/>
      <c r="L61" s="474"/>
      <c r="M61" s="474"/>
      <c r="N61" s="474"/>
      <c r="O61" s="474"/>
      <c r="P61" s="474"/>
      <c r="Q61" s="474"/>
      <c r="R61" s="474"/>
      <c r="S61" s="820"/>
    </row>
    <row r="62" spans="1:23" s="128" customFormat="1" x14ac:dyDescent="0.25">
      <c r="A62" s="1089" t="s">
        <v>542</v>
      </c>
      <c r="B62" s="1090"/>
      <c r="C62" s="1474" t="str">
        <f>UPPER(CONCATENATE(L12," ",P12," ",F12," ",I12))</f>
        <v>0 0 0 0</v>
      </c>
      <c r="D62" s="1474"/>
      <c r="E62" s="1474"/>
      <c r="F62" s="1474"/>
      <c r="G62" s="1474"/>
      <c r="H62" s="1474"/>
      <c r="I62" s="1475"/>
      <c r="J62" s="1048" t="s">
        <v>611</v>
      </c>
      <c r="K62" s="1049"/>
      <c r="L62" s="1474" t="str">
        <f>UPPER(CONCATENATE(L19," ",P19," ",F19," ",I19))</f>
        <v xml:space="preserve">0    0   </v>
      </c>
      <c r="M62" s="1474"/>
      <c r="N62" s="1474"/>
      <c r="O62" s="1474"/>
      <c r="P62" s="1474"/>
      <c r="Q62" s="1474"/>
      <c r="R62" s="1474"/>
      <c r="S62" s="1475"/>
    </row>
    <row r="63" spans="1:23" ht="17.25" customHeight="1" x14ac:dyDescent="0.25">
      <c r="A63" s="1091"/>
      <c r="B63" s="1092"/>
      <c r="C63" s="1374"/>
      <c r="D63" s="1374"/>
      <c r="E63" s="1374"/>
      <c r="F63" s="1374"/>
      <c r="G63" s="1374"/>
      <c r="H63" s="1374"/>
      <c r="I63" s="1476"/>
      <c r="J63" s="1022"/>
      <c r="K63" s="1023"/>
      <c r="L63" s="1374"/>
      <c r="M63" s="1374"/>
      <c r="N63" s="1374"/>
      <c r="O63" s="1374"/>
      <c r="P63" s="1374"/>
      <c r="Q63" s="1374"/>
      <c r="R63" s="1374"/>
      <c r="S63" s="1476"/>
    </row>
    <row r="64" spans="1:23" ht="17.25" customHeight="1" x14ac:dyDescent="0.25">
      <c r="A64" s="1022" t="s">
        <v>543</v>
      </c>
      <c r="B64" s="1023"/>
      <c r="C64" s="1026"/>
      <c r="D64" s="1026"/>
      <c r="E64" s="1026"/>
      <c r="F64" s="1026"/>
      <c r="G64" s="1026"/>
      <c r="H64" s="1026"/>
      <c r="I64" s="1027"/>
      <c r="J64" s="1022" t="s">
        <v>543</v>
      </c>
      <c r="K64" s="1023"/>
      <c r="L64" s="1026"/>
      <c r="M64" s="1026"/>
      <c r="N64" s="1026"/>
      <c r="O64" s="1026"/>
      <c r="P64" s="1026"/>
      <c r="Q64" s="1026"/>
      <c r="R64" s="1026"/>
      <c r="S64" s="1027"/>
    </row>
    <row r="65" spans="1:19" ht="17.25" customHeight="1" x14ac:dyDescent="0.25">
      <c r="A65" s="1022"/>
      <c r="B65" s="1023"/>
      <c r="C65" s="1026"/>
      <c r="D65" s="1026"/>
      <c r="E65" s="1026"/>
      <c r="F65" s="1026"/>
      <c r="G65" s="1026"/>
      <c r="H65" s="1026"/>
      <c r="I65" s="1027"/>
      <c r="J65" s="1022"/>
      <c r="K65" s="1023"/>
      <c r="L65" s="1026"/>
      <c r="M65" s="1026"/>
      <c r="N65" s="1026"/>
      <c r="O65" s="1026"/>
      <c r="P65" s="1026"/>
      <c r="Q65" s="1026"/>
      <c r="R65" s="1026"/>
      <c r="S65" s="1027"/>
    </row>
    <row r="66" spans="1:19" ht="17.25" customHeight="1" thickBot="1" x14ac:dyDescent="0.3">
      <c r="A66" s="1024"/>
      <c r="B66" s="1025"/>
      <c r="C66" s="1028"/>
      <c r="D66" s="1028"/>
      <c r="E66" s="1028"/>
      <c r="F66" s="1028"/>
      <c r="G66" s="1028"/>
      <c r="H66" s="1028"/>
      <c r="I66" s="1029"/>
      <c r="J66" s="1024"/>
      <c r="K66" s="1025"/>
      <c r="L66" s="1028"/>
      <c r="M66" s="1028"/>
      <c r="N66" s="1028"/>
      <c r="O66" s="1028"/>
      <c r="P66" s="1028"/>
      <c r="Q66" s="1028"/>
      <c r="R66" s="1028"/>
      <c r="S66" s="1029"/>
    </row>
    <row r="67" spans="1:19" ht="24.75" customHeight="1" thickBot="1" x14ac:dyDescent="0.3">
      <c r="A67" s="479" t="s">
        <v>636</v>
      </c>
      <c r="B67" s="480"/>
      <c r="C67" s="480"/>
      <c r="D67" s="480"/>
      <c r="E67" s="480"/>
      <c r="F67" s="480"/>
      <c r="G67" s="480"/>
      <c r="H67" s="480"/>
      <c r="I67" s="480"/>
      <c r="J67" s="480"/>
      <c r="K67" s="480"/>
      <c r="L67" s="480"/>
      <c r="M67" s="480"/>
      <c r="N67" s="480"/>
      <c r="O67" s="480"/>
      <c r="P67" s="480"/>
      <c r="Q67" s="480"/>
      <c r="R67" s="480"/>
      <c r="S67" s="481"/>
    </row>
    <row r="68" spans="1:19" ht="24.75" customHeight="1" thickBot="1" x14ac:dyDescent="0.3">
      <c r="A68" s="1517" t="s">
        <v>637</v>
      </c>
      <c r="B68" s="1518"/>
      <c r="C68" s="1518"/>
      <c r="D68" s="1518"/>
      <c r="E68" s="1518"/>
      <c r="F68" s="1518"/>
      <c r="G68" s="1518"/>
      <c r="H68" s="1518"/>
      <c r="I68" s="1518"/>
      <c r="J68" s="1518"/>
      <c r="K68" s="1518"/>
      <c r="L68" s="1518"/>
      <c r="M68" s="1518"/>
      <c r="N68" s="1518"/>
      <c r="O68" s="1518"/>
      <c r="P68" s="1518"/>
      <c r="Q68" s="1518"/>
      <c r="R68" s="1518"/>
      <c r="S68" s="1519"/>
    </row>
    <row r="69" spans="1:19" ht="24.75" customHeight="1" thickBot="1" x14ac:dyDescent="0.3">
      <c r="A69" s="1520"/>
      <c r="B69" s="1521"/>
      <c r="C69" s="1521"/>
      <c r="D69" s="1521"/>
      <c r="E69" s="1521"/>
      <c r="F69" s="1521"/>
      <c r="G69" s="1521"/>
      <c r="H69" s="1521"/>
      <c r="I69" s="1521"/>
      <c r="J69" s="1521"/>
      <c r="K69" s="1521"/>
      <c r="L69" s="1521"/>
      <c r="M69" s="1521"/>
      <c r="N69" s="1521"/>
      <c r="O69" s="1521"/>
      <c r="P69" s="1521"/>
      <c r="Q69" s="1521"/>
      <c r="R69" s="1521"/>
      <c r="S69" s="1522"/>
    </row>
    <row r="70" spans="1:19" ht="17.25" customHeight="1" thickBot="1" x14ac:dyDescent="0.3">
      <c r="A70" s="1498" t="s">
        <v>539</v>
      </c>
      <c r="B70" s="1499"/>
      <c r="C70" s="1499"/>
      <c r="D70" s="1499"/>
      <c r="E70" s="1499"/>
      <c r="F70" s="1499"/>
      <c r="G70" s="1499"/>
      <c r="H70" s="1499"/>
      <c r="I70" s="1499"/>
      <c r="J70" s="1500" t="s">
        <v>540</v>
      </c>
      <c r="K70" s="1501"/>
      <c r="L70" s="1501"/>
      <c r="M70" s="1501"/>
      <c r="N70" s="1501"/>
      <c r="O70" s="1501"/>
      <c r="P70" s="1501"/>
      <c r="Q70" s="1501"/>
      <c r="R70" s="1501"/>
      <c r="S70" s="1502"/>
    </row>
    <row r="71" spans="1:19" ht="15.75" x14ac:dyDescent="0.25">
      <c r="A71" s="1565" t="s">
        <v>541</v>
      </c>
      <c r="B71" s="1566"/>
      <c r="C71" s="1567"/>
      <c r="D71" s="1463"/>
      <c r="E71" s="1464"/>
      <c r="F71" s="1465"/>
      <c r="G71" s="1454" t="s">
        <v>452</v>
      </c>
      <c r="H71" s="1455"/>
      <c r="I71" s="1456"/>
      <c r="J71" s="1457" t="s">
        <v>541</v>
      </c>
      <c r="K71" s="1458"/>
      <c r="L71" s="1459"/>
      <c r="M71" s="1463"/>
      <c r="N71" s="1464"/>
      <c r="O71" s="1464"/>
      <c r="P71" s="1465"/>
      <c r="Q71" s="1469" t="s">
        <v>452</v>
      </c>
      <c r="R71" s="1469"/>
      <c r="S71" s="1470"/>
    </row>
    <row r="72" spans="1:19" ht="17.25" customHeight="1" thickBot="1" x14ac:dyDescent="0.3">
      <c r="A72" s="1568"/>
      <c r="B72" s="1569"/>
      <c r="C72" s="1570"/>
      <c r="D72" s="1466"/>
      <c r="E72" s="1467"/>
      <c r="F72" s="1468"/>
      <c r="G72" s="1471"/>
      <c r="H72" s="1472"/>
      <c r="I72" s="1473"/>
      <c r="J72" s="1460"/>
      <c r="K72" s="1461"/>
      <c r="L72" s="1462"/>
      <c r="M72" s="1466"/>
      <c r="N72" s="1467"/>
      <c r="O72" s="1467"/>
      <c r="P72" s="1468"/>
      <c r="Q72" s="1549"/>
      <c r="R72" s="1472"/>
      <c r="S72" s="1473"/>
    </row>
    <row r="73" spans="1:19" ht="17.25" customHeight="1" x14ac:dyDescent="0.25">
      <c r="A73" s="1022" t="s">
        <v>542</v>
      </c>
      <c r="B73" s="1023"/>
      <c r="C73" s="1474" t="str">
        <f>IF(D71="","",UPPER(CONCATENATE(L12," ",P12," ",F12," ",I12)))</f>
        <v/>
      </c>
      <c r="D73" s="1474"/>
      <c r="E73" s="1474"/>
      <c r="F73" s="1474"/>
      <c r="G73" s="1474"/>
      <c r="H73" s="1474"/>
      <c r="I73" s="1475"/>
      <c r="J73" s="1048" t="s">
        <v>542</v>
      </c>
      <c r="K73" s="1049"/>
      <c r="L73" s="1474" t="str">
        <f>IF(M71="","",UPPER(CONCATENATE(L12," ",P12," ",F12," ",I12)))</f>
        <v/>
      </c>
      <c r="M73" s="1374"/>
      <c r="N73" s="1374"/>
      <c r="O73" s="1374"/>
      <c r="P73" s="1374"/>
      <c r="Q73" s="1474"/>
      <c r="R73" s="1474"/>
      <c r="S73" s="1475"/>
    </row>
    <row r="74" spans="1:19" ht="17.25" customHeight="1" x14ac:dyDescent="0.25">
      <c r="A74" s="1022"/>
      <c r="B74" s="1023"/>
      <c r="C74" s="1374"/>
      <c r="D74" s="1374"/>
      <c r="E74" s="1374"/>
      <c r="F74" s="1374"/>
      <c r="G74" s="1374"/>
      <c r="H74" s="1374"/>
      <c r="I74" s="1476"/>
      <c r="J74" s="1022"/>
      <c r="K74" s="1023"/>
      <c r="L74" s="1374"/>
      <c r="M74" s="1374"/>
      <c r="N74" s="1374"/>
      <c r="O74" s="1374"/>
      <c r="P74" s="1374"/>
      <c r="Q74" s="1374"/>
      <c r="R74" s="1374"/>
      <c r="S74" s="1476"/>
    </row>
    <row r="75" spans="1:19" ht="17.25" customHeight="1" x14ac:dyDescent="0.25">
      <c r="A75" s="1022" t="s">
        <v>543</v>
      </c>
      <c r="B75" s="1023"/>
      <c r="C75" s="120"/>
      <c r="D75" s="120"/>
      <c r="E75" s="120"/>
      <c r="F75" s="120"/>
      <c r="G75" s="120"/>
      <c r="H75" s="120"/>
      <c r="I75" s="121"/>
      <c r="J75" s="1022" t="s">
        <v>543</v>
      </c>
      <c r="K75" s="1023"/>
      <c r="L75" s="1026"/>
      <c r="M75" s="1026"/>
      <c r="N75" s="1026"/>
      <c r="O75" s="1026"/>
      <c r="P75" s="1026"/>
      <c r="Q75" s="1026"/>
      <c r="R75" s="1026"/>
      <c r="S75" s="1027"/>
    </row>
    <row r="76" spans="1:19" ht="17.25" customHeight="1" x14ac:dyDescent="0.25">
      <c r="A76" s="1022"/>
      <c r="B76" s="1023"/>
      <c r="C76" s="120"/>
      <c r="D76" s="120"/>
      <c r="E76" s="120"/>
      <c r="F76" s="120"/>
      <c r="G76" s="120"/>
      <c r="H76" s="120"/>
      <c r="I76" s="121"/>
      <c r="J76" s="1022"/>
      <c r="K76" s="1023"/>
      <c r="L76" s="1026"/>
      <c r="M76" s="1026"/>
      <c r="N76" s="1026"/>
      <c r="O76" s="1026"/>
      <c r="P76" s="1026"/>
      <c r="Q76" s="1026"/>
      <c r="R76" s="1026"/>
      <c r="S76" s="1027"/>
    </row>
    <row r="77" spans="1:19" ht="17.25" customHeight="1" thickBot="1" x14ac:dyDescent="0.3">
      <c r="A77" s="129"/>
      <c r="B77" s="120"/>
      <c r="C77" s="120"/>
      <c r="D77" s="120"/>
      <c r="E77" s="120"/>
      <c r="F77" s="120"/>
      <c r="G77" s="120"/>
      <c r="H77" s="120"/>
      <c r="I77" s="121"/>
      <c r="J77" s="1024"/>
      <c r="K77" s="1025"/>
      <c r="L77" s="1028"/>
      <c r="M77" s="1028"/>
      <c r="N77" s="1028"/>
      <c r="O77" s="1028"/>
      <c r="P77" s="1028"/>
      <c r="Q77" s="1028"/>
      <c r="R77" s="1028"/>
      <c r="S77" s="1029"/>
    </row>
    <row r="78" spans="1:19" ht="17.25" customHeight="1" x14ac:dyDescent="0.25">
      <c r="A78" s="1044" t="s">
        <v>544</v>
      </c>
      <c r="B78" s="1045"/>
      <c r="C78" s="1450"/>
      <c r="D78" s="1450"/>
      <c r="E78" s="1450"/>
      <c r="F78" s="1450"/>
      <c r="G78" s="1450"/>
      <c r="H78" s="1450"/>
      <c r="I78" s="1451"/>
      <c r="J78" s="1022" t="s">
        <v>544</v>
      </c>
      <c r="K78" s="1023"/>
      <c r="L78" s="1450"/>
      <c r="M78" s="1450"/>
      <c r="N78" s="1450"/>
      <c r="O78" s="1450"/>
      <c r="P78" s="1450"/>
      <c r="Q78" s="1450"/>
      <c r="R78" s="1450"/>
      <c r="S78" s="1451"/>
    </row>
    <row r="79" spans="1:19" ht="17.25" customHeight="1" x14ac:dyDescent="0.25">
      <c r="A79" s="1046"/>
      <c r="B79" s="1047"/>
      <c r="C79" s="1452"/>
      <c r="D79" s="1452"/>
      <c r="E79" s="1452"/>
      <c r="F79" s="1452"/>
      <c r="G79" s="1452"/>
      <c r="H79" s="1452"/>
      <c r="I79" s="1453"/>
      <c r="J79" s="1022"/>
      <c r="K79" s="1023"/>
      <c r="L79" s="1452"/>
      <c r="M79" s="1452"/>
      <c r="N79" s="1452"/>
      <c r="O79" s="1452"/>
      <c r="P79" s="1452"/>
      <c r="Q79" s="1452"/>
      <c r="R79" s="1452"/>
      <c r="S79" s="1453"/>
    </row>
    <row r="80" spans="1:19" ht="17.25" customHeight="1" x14ac:dyDescent="0.25">
      <c r="A80" s="1022" t="s">
        <v>543</v>
      </c>
      <c r="B80" s="1023"/>
      <c r="C80" s="120"/>
      <c r="D80" s="120"/>
      <c r="E80" s="120"/>
      <c r="F80" s="120"/>
      <c r="G80" s="120"/>
      <c r="H80" s="132"/>
      <c r="I80" s="133"/>
      <c r="J80" s="1022" t="s">
        <v>543</v>
      </c>
      <c r="K80" s="1023"/>
      <c r="L80" s="1026"/>
      <c r="M80" s="1026"/>
      <c r="N80" s="1026"/>
      <c r="O80" s="1026"/>
      <c r="P80" s="1026"/>
      <c r="Q80" s="1026"/>
      <c r="R80" s="1026"/>
      <c r="S80" s="1027"/>
    </row>
    <row r="81" spans="1:19" ht="17.25" customHeight="1" x14ac:dyDescent="0.25">
      <c r="A81" s="1022"/>
      <c r="B81" s="1023"/>
      <c r="C81" s="120"/>
      <c r="D81" s="120"/>
      <c r="E81" s="120"/>
      <c r="F81" s="120"/>
      <c r="G81" s="120"/>
      <c r="H81" s="132"/>
      <c r="I81" s="133"/>
      <c r="J81" s="1022"/>
      <c r="K81" s="1023"/>
      <c r="L81" s="1026"/>
      <c r="M81" s="1026"/>
      <c r="N81" s="1026"/>
      <c r="O81" s="1026"/>
      <c r="P81" s="1026"/>
      <c r="Q81" s="1026"/>
      <c r="R81" s="1026"/>
      <c r="S81" s="1027"/>
    </row>
    <row r="82" spans="1:19" ht="17.25" customHeight="1" thickBot="1" x14ac:dyDescent="0.3">
      <c r="A82" s="130"/>
      <c r="B82" s="131"/>
      <c r="C82" s="131"/>
      <c r="D82" s="131"/>
      <c r="E82" s="131"/>
      <c r="F82" s="131"/>
      <c r="G82" s="131"/>
      <c r="H82" s="134"/>
      <c r="I82" s="135"/>
      <c r="J82" s="129"/>
      <c r="K82" s="120"/>
      <c r="L82" s="1026"/>
      <c r="M82" s="1026"/>
      <c r="N82" s="1026"/>
      <c r="O82" s="1026"/>
      <c r="P82" s="1026"/>
      <c r="Q82" s="1026"/>
      <c r="R82" s="1026"/>
      <c r="S82" s="1027"/>
    </row>
    <row r="83" spans="1:19" ht="17.25" customHeight="1" x14ac:dyDescent="0.25">
      <c r="A83" s="1083" t="s">
        <v>638</v>
      </c>
      <c r="B83" s="1084"/>
      <c r="C83" s="1084"/>
      <c r="D83" s="1084"/>
      <c r="E83" s="1084"/>
      <c r="F83" s="1084"/>
      <c r="G83" s="1084"/>
      <c r="H83" s="1084"/>
      <c r="I83" s="1085"/>
      <c r="J83" s="1543" t="s">
        <v>638</v>
      </c>
      <c r="K83" s="1544"/>
      <c r="L83" s="1544"/>
      <c r="M83" s="1544"/>
      <c r="N83" s="1544"/>
      <c r="O83" s="1544"/>
      <c r="P83" s="1544"/>
      <c r="Q83" s="1544"/>
      <c r="R83" s="1544"/>
      <c r="S83" s="1545"/>
    </row>
    <row r="84" spans="1:19" ht="58.5" customHeight="1" thickBot="1" x14ac:dyDescent="0.3">
      <c r="A84" s="1086"/>
      <c r="B84" s="1087"/>
      <c r="C84" s="1087"/>
      <c r="D84" s="1087"/>
      <c r="E84" s="1087"/>
      <c r="F84" s="1087"/>
      <c r="G84" s="1087"/>
      <c r="H84" s="1087"/>
      <c r="I84" s="1088"/>
      <c r="J84" s="1546"/>
      <c r="K84" s="1547"/>
      <c r="L84" s="1547"/>
      <c r="M84" s="1547"/>
      <c r="N84" s="1547"/>
      <c r="O84" s="1547"/>
      <c r="P84" s="1547"/>
      <c r="Q84" s="1547"/>
      <c r="R84" s="1547"/>
      <c r="S84" s="1548"/>
    </row>
    <row r="85" spans="1:19" ht="24" customHeight="1" thickBot="1" x14ac:dyDescent="0.3">
      <c r="A85" s="1513" t="s">
        <v>639</v>
      </c>
      <c r="B85" s="1514"/>
      <c r="C85" s="1514"/>
      <c r="D85" s="1514"/>
      <c r="E85" s="1514"/>
      <c r="F85" s="1514"/>
      <c r="G85" s="1514"/>
      <c r="H85" s="1514"/>
      <c r="I85" s="1514"/>
      <c r="J85" s="1514"/>
      <c r="K85" s="1514"/>
      <c r="L85" s="1514"/>
      <c r="M85" s="1514"/>
      <c r="N85" s="1514"/>
      <c r="O85" s="1514"/>
      <c r="P85" s="1514"/>
      <c r="Q85" s="1514"/>
      <c r="R85" s="1514"/>
      <c r="S85" s="1515"/>
    </row>
    <row r="86" spans="1:19" ht="23.25" customHeight="1" x14ac:dyDescent="0.25">
      <c r="A86" s="1523" t="s">
        <v>547</v>
      </c>
      <c r="B86" s="1524"/>
      <c r="C86" s="1524"/>
      <c r="D86" s="1527"/>
      <c r="E86" s="1529" t="s">
        <v>548</v>
      </c>
      <c r="F86" s="1530"/>
      <c r="G86" s="1531"/>
      <c r="H86" s="1529"/>
      <c r="I86" s="1530"/>
      <c r="J86" s="1530"/>
      <c r="K86" s="1531"/>
      <c r="L86" s="1535" t="s">
        <v>549</v>
      </c>
      <c r="M86" s="1535"/>
      <c r="N86" s="1535"/>
      <c r="O86" s="1535"/>
      <c r="P86" s="1537"/>
      <c r="Q86" s="1538"/>
      <c r="R86" s="1538"/>
      <c r="S86" s="1539"/>
    </row>
    <row r="87" spans="1:19" ht="27" customHeight="1" thickBot="1" x14ac:dyDescent="0.3">
      <c r="A87" s="1525"/>
      <c r="B87" s="1526"/>
      <c r="C87" s="1526"/>
      <c r="D87" s="1528"/>
      <c r="E87" s="1532"/>
      <c r="F87" s="1533"/>
      <c r="G87" s="1534"/>
      <c r="H87" s="1532"/>
      <c r="I87" s="1533"/>
      <c r="J87" s="1533"/>
      <c r="K87" s="1534"/>
      <c r="L87" s="1536"/>
      <c r="M87" s="1536"/>
      <c r="N87" s="1536"/>
      <c r="O87" s="1536"/>
      <c r="P87" s="1540"/>
      <c r="Q87" s="1541"/>
      <c r="R87" s="1541"/>
      <c r="S87" s="1542"/>
    </row>
    <row r="88" spans="1:19" ht="17.25" hidden="1" customHeight="1" x14ac:dyDescent="0.25">
      <c r="S88" s="136"/>
    </row>
    <row r="89" spans="1:19" ht="17.25" hidden="1" customHeight="1" x14ac:dyDescent="0.25"/>
    <row r="90" spans="1:19" ht="17.25" hidden="1" customHeight="1" x14ac:dyDescent="0.25"/>
    <row r="91" spans="1:19" ht="17.25" hidden="1" customHeight="1" x14ac:dyDescent="0.25"/>
    <row r="92" spans="1:19" ht="17.25" hidden="1" customHeight="1" x14ac:dyDescent="0.25"/>
    <row r="93" spans="1:19" ht="17.25" hidden="1" customHeight="1" x14ac:dyDescent="0.25"/>
    <row r="94" spans="1:19" ht="17.25" hidden="1" customHeight="1" x14ac:dyDescent="0.25"/>
    <row r="95" spans="1:19" ht="17.25" hidden="1" customHeight="1" x14ac:dyDescent="0.25"/>
    <row r="96" spans="1:19" ht="17.25" hidden="1" customHeight="1" x14ac:dyDescent="0.25"/>
    <row r="97" ht="17.25" hidden="1" customHeight="1" x14ac:dyDescent="0.25"/>
    <row r="98" ht="17.25" hidden="1" customHeight="1" x14ac:dyDescent="0.25"/>
    <row r="99" ht="17.25" hidden="1" customHeight="1" x14ac:dyDescent="0.25"/>
    <row r="100" ht="17.25" hidden="1" customHeight="1" x14ac:dyDescent="0.25"/>
    <row r="101" ht="17.25" hidden="1" customHeight="1" x14ac:dyDescent="0.25"/>
    <row r="102" ht="17.25" hidden="1" customHeight="1" x14ac:dyDescent="0.25"/>
    <row r="103" ht="17.25" hidden="1" customHeight="1" x14ac:dyDescent="0.25"/>
    <row r="104" ht="17.25" hidden="1" customHeight="1" x14ac:dyDescent="0.25"/>
    <row r="105" ht="17.25" hidden="1" customHeight="1" x14ac:dyDescent="0.25"/>
    <row r="106" ht="17.25" hidden="1" customHeight="1" x14ac:dyDescent="0.25"/>
    <row r="107" ht="17.25" hidden="1" customHeight="1" x14ac:dyDescent="0.25"/>
    <row r="108" ht="17.25" hidden="1" customHeight="1" x14ac:dyDescent="0.25"/>
    <row r="109" ht="17.25" hidden="1" customHeight="1" x14ac:dyDescent="0.25"/>
    <row r="110" ht="17.25" hidden="1" customHeight="1" x14ac:dyDescent="0.25"/>
    <row r="111" ht="17.25" hidden="1" customHeight="1" x14ac:dyDescent="0.25"/>
    <row r="112" ht="17.25" hidden="1" customHeight="1" x14ac:dyDescent="0.25"/>
    <row r="113" spans="12:12" ht="17.25" hidden="1" customHeight="1" x14ac:dyDescent="0.25"/>
    <row r="114" spans="12:12" ht="17.25" hidden="1" customHeight="1" x14ac:dyDescent="0.25"/>
    <row r="115" spans="12:12" ht="17.25" hidden="1" customHeight="1" x14ac:dyDescent="0.25"/>
    <row r="116" spans="12:12" ht="17.25" hidden="1" customHeight="1" x14ac:dyDescent="0.25"/>
    <row r="117" spans="12:12" ht="17.25" hidden="1" customHeight="1" x14ac:dyDescent="0.25"/>
    <row r="118" spans="12:12" ht="17.25" hidden="1" customHeight="1" x14ac:dyDescent="0.25"/>
    <row r="119" spans="12:12" ht="17.25" hidden="1" customHeight="1" x14ac:dyDescent="0.25">
      <c r="L119" s="79" t="s">
        <v>556</v>
      </c>
    </row>
    <row r="120" spans="12:12" ht="17.25" hidden="1" customHeight="1" x14ac:dyDescent="0.25">
      <c r="L120" s="79" t="s">
        <v>558</v>
      </c>
    </row>
    <row r="121" spans="12:12" ht="17.25" hidden="1" customHeight="1" x14ac:dyDescent="0.25"/>
    <row r="122" spans="12:12" ht="17.25" hidden="1" customHeight="1" x14ac:dyDescent="0.25"/>
    <row r="123" spans="12:12" ht="17.25" hidden="1" customHeight="1" x14ac:dyDescent="0.25"/>
    <row r="124" spans="12:12" ht="17.25" hidden="1" customHeight="1" x14ac:dyDescent="0.25"/>
    <row r="125" spans="12:12" ht="17.25" hidden="1" customHeight="1" x14ac:dyDescent="0.25"/>
    <row r="126" spans="12:12" ht="17.25" hidden="1" customHeight="1" x14ac:dyDescent="0.25"/>
    <row r="127" spans="12:12" ht="17.25" hidden="1" customHeight="1" x14ac:dyDescent="0.25"/>
    <row r="128" spans="12:12" ht="17.25" hidden="1" customHeight="1" x14ac:dyDescent="0.25"/>
    <row r="129" spans="4:4" ht="17.25" hidden="1" customHeight="1" x14ac:dyDescent="0.25"/>
    <row r="130" spans="4:4" ht="17.25" hidden="1" customHeight="1" x14ac:dyDescent="0.25"/>
    <row r="131" spans="4:4" ht="17.25" hidden="1" customHeight="1" x14ac:dyDescent="0.25"/>
    <row r="132" spans="4:4" ht="17.25" hidden="1" customHeight="1" x14ac:dyDescent="0.25"/>
    <row r="133" spans="4:4" ht="17.25" hidden="1" customHeight="1" x14ac:dyDescent="0.25"/>
    <row r="134" spans="4:4" ht="17.25" hidden="1" customHeight="1" x14ac:dyDescent="0.25"/>
    <row r="135" spans="4:4" ht="17.25" hidden="1" customHeight="1" x14ac:dyDescent="0.25"/>
    <row r="136" spans="4:4" ht="17.25" hidden="1" customHeight="1" x14ac:dyDescent="0.25">
      <c r="D136" s="79" t="s">
        <v>165</v>
      </c>
    </row>
    <row r="137" spans="4:4" ht="17.25" hidden="1" customHeight="1" x14ac:dyDescent="0.25">
      <c r="D137" s="79" t="s">
        <v>640</v>
      </c>
    </row>
    <row r="138" spans="4:4" ht="17.25" hidden="1" customHeight="1" x14ac:dyDescent="0.25">
      <c r="D138" s="79" t="s">
        <v>224</v>
      </c>
    </row>
    <row r="139" spans="4:4" ht="17.25" hidden="1" customHeight="1" x14ac:dyDescent="0.25">
      <c r="D139" s="79" t="s">
        <v>248</v>
      </c>
    </row>
    <row r="140" spans="4:4" ht="17.25" hidden="1" customHeight="1" x14ac:dyDescent="0.25"/>
    <row r="141" spans="4:4" ht="17.25" hidden="1" customHeight="1" x14ac:dyDescent="0.25"/>
    <row r="142" spans="4:4" ht="17.25" hidden="1" customHeight="1" x14ac:dyDescent="0.25"/>
    <row r="143" spans="4:4" ht="17.25" hidden="1" customHeight="1" x14ac:dyDescent="0.25"/>
    <row r="144" spans="4:4" ht="17.25" hidden="1" customHeight="1" x14ac:dyDescent="0.25"/>
    <row r="145" spans="10:10" ht="17.25" hidden="1" customHeight="1" x14ac:dyDescent="0.25"/>
    <row r="146" spans="10:10" ht="17.25" hidden="1" customHeight="1" x14ac:dyDescent="0.25"/>
    <row r="147" spans="10:10" ht="17.25" hidden="1" customHeight="1" x14ac:dyDescent="0.25"/>
    <row r="148" spans="10:10" ht="17.25" hidden="1" customHeight="1" x14ac:dyDescent="0.25"/>
    <row r="149" spans="10:10" ht="17.25" hidden="1" customHeight="1" x14ac:dyDescent="0.25"/>
    <row r="150" spans="10:10" ht="17.25" hidden="1" customHeight="1" x14ac:dyDescent="0.25"/>
    <row r="151" spans="10:10" ht="17.25" hidden="1" customHeight="1" x14ac:dyDescent="0.25"/>
    <row r="152" spans="10:10" ht="17.25" hidden="1" customHeight="1" x14ac:dyDescent="0.25"/>
    <row r="153" spans="10:10" ht="17.25" hidden="1" customHeight="1" x14ac:dyDescent="0.25"/>
    <row r="154" spans="10:10" ht="17.25" hidden="1" customHeight="1" x14ac:dyDescent="0.25"/>
    <row r="155" spans="10:10" ht="17.25" hidden="1" customHeight="1" x14ac:dyDescent="0.25"/>
    <row r="156" spans="10:10" ht="17.25" hidden="1" customHeight="1" x14ac:dyDescent="0.25"/>
    <row r="157" spans="10:10" ht="17.25" hidden="1" customHeight="1" x14ac:dyDescent="0.25"/>
    <row r="158" spans="10:10" ht="17.25" hidden="1" customHeight="1" x14ac:dyDescent="0.25"/>
    <row r="159" spans="10:10" ht="17.25" hidden="1" customHeight="1" x14ac:dyDescent="0.25"/>
    <row r="160" spans="10:10" ht="17.25" hidden="1" customHeight="1" x14ac:dyDescent="0.25">
      <c r="J160" s="79">
        <v>60</v>
      </c>
    </row>
    <row r="161" spans="10:10" ht="17.25" hidden="1" customHeight="1" x14ac:dyDescent="0.25">
      <c r="J161" s="79">
        <v>61</v>
      </c>
    </row>
    <row r="162" spans="10:10" ht="17.25" hidden="1" customHeight="1" x14ac:dyDescent="0.25">
      <c r="J162" s="79">
        <v>62</v>
      </c>
    </row>
    <row r="163" spans="10:10" ht="17.25" hidden="1" customHeight="1" x14ac:dyDescent="0.25">
      <c r="J163" s="79">
        <v>63</v>
      </c>
    </row>
    <row r="164" spans="10:10" ht="17.25" hidden="1" customHeight="1" x14ac:dyDescent="0.25">
      <c r="J164" s="79">
        <v>64</v>
      </c>
    </row>
    <row r="165" spans="10:10" ht="17.25" hidden="1" customHeight="1" x14ac:dyDescent="0.25">
      <c r="J165" s="79">
        <v>65</v>
      </c>
    </row>
    <row r="166" spans="10:10" ht="17.25" hidden="1" customHeight="1" x14ac:dyDescent="0.25">
      <c r="J166" s="79">
        <v>66</v>
      </c>
    </row>
    <row r="167" spans="10:10" ht="17.25" hidden="1" customHeight="1" x14ac:dyDescent="0.25">
      <c r="J167" s="79">
        <v>67</v>
      </c>
    </row>
    <row r="168" spans="10:10" ht="17.25" hidden="1" customHeight="1" x14ac:dyDescent="0.25">
      <c r="J168" s="79">
        <v>68</v>
      </c>
    </row>
    <row r="169" spans="10:10" ht="17.25" hidden="1" customHeight="1" x14ac:dyDescent="0.25">
      <c r="J169" s="79">
        <v>69</v>
      </c>
    </row>
    <row r="170" spans="10:10" ht="17.25" hidden="1" customHeight="1" x14ac:dyDescent="0.25">
      <c r="J170" s="79">
        <v>70</v>
      </c>
    </row>
    <row r="171" spans="10:10" ht="17.25" hidden="1" customHeight="1" x14ac:dyDescent="0.25">
      <c r="J171" s="79">
        <v>71</v>
      </c>
    </row>
    <row r="172" spans="10:10" ht="17.25" hidden="1" customHeight="1" x14ac:dyDescent="0.25">
      <c r="J172" s="79">
        <v>72</v>
      </c>
    </row>
    <row r="173" spans="10:10" ht="17.25" hidden="1" customHeight="1" x14ac:dyDescent="0.25">
      <c r="J173" s="79">
        <v>73</v>
      </c>
    </row>
    <row r="174" spans="10:10" ht="17.25" hidden="1" customHeight="1" x14ac:dyDescent="0.25">
      <c r="J174" s="79">
        <v>74</v>
      </c>
    </row>
    <row r="175" spans="10:10" ht="17.25" hidden="1" customHeight="1" x14ac:dyDescent="0.25">
      <c r="J175" s="79">
        <v>75</v>
      </c>
    </row>
    <row r="176" spans="10:10" ht="17.25" hidden="1" customHeight="1" x14ac:dyDescent="0.25">
      <c r="J176" s="79">
        <v>76</v>
      </c>
    </row>
    <row r="177" spans="10:10" ht="17.25" hidden="1" customHeight="1" x14ac:dyDescent="0.25">
      <c r="J177" s="79">
        <v>77</v>
      </c>
    </row>
    <row r="178" spans="10:10" ht="17.25" hidden="1" customHeight="1" x14ac:dyDescent="0.25">
      <c r="J178" s="79">
        <v>78</v>
      </c>
    </row>
    <row r="179" spans="10:10" ht="17.25" hidden="1" customHeight="1" x14ac:dyDescent="0.25">
      <c r="J179" s="79">
        <v>79</v>
      </c>
    </row>
    <row r="180" spans="10:10" ht="17.25" hidden="1" customHeight="1" x14ac:dyDescent="0.25">
      <c r="J180" s="79">
        <v>80</v>
      </c>
    </row>
    <row r="181" spans="10:10" ht="17.25" hidden="1" customHeight="1" x14ac:dyDescent="0.25">
      <c r="J181" s="79">
        <v>81</v>
      </c>
    </row>
    <row r="182" spans="10:10" ht="17.25" hidden="1" customHeight="1" x14ac:dyDescent="0.25">
      <c r="J182" s="79">
        <v>82</v>
      </c>
    </row>
    <row r="183" spans="10:10" ht="17.25" hidden="1" customHeight="1" x14ac:dyDescent="0.25">
      <c r="J183" s="79">
        <v>83</v>
      </c>
    </row>
    <row r="184" spans="10:10" ht="17.25" hidden="1" customHeight="1" x14ac:dyDescent="0.25">
      <c r="J184" s="79">
        <v>84</v>
      </c>
    </row>
    <row r="185" spans="10:10" ht="17.25" hidden="1" customHeight="1" x14ac:dyDescent="0.25">
      <c r="J185" s="79">
        <v>85</v>
      </c>
    </row>
    <row r="186" spans="10:10" ht="17.25" hidden="1" customHeight="1" x14ac:dyDescent="0.25">
      <c r="J186" s="79">
        <v>86</v>
      </c>
    </row>
    <row r="187" spans="10:10" ht="17.25" hidden="1" customHeight="1" x14ac:dyDescent="0.25">
      <c r="J187" s="79">
        <v>87</v>
      </c>
    </row>
    <row r="188" spans="10:10" ht="17.25" hidden="1" customHeight="1" x14ac:dyDescent="0.25">
      <c r="J188" s="79">
        <v>88</v>
      </c>
    </row>
    <row r="189" spans="10:10" ht="17.25" hidden="1" customHeight="1" x14ac:dyDescent="0.25">
      <c r="J189" s="79">
        <v>89</v>
      </c>
    </row>
    <row r="190" spans="10:10" ht="17.25" hidden="1" customHeight="1" x14ac:dyDescent="0.25">
      <c r="J190" s="79">
        <v>90</v>
      </c>
    </row>
    <row r="191" spans="10:10" ht="17.25" hidden="1" customHeight="1" x14ac:dyDescent="0.25">
      <c r="J191" s="79">
        <v>91</v>
      </c>
    </row>
    <row r="192" spans="10:10" ht="17.25" hidden="1" customHeight="1" x14ac:dyDescent="0.25">
      <c r="J192" s="79">
        <v>92</v>
      </c>
    </row>
    <row r="193" spans="10:10" ht="17.25" hidden="1" customHeight="1" x14ac:dyDescent="0.25">
      <c r="J193" s="79">
        <v>93</v>
      </c>
    </row>
    <row r="194" spans="10:10" ht="17.25" hidden="1" customHeight="1" x14ac:dyDescent="0.25">
      <c r="J194" s="79">
        <v>94</v>
      </c>
    </row>
    <row r="195" spans="10:10" ht="17.25" hidden="1" customHeight="1" x14ac:dyDescent="0.25">
      <c r="J195" s="79">
        <v>95</v>
      </c>
    </row>
    <row r="196" spans="10:10" ht="17.25" hidden="1" customHeight="1" x14ac:dyDescent="0.25">
      <c r="J196" s="79">
        <v>96</v>
      </c>
    </row>
    <row r="197" spans="10:10" ht="17.25" hidden="1" customHeight="1" x14ac:dyDescent="0.25">
      <c r="J197" s="79">
        <v>97</v>
      </c>
    </row>
    <row r="198" spans="10:10" ht="17.25" hidden="1" customHeight="1" x14ac:dyDescent="0.25">
      <c r="J198" s="79">
        <v>98</v>
      </c>
    </row>
    <row r="199" spans="10:10" ht="17.25" hidden="1" customHeight="1" x14ac:dyDescent="0.25">
      <c r="J199" s="79">
        <v>99</v>
      </c>
    </row>
    <row r="200" spans="10:10" ht="17.25" hidden="1" customHeight="1" x14ac:dyDescent="0.25">
      <c r="J200" s="79">
        <v>100</v>
      </c>
    </row>
    <row r="201" spans="10:10" ht="17.25" hidden="1" customHeight="1" x14ac:dyDescent="0.25"/>
    <row r="202" spans="10:10" ht="17.25" hidden="1" customHeight="1" x14ac:dyDescent="0.25"/>
    <row r="203" spans="10:10" ht="17.25" hidden="1" customHeight="1" x14ac:dyDescent="0.25"/>
    <row r="204" spans="10:10" ht="17.25" hidden="1" customHeight="1" x14ac:dyDescent="0.25"/>
    <row r="205" spans="10:10" ht="17.25" hidden="1" customHeight="1" x14ac:dyDescent="0.25"/>
    <row r="206" spans="10:10" ht="17.25" hidden="1" customHeight="1" x14ac:dyDescent="0.25"/>
    <row r="207" spans="10:10" ht="17.25" hidden="1" customHeight="1" x14ac:dyDescent="0.25"/>
    <row r="208" spans="10:10" ht="17.25" hidden="1" customHeight="1" x14ac:dyDescent="0.25"/>
    <row r="209" ht="17.25" hidden="1" customHeight="1" x14ac:dyDescent="0.25"/>
    <row r="210" ht="17.25" hidden="1" customHeight="1" x14ac:dyDescent="0.25"/>
    <row r="211" ht="17.25" hidden="1" customHeight="1" x14ac:dyDescent="0.25"/>
    <row r="212" ht="17.25" hidden="1" customHeight="1" x14ac:dyDescent="0.25"/>
    <row r="213" ht="17.25" hidden="1" customHeight="1" x14ac:dyDescent="0.25"/>
    <row r="214" ht="17.25" hidden="1" customHeight="1" x14ac:dyDescent="0.25"/>
    <row r="215" ht="17.25" hidden="1" customHeight="1" x14ac:dyDescent="0.25"/>
    <row r="216" ht="17.25" hidden="1" customHeight="1" x14ac:dyDescent="0.25"/>
    <row r="217" ht="17.25" hidden="1" customHeight="1" x14ac:dyDescent="0.25"/>
    <row r="218" ht="17.25" hidden="1" customHeight="1" x14ac:dyDescent="0.25"/>
    <row r="219" ht="17.25" hidden="1" customHeight="1" x14ac:dyDescent="0.25"/>
    <row r="220" ht="17.25" hidden="1" customHeight="1" x14ac:dyDescent="0.25"/>
    <row r="221" ht="17.25" hidden="1" customHeight="1" x14ac:dyDescent="0.25"/>
    <row r="222" ht="17.25" hidden="1" customHeight="1" x14ac:dyDescent="0.25"/>
    <row r="223" ht="17.25" hidden="1" customHeight="1" x14ac:dyDescent="0.25"/>
    <row r="224" ht="17.25" hidden="1" customHeight="1" x14ac:dyDescent="0.25"/>
    <row r="225" ht="17.25" hidden="1" customHeight="1" x14ac:dyDescent="0.25"/>
    <row r="226" ht="17.25" hidden="1" customHeight="1" x14ac:dyDescent="0.25"/>
    <row r="227" ht="17.25" hidden="1" customHeight="1" x14ac:dyDescent="0.25"/>
    <row r="228" ht="17.25" hidden="1" customHeight="1" x14ac:dyDescent="0.25"/>
    <row r="229" ht="17.25" hidden="1" customHeight="1" x14ac:dyDescent="0.25"/>
    <row r="230" ht="17.25" hidden="1" customHeight="1" x14ac:dyDescent="0.25"/>
    <row r="231" ht="17.25" hidden="1" customHeight="1" x14ac:dyDescent="0.25"/>
    <row r="232" ht="17.25" hidden="1" customHeight="1" x14ac:dyDescent="0.25"/>
    <row r="233" ht="17.25" hidden="1" customHeight="1" x14ac:dyDescent="0.25"/>
    <row r="234" ht="17.25" hidden="1" customHeight="1" x14ac:dyDescent="0.25"/>
    <row r="235" ht="17.25" hidden="1" customHeight="1" x14ac:dyDescent="0.25"/>
    <row r="236" ht="17.25" hidden="1" customHeight="1" x14ac:dyDescent="0.25"/>
    <row r="237" ht="17.25" hidden="1" customHeight="1" x14ac:dyDescent="0.25"/>
    <row r="238" ht="17.25" hidden="1" customHeight="1" x14ac:dyDescent="0.25"/>
    <row r="239" ht="17.25" hidden="1" customHeight="1" x14ac:dyDescent="0.25"/>
    <row r="240" ht="17.25" hidden="1" customHeight="1" x14ac:dyDescent="0.25"/>
    <row r="241" ht="17.25" hidden="1" customHeight="1" x14ac:dyDescent="0.25"/>
    <row r="242" ht="17.25" hidden="1" customHeight="1" x14ac:dyDescent="0.25"/>
    <row r="243" ht="17.25" hidden="1" customHeight="1" x14ac:dyDescent="0.25"/>
    <row r="244" ht="17.25" hidden="1" customHeight="1" x14ac:dyDescent="0.25"/>
    <row r="245" ht="17.25" hidden="1" customHeight="1" x14ac:dyDescent="0.25"/>
    <row r="246" ht="17.25" hidden="1" customHeight="1" x14ac:dyDescent="0.25"/>
    <row r="247" ht="17.25" hidden="1" customHeight="1" x14ac:dyDescent="0.25"/>
    <row r="248" ht="17.25" hidden="1" customHeight="1" x14ac:dyDescent="0.25"/>
    <row r="249" ht="17.25" hidden="1" customHeight="1" x14ac:dyDescent="0.25"/>
    <row r="250" ht="17.25" hidden="1" customHeight="1" x14ac:dyDescent="0.25"/>
    <row r="251" ht="17.25" hidden="1" customHeight="1" x14ac:dyDescent="0.25"/>
    <row r="252" ht="17.25" hidden="1" customHeight="1" x14ac:dyDescent="0.25"/>
    <row r="253" ht="17.25" hidden="1" customHeight="1" x14ac:dyDescent="0.25"/>
    <row r="254" ht="17.25" hidden="1" customHeight="1" x14ac:dyDescent="0.25"/>
    <row r="255" ht="17.25" hidden="1" customHeight="1" x14ac:dyDescent="0.25"/>
    <row r="256" ht="17.25" hidden="1" customHeight="1" x14ac:dyDescent="0.25"/>
    <row r="257" ht="17.25" hidden="1" customHeight="1" x14ac:dyDescent="0.25"/>
    <row r="258" ht="17.25" hidden="1" customHeight="1" x14ac:dyDescent="0.25"/>
    <row r="259" ht="17.25" hidden="1" customHeight="1" x14ac:dyDescent="0.25"/>
    <row r="260" ht="17.25" hidden="1" customHeight="1" x14ac:dyDescent="0.25"/>
    <row r="261" ht="17.25" hidden="1" customHeight="1" x14ac:dyDescent="0.25"/>
    <row r="262" ht="17.25" hidden="1" customHeight="1" x14ac:dyDescent="0.25"/>
    <row r="263" ht="17.25" hidden="1" customHeight="1" x14ac:dyDescent="0.25"/>
    <row r="264" ht="17.25" hidden="1" customHeight="1" x14ac:dyDescent="0.25"/>
    <row r="265" ht="17.25" hidden="1" customHeight="1" x14ac:dyDescent="0.25"/>
    <row r="266" ht="17.25" hidden="1" customHeight="1" x14ac:dyDescent="0.25"/>
    <row r="267" ht="17.25" hidden="1" customHeight="1" x14ac:dyDescent="0.25"/>
    <row r="268" ht="17.25" hidden="1" customHeight="1" x14ac:dyDescent="0.25"/>
    <row r="269" ht="17.25" hidden="1" customHeight="1" x14ac:dyDescent="0.25"/>
    <row r="270" ht="17.25" hidden="1" customHeight="1" x14ac:dyDescent="0.25"/>
    <row r="271" ht="17.25" hidden="1" customHeight="1" x14ac:dyDescent="0.25"/>
    <row r="272" ht="17.25" hidden="1" customHeight="1" x14ac:dyDescent="0.25"/>
    <row r="273" ht="17.25" hidden="1" customHeight="1" x14ac:dyDescent="0.25"/>
    <row r="274" ht="17.25" hidden="1" customHeight="1" x14ac:dyDescent="0.25"/>
    <row r="275" ht="17.25" hidden="1" customHeight="1" x14ac:dyDescent="0.25"/>
    <row r="276" ht="17.25" hidden="1" customHeight="1" x14ac:dyDescent="0.25"/>
    <row r="277" ht="17.25" hidden="1" customHeight="1" x14ac:dyDescent="0.25"/>
    <row r="278" ht="17.25" hidden="1" customHeight="1" x14ac:dyDescent="0.25"/>
    <row r="279" ht="17.25" hidden="1" customHeight="1" x14ac:dyDescent="0.25"/>
    <row r="280" ht="17.25" hidden="1" customHeight="1" x14ac:dyDescent="0.25"/>
    <row r="281" ht="17.25" hidden="1" customHeight="1" x14ac:dyDescent="0.25"/>
    <row r="282" ht="17.25" hidden="1" customHeight="1" x14ac:dyDescent="0.25"/>
    <row r="283" ht="17.25" hidden="1" customHeight="1" x14ac:dyDescent="0.25"/>
    <row r="284" ht="17.25" hidden="1" customHeight="1" x14ac:dyDescent="0.25"/>
    <row r="285" ht="17.25" hidden="1" customHeight="1" x14ac:dyDescent="0.25"/>
    <row r="286" ht="17.25" hidden="1" customHeight="1" x14ac:dyDescent="0.25"/>
    <row r="287" ht="17.25" hidden="1" customHeight="1" x14ac:dyDescent="0.25"/>
    <row r="288" ht="17.25" hidden="1" customHeight="1" x14ac:dyDescent="0.25"/>
    <row r="289" ht="17.25" hidden="1" customHeight="1" x14ac:dyDescent="0.25"/>
    <row r="290" ht="17.25" hidden="1" customHeight="1" x14ac:dyDescent="0.25"/>
    <row r="291" ht="17.25" hidden="1" customHeight="1" x14ac:dyDescent="0.25"/>
    <row r="292" ht="17.25" hidden="1" customHeight="1" x14ac:dyDescent="0.25"/>
    <row r="293" ht="17.25" hidden="1" customHeight="1" x14ac:dyDescent="0.25"/>
    <row r="294" ht="17.25" hidden="1" customHeight="1" x14ac:dyDescent="0.25"/>
    <row r="295" ht="17.25" hidden="1" customHeight="1" x14ac:dyDescent="0.25"/>
    <row r="296" ht="17.25" hidden="1" customHeight="1" x14ac:dyDescent="0.25"/>
    <row r="297" ht="17.25" hidden="1" customHeight="1" x14ac:dyDescent="0.25"/>
    <row r="298" ht="17.25" hidden="1" customHeight="1" x14ac:dyDescent="0.25"/>
    <row r="299" ht="17.25" hidden="1" customHeight="1" x14ac:dyDescent="0.25"/>
    <row r="300" ht="17.25" hidden="1" customHeight="1" x14ac:dyDescent="0.25"/>
    <row r="301" ht="17.25" hidden="1" customHeight="1" x14ac:dyDescent="0.25"/>
    <row r="302" ht="17.25" hidden="1" customHeight="1" x14ac:dyDescent="0.25"/>
    <row r="303" ht="17.25" hidden="1" customHeight="1" x14ac:dyDescent="0.25"/>
    <row r="304" ht="17.25" hidden="1" customHeight="1" x14ac:dyDescent="0.25"/>
    <row r="305" ht="17.25" hidden="1" customHeight="1" x14ac:dyDescent="0.25"/>
    <row r="306" ht="17.25" hidden="1" customHeight="1" x14ac:dyDescent="0.25"/>
    <row r="307" ht="17.25" hidden="1" customHeight="1" x14ac:dyDescent="0.25"/>
    <row r="308" ht="17.25" hidden="1" customHeight="1" x14ac:dyDescent="0.25"/>
    <row r="309" ht="17.25" hidden="1" customHeight="1" x14ac:dyDescent="0.25"/>
    <row r="310" ht="17.25" hidden="1" customHeight="1" x14ac:dyDescent="0.25"/>
    <row r="311" ht="17.25" hidden="1" customHeight="1" x14ac:dyDescent="0.25"/>
    <row r="312" ht="17.25" hidden="1" customHeight="1" x14ac:dyDescent="0.25"/>
    <row r="313" ht="17.25" hidden="1" customHeight="1" x14ac:dyDescent="0.25"/>
    <row r="314" ht="17.25" hidden="1" customHeight="1" x14ac:dyDescent="0.25"/>
    <row r="315" ht="17.25" hidden="1" customHeight="1" x14ac:dyDescent="0.25"/>
    <row r="316" ht="17.25" hidden="1" customHeight="1" x14ac:dyDescent="0.25"/>
    <row r="317" ht="17.25" hidden="1" customHeight="1" x14ac:dyDescent="0.25"/>
    <row r="318" ht="17.25" hidden="1" customHeight="1" x14ac:dyDescent="0.25"/>
    <row r="319" ht="17.25" hidden="1" customHeight="1" x14ac:dyDescent="0.25"/>
    <row r="320" ht="17.25" hidden="1" customHeight="1" x14ac:dyDescent="0.25"/>
    <row r="321" ht="17.25" hidden="1" customHeight="1" x14ac:dyDescent="0.25"/>
    <row r="322" ht="17.25" hidden="1" customHeight="1" x14ac:dyDescent="0.25"/>
    <row r="323" ht="17.25" hidden="1" customHeight="1" x14ac:dyDescent="0.25"/>
    <row r="324" ht="17.25" hidden="1" customHeight="1" x14ac:dyDescent="0.25"/>
    <row r="325" ht="17.25" hidden="1" customHeight="1" x14ac:dyDescent="0.25"/>
    <row r="326" ht="17.25" hidden="1" customHeight="1" x14ac:dyDescent="0.25"/>
    <row r="327" ht="17.25" hidden="1" customHeight="1" x14ac:dyDescent="0.25"/>
    <row r="328" ht="17.25" hidden="1" customHeight="1" x14ac:dyDescent="0.25"/>
    <row r="329" ht="17.25" hidden="1" customHeight="1" x14ac:dyDescent="0.25"/>
    <row r="330" ht="17.25" hidden="1" customHeight="1" x14ac:dyDescent="0.25"/>
    <row r="331" ht="17.25" hidden="1" customHeight="1" x14ac:dyDescent="0.25"/>
    <row r="332" ht="17.25" hidden="1" customHeight="1" x14ac:dyDescent="0.25"/>
    <row r="333" ht="17.25" hidden="1" customHeight="1" x14ac:dyDescent="0.25"/>
    <row r="334" ht="17.25" hidden="1" customHeight="1" x14ac:dyDescent="0.25"/>
    <row r="335" ht="17.25" hidden="1" customHeight="1" x14ac:dyDescent="0.25"/>
    <row r="336" ht="17.25" hidden="1" customHeight="1" x14ac:dyDescent="0.25"/>
    <row r="337" ht="17.25" hidden="1" customHeight="1" x14ac:dyDescent="0.25"/>
    <row r="338" ht="17.25" hidden="1" customHeight="1" x14ac:dyDescent="0.25"/>
    <row r="339" ht="17.25" hidden="1" customHeight="1" x14ac:dyDescent="0.25"/>
    <row r="340" ht="17.25" hidden="1" customHeight="1" x14ac:dyDescent="0.25"/>
    <row r="341" ht="17.25" hidden="1" customHeight="1" x14ac:dyDescent="0.25"/>
    <row r="342" ht="17.25" hidden="1" customHeight="1" x14ac:dyDescent="0.25"/>
    <row r="343" ht="17.25" hidden="1" customHeight="1" x14ac:dyDescent="0.25"/>
    <row r="344" ht="17.25" hidden="1" customHeight="1" x14ac:dyDescent="0.25"/>
    <row r="345" ht="17.25" hidden="1" customHeight="1" x14ac:dyDescent="0.25"/>
    <row r="346" ht="17.25" hidden="1" customHeight="1" x14ac:dyDescent="0.25"/>
    <row r="347" ht="17.25" hidden="1" customHeight="1" x14ac:dyDescent="0.25"/>
    <row r="348" ht="17.25" hidden="1" customHeight="1" x14ac:dyDescent="0.25"/>
    <row r="349" ht="17.25" hidden="1" customHeight="1" x14ac:dyDescent="0.25"/>
    <row r="350" ht="17.25" hidden="1" customHeight="1" x14ac:dyDescent="0.25"/>
    <row r="351" ht="17.25" hidden="1" customHeight="1" x14ac:dyDescent="0.25"/>
    <row r="352" ht="17.25" hidden="1" customHeight="1" x14ac:dyDescent="0.25"/>
    <row r="353" ht="17.25" hidden="1" customHeight="1" x14ac:dyDescent="0.25"/>
    <row r="354" ht="17.25" hidden="1" customHeight="1" x14ac:dyDescent="0.25"/>
    <row r="355" ht="17.25" hidden="1" customHeight="1" x14ac:dyDescent="0.25"/>
    <row r="356" ht="17.25" hidden="1" customHeight="1" x14ac:dyDescent="0.25"/>
    <row r="357" ht="17.25" hidden="1" customHeight="1" x14ac:dyDescent="0.25"/>
    <row r="358" ht="17.25" hidden="1" customHeight="1" x14ac:dyDescent="0.25"/>
    <row r="359" ht="17.25" hidden="1" customHeight="1" x14ac:dyDescent="0.25"/>
    <row r="360" ht="17.25" hidden="1" customHeight="1" x14ac:dyDescent="0.25"/>
    <row r="361" ht="17.25" hidden="1" customHeight="1" x14ac:dyDescent="0.25"/>
    <row r="362" ht="17.25" hidden="1" customHeight="1" x14ac:dyDescent="0.25"/>
    <row r="363" ht="17.25" hidden="1" customHeight="1" x14ac:dyDescent="0.25"/>
    <row r="364" ht="17.25" hidden="1" customHeight="1" x14ac:dyDescent="0.25"/>
    <row r="365" ht="17.25" hidden="1" customHeight="1" x14ac:dyDescent="0.25"/>
    <row r="366" ht="17.25" hidden="1" customHeight="1" x14ac:dyDescent="0.25"/>
    <row r="367" ht="17.25" hidden="1" customHeight="1" x14ac:dyDescent="0.25"/>
    <row r="368" ht="17.25" hidden="1" customHeight="1" x14ac:dyDescent="0.25"/>
    <row r="369" ht="17.25" hidden="1" customHeight="1" x14ac:dyDescent="0.25"/>
    <row r="370" ht="17.25" hidden="1" customHeight="1" x14ac:dyDescent="0.25"/>
    <row r="371" ht="17.25" hidden="1" customHeight="1" x14ac:dyDescent="0.25"/>
    <row r="372" ht="17.25" hidden="1" customHeight="1" x14ac:dyDescent="0.25"/>
    <row r="373" ht="17.25" hidden="1" customHeight="1" x14ac:dyDescent="0.25"/>
    <row r="374" ht="17.25" hidden="1" customHeight="1" x14ac:dyDescent="0.25"/>
    <row r="375" ht="17.25" hidden="1" customHeight="1" x14ac:dyDescent="0.25"/>
    <row r="376" ht="17.25" hidden="1" customHeight="1" x14ac:dyDescent="0.25"/>
    <row r="377" ht="17.25" hidden="1" customHeight="1" x14ac:dyDescent="0.25"/>
    <row r="378" ht="17.25" hidden="1" customHeight="1" x14ac:dyDescent="0.25"/>
    <row r="379" ht="17.25" hidden="1" customHeight="1" x14ac:dyDescent="0.25"/>
    <row r="380" ht="17.25" hidden="1" customHeight="1" x14ac:dyDescent="0.25"/>
    <row r="381" ht="17.25" hidden="1" customHeight="1" x14ac:dyDescent="0.25"/>
    <row r="382" ht="17.25" hidden="1" customHeight="1" x14ac:dyDescent="0.25"/>
    <row r="383" ht="17.25" hidden="1" customHeight="1" x14ac:dyDescent="0.25"/>
    <row r="384" ht="17.25" hidden="1" customHeight="1" x14ac:dyDescent="0.25"/>
    <row r="385" ht="17.25" hidden="1" customHeight="1" x14ac:dyDescent="0.25"/>
    <row r="386" ht="17.25" hidden="1" customHeight="1" x14ac:dyDescent="0.25"/>
    <row r="387" ht="17.25" hidden="1" customHeight="1" x14ac:dyDescent="0.25"/>
    <row r="388" ht="17.25" hidden="1" customHeight="1" x14ac:dyDescent="0.25"/>
    <row r="389" ht="17.25" hidden="1" customHeight="1" x14ac:dyDescent="0.25"/>
    <row r="390" ht="17.25" hidden="1" customHeight="1" x14ac:dyDescent="0.25"/>
    <row r="391" ht="17.25" hidden="1" customHeight="1" x14ac:dyDescent="0.25"/>
    <row r="392" ht="17.25" hidden="1" customHeight="1" x14ac:dyDescent="0.25"/>
    <row r="393" ht="17.25" hidden="1" customHeight="1" x14ac:dyDescent="0.25"/>
    <row r="394" ht="17.25" hidden="1" customHeight="1" x14ac:dyDescent="0.25"/>
    <row r="395" ht="17.25" hidden="1" customHeight="1" x14ac:dyDescent="0.25"/>
    <row r="396" ht="17.25" hidden="1" customHeight="1" x14ac:dyDescent="0.25"/>
    <row r="397" ht="17.25" hidden="1" customHeight="1" x14ac:dyDescent="0.25"/>
    <row r="398" ht="17.25" hidden="1" customHeight="1" x14ac:dyDescent="0.25"/>
    <row r="399" ht="17.25" hidden="1" customHeight="1" x14ac:dyDescent="0.25"/>
    <row r="400" ht="17.25" hidden="1" customHeight="1" x14ac:dyDescent="0.25"/>
    <row r="401" ht="17.25" hidden="1" customHeight="1" x14ac:dyDescent="0.25"/>
    <row r="402" ht="17.25" hidden="1" customHeight="1" x14ac:dyDescent="0.25"/>
    <row r="403" ht="17.25" hidden="1" customHeight="1" x14ac:dyDescent="0.25"/>
    <row r="404" ht="17.25" hidden="1" customHeight="1" x14ac:dyDescent="0.25"/>
    <row r="405" ht="17.25" hidden="1" customHeight="1" x14ac:dyDescent="0.25"/>
    <row r="406" ht="17.25" hidden="1" customHeight="1" x14ac:dyDescent="0.25"/>
    <row r="407" ht="17.25" hidden="1" customHeight="1" x14ac:dyDescent="0.25"/>
    <row r="408" ht="17.25" hidden="1" customHeight="1" x14ac:dyDescent="0.25"/>
    <row r="409" ht="17.25" hidden="1" customHeight="1" x14ac:dyDescent="0.25"/>
    <row r="410" ht="17.25" hidden="1" customHeight="1" x14ac:dyDescent="0.25"/>
    <row r="411" ht="17.25" hidden="1" customHeight="1" x14ac:dyDescent="0.25"/>
    <row r="412" ht="17.25" hidden="1" customHeight="1" x14ac:dyDescent="0.25"/>
    <row r="413" ht="17.25" hidden="1" customHeight="1" x14ac:dyDescent="0.25"/>
    <row r="414" ht="17.25" hidden="1" customHeight="1" x14ac:dyDescent="0.25"/>
    <row r="415" ht="17.25" hidden="1" customHeight="1" x14ac:dyDescent="0.25"/>
    <row r="416" ht="17.25" hidden="1" customHeight="1" x14ac:dyDescent="0.25"/>
    <row r="417" ht="17.25" hidden="1" customHeight="1" x14ac:dyDescent="0.25"/>
    <row r="418" ht="17.25" hidden="1" customHeight="1" x14ac:dyDescent="0.25"/>
    <row r="419" ht="17.25" hidden="1" customHeight="1" x14ac:dyDescent="0.25"/>
    <row r="420" ht="17.25" hidden="1" customHeight="1" x14ac:dyDescent="0.25"/>
    <row r="421" ht="17.25" hidden="1" customHeight="1" x14ac:dyDescent="0.25"/>
    <row r="422" ht="17.25" hidden="1" customHeight="1" x14ac:dyDescent="0.25"/>
    <row r="423" ht="17.25" hidden="1" customHeight="1" x14ac:dyDescent="0.25"/>
    <row r="424" ht="17.25" hidden="1" customHeight="1" x14ac:dyDescent="0.25"/>
    <row r="425" ht="17.25" hidden="1" customHeight="1" x14ac:dyDescent="0.25"/>
    <row r="426" ht="17.25" hidden="1" customHeight="1" x14ac:dyDescent="0.25"/>
    <row r="427" ht="17.25" hidden="1" customHeight="1" x14ac:dyDescent="0.25"/>
    <row r="428" ht="17.25" hidden="1" customHeight="1" x14ac:dyDescent="0.25"/>
    <row r="429" ht="17.25" hidden="1" customHeight="1" x14ac:dyDescent="0.25"/>
    <row r="430" ht="17.25" hidden="1" customHeight="1" x14ac:dyDescent="0.25"/>
    <row r="431" ht="17.25" hidden="1" customHeight="1" x14ac:dyDescent="0.25"/>
    <row r="432" ht="17.25" hidden="1" customHeight="1" x14ac:dyDescent="0.25"/>
    <row r="433" ht="17.25" hidden="1" customHeight="1" x14ac:dyDescent="0.25"/>
    <row r="434" ht="17.25" hidden="1" customHeight="1" x14ac:dyDescent="0.25"/>
    <row r="435" ht="17.25" hidden="1" customHeight="1" x14ac:dyDescent="0.25"/>
    <row r="436" ht="17.25" hidden="1" customHeight="1" x14ac:dyDescent="0.25"/>
    <row r="437" ht="17.25" hidden="1" customHeight="1" x14ac:dyDescent="0.25"/>
    <row r="438" ht="17.25" hidden="1" customHeight="1" x14ac:dyDescent="0.25"/>
    <row r="439" ht="17.25" hidden="1" customHeight="1" x14ac:dyDescent="0.25"/>
    <row r="440" ht="17.25" hidden="1" customHeight="1" x14ac:dyDescent="0.25"/>
    <row r="441" ht="17.25" hidden="1" customHeight="1" x14ac:dyDescent="0.25"/>
    <row r="442" ht="17.25" hidden="1" customHeight="1" x14ac:dyDescent="0.25"/>
    <row r="443" ht="17.25" hidden="1" customHeight="1" x14ac:dyDescent="0.25"/>
    <row r="444" ht="17.25" hidden="1" customHeight="1" x14ac:dyDescent="0.25"/>
    <row r="445" ht="17.25" hidden="1" customHeight="1" x14ac:dyDescent="0.25"/>
    <row r="446" ht="17.25" hidden="1" customHeight="1" x14ac:dyDescent="0.25"/>
    <row r="447" ht="17.25" hidden="1" customHeight="1" x14ac:dyDescent="0.25"/>
    <row r="448" ht="17.25" hidden="1" customHeight="1" x14ac:dyDescent="0.25"/>
    <row r="449" ht="17.25" hidden="1" customHeight="1" x14ac:dyDescent="0.25"/>
    <row r="450" ht="17.25" hidden="1" customHeight="1" x14ac:dyDescent="0.25"/>
    <row r="451" ht="17.25" hidden="1" customHeight="1" x14ac:dyDescent="0.25"/>
    <row r="452" ht="17.25" hidden="1" customHeight="1" x14ac:dyDescent="0.25"/>
    <row r="453" ht="17.25" hidden="1" customHeight="1" x14ac:dyDescent="0.25"/>
    <row r="454" ht="17.25" hidden="1" customHeight="1" x14ac:dyDescent="0.25"/>
    <row r="455" ht="17.25" hidden="1" customHeight="1" x14ac:dyDescent="0.25"/>
    <row r="456" ht="17.25" hidden="1" customHeight="1" x14ac:dyDescent="0.25"/>
    <row r="457" ht="17.25" hidden="1" customHeight="1" x14ac:dyDescent="0.25"/>
    <row r="458" ht="17.25" hidden="1" customHeight="1" x14ac:dyDescent="0.25"/>
    <row r="459" ht="17.25" hidden="1" customHeight="1" x14ac:dyDescent="0.25"/>
    <row r="460" ht="17.25" hidden="1" customHeight="1" x14ac:dyDescent="0.25"/>
    <row r="461" ht="17.25" hidden="1" customHeight="1" x14ac:dyDescent="0.25"/>
    <row r="462" ht="17.25" hidden="1" customHeight="1" x14ac:dyDescent="0.25"/>
    <row r="463" ht="17.25" hidden="1" customHeight="1" x14ac:dyDescent="0.25"/>
    <row r="464" ht="17.25" hidden="1" customHeight="1" x14ac:dyDescent="0.25"/>
    <row r="465" ht="17.25" hidden="1" customHeight="1" x14ac:dyDescent="0.25"/>
    <row r="466" ht="17.25" hidden="1" customHeight="1" x14ac:dyDescent="0.25"/>
    <row r="467" ht="17.25" hidden="1" customHeight="1" x14ac:dyDescent="0.25"/>
    <row r="468" ht="17.25" hidden="1" customHeight="1" x14ac:dyDescent="0.25"/>
    <row r="469" ht="17.25" hidden="1" customHeight="1" x14ac:dyDescent="0.25"/>
    <row r="470" ht="17.25" hidden="1" customHeight="1" x14ac:dyDescent="0.25"/>
    <row r="471" ht="17.25" hidden="1" customHeight="1" x14ac:dyDescent="0.25"/>
    <row r="472" ht="17.25" hidden="1" customHeight="1" x14ac:dyDescent="0.25"/>
    <row r="473" ht="17.25" hidden="1" customHeight="1" x14ac:dyDescent="0.25"/>
    <row r="474" ht="17.25" hidden="1" customHeight="1" x14ac:dyDescent="0.25"/>
    <row r="475" ht="17.25" hidden="1" customHeight="1" x14ac:dyDescent="0.25"/>
    <row r="476" ht="17.25" hidden="1" customHeight="1" x14ac:dyDescent="0.25"/>
    <row r="477" ht="17.25" hidden="1" customHeight="1" x14ac:dyDescent="0.25"/>
    <row r="478" ht="17.25" hidden="1" customHeight="1" x14ac:dyDescent="0.25"/>
    <row r="479" ht="17.25" hidden="1" customHeight="1" x14ac:dyDescent="0.25"/>
    <row r="480" ht="17.25" hidden="1" customHeight="1" x14ac:dyDescent="0.25"/>
    <row r="481" ht="17.25" hidden="1" customHeight="1" x14ac:dyDescent="0.25"/>
    <row r="482" ht="17.25" hidden="1" customHeight="1" x14ac:dyDescent="0.25"/>
    <row r="483" ht="17.25" hidden="1" customHeight="1" x14ac:dyDescent="0.25"/>
    <row r="484" ht="17.25" hidden="1" customHeight="1" x14ac:dyDescent="0.25"/>
    <row r="485" ht="17.25" hidden="1" customHeight="1" x14ac:dyDescent="0.25"/>
    <row r="486" ht="17.25" hidden="1" customHeight="1" x14ac:dyDescent="0.25"/>
    <row r="487" ht="17.25" hidden="1" customHeight="1" x14ac:dyDescent="0.25"/>
    <row r="488" ht="17.25" hidden="1" customHeight="1" x14ac:dyDescent="0.25"/>
    <row r="489" ht="17.25" hidden="1" customHeight="1" x14ac:dyDescent="0.25"/>
    <row r="490" ht="17.25" hidden="1" customHeight="1" x14ac:dyDescent="0.25"/>
    <row r="491" ht="17.25" hidden="1" customHeight="1" x14ac:dyDescent="0.25"/>
    <row r="492" ht="17.25" hidden="1" customHeight="1" x14ac:dyDescent="0.25"/>
    <row r="493" ht="17.25" hidden="1" customHeight="1" x14ac:dyDescent="0.25"/>
    <row r="494" ht="17.25" hidden="1" customHeight="1" x14ac:dyDescent="0.25"/>
    <row r="495" ht="17.25" hidden="1" customHeight="1" x14ac:dyDescent="0.25"/>
    <row r="496" ht="17.25" hidden="1" customHeight="1" x14ac:dyDescent="0.25"/>
    <row r="497" ht="17.25" hidden="1" customHeight="1" x14ac:dyDescent="0.25"/>
    <row r="498" ht="17.25" hidden="1" customHeight="1" x14ac:dyDescent="0.25"/>
    <row r="499" ht="17.25" hidden="1" customHeight="1" x14ac:dyDescent="0.25"/>
    <row r="500" ht="17.25" hidden="1" customHeight="1" x14ac:dyDescent="0.25"/>
    <row r="501" ht="17.25" hidden="1" customHeight="1" x14ac:dyDescent="0.25"/>
    <row r="502" ht="17.25" hidden="1" customHeight="1" x14ac:dyDescent="0.25"/>
    <row r="503" ht="17.25" hidden="1" customHeight="1" x14ac:dyDescent="0.25"/>
    <row r="504" ht="17.25" hidden="1" customHeight="1" x14ac:dyDescent="0.25"/>
    <row r="505" ht="17.25" hidden="1" customHeight="1" x14ac:dyDescent="0.25"/>
    <row r="506" ht="17.25" hidden="1" customHeight="1" x14ac:dyDescent="0.25"/>
    <row r="507" ht="17.25" hidden="1" customHeight="1" x14ac:dyDescent="0.25"/>
    <row r="508" ht="17.25" hidden="1" customHeight="1" x14ac:dyDescent="0.25"/>
    <row r="509" ht="17.25" hidden="1" customHeight="1" x14ac:dyDescent="0.25"/>
    <row r="510" ht="17.25" hidden="1" customHeight="1" x14ac:dyDescent="0.25"/>
    <row r="511" ht="17.25" hidden="1" customHeight="1" x14ac:dyDescent="0.25"/>
    <row r="512" ht="17.25" hidden="1" customHeight="1" x14ac:dyDescent="0.25"/>
    <row r="513" ht="17.25" hidden="1" customHeight="1" x14ac:dyDescent="0.25"/>
    <row r="514" ht="17.25" hidden="1" customHeight="1" x14ac:dyDescent="0.25"/>
    <row r="515" ht="17.25" hidden="1" customHeight="1" x14ac:dyDescent="0.25"/>
    <row r="516" ht="17.25" hidden="1" customHeight="1" x14ac:dyDescent="0.25"/>
    <row r="517" ht="17.25" hidden="1" customHeight="1" x14ac:dyDescent="0.25"/>
    <row r="518" ht="17.25" hidden="1" customHeight="1" x14ac:dyDescent="0.25"/>
    <row r="519" ht="17.25" hidden="1" customHeight="1" x14ac:dyDescent="0.25"/>
    <row r="520" ht="17.25" hidden="1" customHeight="1" x14ac:dyDescent="0.25"/>
    <row r="521" ht="17.25" hidden="1" customHeight="1" x14ac:dyDescent="0.25"/>
    <row r="522" ht="17.25" hidden="1" customHeight="1" x14ac:dyDescent="0.25"/>
    <row r="523" ht="17.25" hidden="1" customHeight="1" x14ac:dyDescent="0.25"/>
    <row r="524" ht="17.25" hidden="1" customHeight="1" x14ac:dyDescent="0.25"/>
    <row r="525" ht="17.25" hidden="1" customHeight="1" x14ac:dyDescent="0.25"/>
    <row r="526" ht="17.25" hidden="1" customHeight="1" x14ac:dyDescent="0.25"/>
    <row r="527" ht="17.25" hidden="1" customHeight="1" x14ac:dyDescent="0.25"/>
    <row r="528" ht="17.25" hidden="1" customHeight="1" x14ac:dyDescent="0.25"/>
    <row r="529" ht="17.25" hidden="1" customHeight="1" x14ac:dyDescent="0.25"/>
    <row r="530" ht="17.25" hidden="1" customHeight="1" x14ac:dyDescent="0.25"/>
    <row r="531" ht="17.25" hidden="1" customHeight="1" x14ac:dyDescent="0.25"/>
    <row r="532" ht="17.25" hidden="1" customHeight="1" x14ac:dyDescent="0.25"/>
    <row r="533" ht="17.25" hidden="1" customHeight="1" x14ac:dyDescent="0.25"/>
    <row r="534" ht="17.25" hidden="1" customHeight="1" x14ac:dyDescent="0.25"/>
    <row r="535" ht="17.25" hidden="1" customHeight="1" x14ac:dyDescent="0.25"/>
    <row r="536" ht="17.25" hidden="1" customHeight="1" x14ac:dyDescent="0.25"/>
    <row r="537" ht="17.25" hidden="1" customHeight="1" x14ac:dyDescent="0.25"/>
    <row r="538" ht="17.25" hidden="1" customHeight="1" x14ac:dyDescent="0.25"/>
    <row r="539" ht="17.25" hidden="1" customHeight="1" x14ac:dyDescent="0.25"/>
    <row r="540" ht="17.25" hidden="1" customHeight="1" x14ac:dyDescent="0.25"/>
    <row r="541" ht="17.25" hidden="1" customHeight="1" x14ac:dyDescent="0.25"/>
    <row r="542" ht="17.25" hidden="1" customHeight="1" x14ac:dyDescent="0.25"/>
    <row r="543" ht="17.25" hidden="1" customHeight="1" x14ac:dyDescent="0.25"/>
    <row r="544" ht="17.25" hidden="1" customHeight="1" x14ac:dyDescent="0.25"/>
    <row r="545" ht="17.25" hidden="1" customHeight="1" x14ac:dyDescent="0.25"/>
    <row r="546" ht="17.25" hidden="1" customHeight="1" x14ac:dyDescent="0.25"/>
    <row r="547" ht="17.25" hidden="1" customHeight="1" x14ac:dyDescent="0.25"/>
    <row r="548" ht="17.25" hidden="1" customHeight="1" x14ac:dyDescent="0.25"/>
    <row r="549" ht="17.25" hidden="1" customHeight="1" x14ac:dyDescent="0.25"/>
    <row r="550" ht="17.25" hidden="1" customHeight="1" x14ac:dyDescent="0.25"/>
    <row r="551" ht="17.25" hidden="1" customHeight="1" x14ac:dyDescent="0.25"/>
    <row r="552" ht="17.25" hidden="1" customHeight="1" x14ac:dyDescent="0.25"/>
    <row r="553" ht="17.25" hidden="1" customHeight="1" x14ac:dyDescent="0.25"/>
    <row r="554" ht="17.25" hidden="1" customHeight="1" x14ac:dyDescent="0.25"/>
    <row r="555" ht="17.25" hidden="1" customHeight="1" x14ac:dyDescent="0.25"/>
    <row r="556" ht="17.25" hidden="1" customHeight="1" x14ac:dyDescent="0.25"/>
    <row r="557" ht="17.25" hidden="1" customHeight="1" x14ac:dyDescent="0.25"/>
    <row r="558" ht="17.25" hidden="1" customHeight="1" x14ac:dyDescent="0.25"/>
    <row r="559" ht="17.25" hidden="1" customHeight="1" x14ac:dyDescent="0.25"/>
    <row r="560" ht="17.25" hidden="1" customHeight="1" x14ac:dyDescent="0.25"/>
    <row r="561" ht="17.25" hidden="1" customHeight="1" x14ac:dyDescent="0.25"/>
    <row r="562" ht="17.25" hidden="1" customHeight="1" x14ac:dyDescent="0.25"/>
    <row r="563" ht="17.25" hidden="1" customHeight="1" x14ac:dyDescent="0.25"/>
    <row r="564" ht="17.25" hidden="1" customHeight="1" x14ac:dyDescent="0.25"/>
    <row r="565" ht="17.25" hidden="1" customHeight="1" x14ac:dyDescent="0.25"/>
    <row r="566" ht="17.25" hidden="1" customHeight="1" x14ac:dyDescent="0.25"/>
    <row r="567" ht="17.25" hidden="1" customHeight="1" x14ac:dyDescent="0.25"/>
    <row r="568" ht="17.25" hidden="1" customHeight="1" x14ac:dyDescent="0.25"/>
    <row r="569" ht="17.25" hidden="1" customHeight="1" x14ac:dyDescent="0.25"/>
    <row r="570" ht="17.25" hidden="1" customHeight="1" x14ac:dyDescent="0.25"/>
    <row r="571" ht="17.25" hidden="1" customHeight="1" x14ac:dyDescent="0.25"/>
    <row r="572" ht="17.25" hidden="1" customHeight="1" x14ac:dyDescent="0.25"/>
    <row r="573" ht="17.25" hidden="1" customHeight="1" x14ac:dyDescent="0.25"/>
    <row r="574" ht="17.25" hidden="1" customHeight="1" x14ac:dyDescent="0.25"/>
    <row r="575" ht="17.25" hidden="1" customHeight="1" x14ac:dyDescent="0.25"/>
    <row r="576" ht="17.25" hidden="1" customHeight="1" x14ac:dyDescent="0.25"/>
    <row r="577" ht="17.25" hidden="1" customHeight="1" x14ac:dyDescent="0.25"/>
    <row r="578" ht="17.25" hidden="1" customHeight="1" x14ac:dyDescent="0.25"/>
    <row r="579" ht="17.25" hidden="1" customHeight="1" x14ac:dyDescent="0.25"/>
    <row r="580" ht="17.25" hidden="1" customHeight="1" x14ac:dyDescent="0.25"/>
    <row r="581" ht="17.25" hidden="1" customHeight="1" x14ac:dyDescent="0.25"/>
    <row r="582" ht="17.25" hidden="1" customHeight="1" x14ac:dyDescent="0.25"/>
    <row r="583" ht="17.25" hidden="1" customHeight="1" x14ac:dyDescent="0.25"/>
    <row r="584" ht="17.25" hidden="1" customHeight="1" x14ac:dyDescent="0.25"/>
    <row r="585" ht="17.25" hidden="1" customHeight="1" x14ac:dyDescent="0.25"/>
    <row r="586" ht="17.25" hidden="1" customHeight="1" x14ac:dyDescent="0.25"/>
    <row r="587" ht="17.25" hidden="1" customHeight="1" x14ac:dyDescent="0.25"/>
    <row r="588" ht="17.25" hidden="1" customHeight="1" x14ac:dyDescent="0.25"/>
    <row r="589" ht="17.25" hidden="1" customHeight="1" x14ac:dyDescent="0.25"/>
    <row r="590" ht="17.25" hidden="1" customHeight="1" x14ac:dyDescent="0.25"/>
    <row r="591" ht="17.25" hidden="1" customHeight="1" x14ac:dyDescent="0.25"/>
    <row r="592" ht="17.25" hidden="1" customHeight="1" x14ac:dyDescent="0.25"/>
    <row r="593" ht="17.25" hidden="1" customHeight="1" x14ac:dyDescent="0.25"/>
    <row r="594" ht="17.25" hidden="1" customHeight="1" x14ac:dyDescent="0.25"/>
    <row r="595" ht="17.25" hidden="1" customHeight="1" x14ac:dyDescent="0.25"/>
    <row r="596" ht="17.25" hidden="1" customHeight="1" x14ac:dyDescent="0.25"/>
    <row r="597" ht="17.25" hidden="1" customHeight="1" x14ac:dyDescent="0.25"/>
    <row r="598" ht="17.25" hidden="1" customHeight="1" x14ac:dyDescent="0.25"/>
    <row r="599" ht="17.25" hidden="1" customHeight="1" x14ac:dyDescent="0.25"/>
    <row r="600" ht="17.25" hidden="1" customHeight="1" x14ac:dyDescent="0.25"/>
    <row r="601" ht="17.25" hidden="1" customHeight="1" x14ac:dyDescent="0.25"/>
    <row r="602" ht="17.25" hidden="1" customHeight="1" x14ac:dyDescent="0.25"/>
    <row r="603" ht="17.25" hidden="1" customHeight="1" x14ac:dyDescent="0.25"/>
    <row r="604" ht="17.25" hidden="1" customHeight="1" x14ac:dyDescent="0.25"/>
    <row r="605" ht="17.25" hidden="1" customHeight="1" x14ac:dyDescent="0.25"/>
    <row r="606" ht="17.25" hidden="1" customHeight="1" x14ac:dyDescent="0.25"/>
    <row r="607" ht="17.25" hidden="1" customHeight="1" x14ac:dyDescent="0.25"/>
    <row r="608" ht="17.25" hidden="1" customHeight="1" x14ac:dyDescent="0.25"/>
    <row r="609" ht="17.25" hidden="1" customHeight="1" x14ac:dyDescent="0.25"/>
    <row r="610" ht="17.25" hidden="1" customHeight="1" x14ac:dyDescent="0.25"/>
    <row r="611" ht="17.25" hidden="1" customHeight="1" x14ac:dyDescent="0.25"/>
    <row r="612" ht="17.25" hidden="1" customHeight="1" x14ac:dyDescent="0.25"/>
    <row r="613" ht="17.25" hidden="1" customHeight="1" x14ac:dyDescent="0.25"/>
    <row r="614" ht="17.25" hidden="1" customHeight="1" x14ac:dyDescent="0.25"/>
    <row r="615" ht="17.25" hidden="1" customHeight="1" x14ac:dyDescent="0.25"/>
    <row r="616" ht="17.25" hidden="1" customHeight="1" x14ac:dyDescent="0.25"/>
    <row r="617" ht="17.25" hidden="1" customHeight="1" x14ac:dyDescent="0.25"/>
    <row r="618" ht="17.25" hidden="1" customHeight="1" x14ac:dyDescent="0.25"/>
    <row r="619" ht="17.25" hidden="1" customHeight="1" x14ac:dyDescent="0.25"/>
    <row r="620" ht="17.25" hidden="1" customHeight="1" x14ac:dyDescent="0.25"/>
    <row r="621" ht="17.25" hidden="1" customHeight="1" x14ac:dyDescent="0.25"/>
    <row r="622" ht="17.25" hidden="1" customHeight="1" x14ac:dyDescent="0.25"/>
    <row r="623" ht="17.25" hidden="1" customHeight="1" x14ac:dyDescent="0.25"/>
    <row r="624" ht="17.25" hidden="1" customHeight="1" x14ac:dyDescent="0.25"/>
    <row r="625" ht="17.25" hidden="1" customHeight="1" x14ac:dyDescent="0.25"/>
    <row r="626" ht="17.25" hidden="1" customHeight="1" x14ac:dyDescent="0.25"/>
    <row r="627" ht="17.25" hidden="1" customHeight="1" x14ac:dyDescent="0.25"/>
    <row r="628" ht="17.25" hidden="1" customHeight="1" x14ac:dyDescent="0.25"/>
    <row r="629" ht="17.25" hidden="1" customHeight="1" x14ac:dyDescent="0.25"/>
    <row r="630" ht="17.25" hidden="1" customHeight="1" x14ac:dyDescent="0.25"/>
    <row r="631" ht="17.25" hidden="1" customHeight="1" x14ac:dyDescent="0.25"/>
    <row r="632" ht="17.25" hidden="1" customHeight="1" x14ac:dyDescent="0.25"/>
    <row r="633" ht="17.25" hidden="1" customHeight="1" x14ac:dyDescent="0.25"/>
    <row r="634" ht="17.25" hidden="1" customHeight="1" x14ac:dyDescent="0.25"/>
    <row r="635" ht="17.25" hidden="1" customHeight="1" x14ac:dyDescent="0.25"/>
    <row r="636" ht="17.25" hidden="1" customHeight="1" x14ac:dyDescent="0.25"/>
    <row r="637" ht="17.25" hidden="1" customHeight="1" x14ac:dyDescent="0.25"/>
    <row r="638" ht="17.25" hidden="1" customHeight="1" x14ac:dyDescent="0.25"/>
    <row r="639" ht="17.25" hidden="1" customHeight="1" x14ac:dyDescent="0.25"/>
    <row r="640" ht="17.25" hidden="1" customHeight="1" x14ac:dyDescent="0.25"/>
    <row r="641" ht="17.25" hidden="1" customHeight="1" x14ac:dyDescent="0.25"/>
    <row r="642" ht="17.25" hidden="1" customHeight="1" x14ac:dyDescent="0.25"/>
    <row r="643" ht="17.25" hidden="1" customHeight="1" x14ac:dyDescent="0.25"/>
    <row r="644" ht="17.25" hidden="1" customHeight="1" x14ac:dyDescent="0.25"/>
    <row r="645" ht="17.25" hidden="1" customHeight="1" x14ac:dyDescent="0.25"/>
    <row r="646" ht="17.25" hidden="1" customHeight="1" x14ac:dyDescent="0.25"/>
    <row r="647" ht="17.25" hidden="1" customHeight="1" x14ac:dyDescent="0.25"/>
    <row r="648" ht="17.25" hidden="1" customHeight="1" x14ac:dyDescent="0.25"/>
    <row r="649" ht="17.25" hidden="1" customHeight="1" x14ac:dyDescent="0.25"/>
    <row r="650" ht="17.25" hidden="1" customHeight="1" x14ac:dyDescent="0.25"/>
    <row r="651" ht="17.25" hidden="1" customHeight="1" x14ac:dyDescent="0.25"/>
    <row r="652" ht="17.25" hidden="1" customHeight="1" x14ac:dyDescent="0.25"/>
    <row r="653" ht="17.25" hidden="1" customHeight="1" x14ac:dyDescent="0.25"/>
    <row r="654" ht="17.25" hidden="1" customHeight="1" x14ac:dyDescent="0.25"/>
    <row r="655" ht="17.25" hidden="1" customHeight="1" x14ac:dyDescent="0.25"/>
    <row r="656" ht="17.25" hidden="1" customHeight="1" x14ac:dyDescent="0.25"/>
    <row r="657" ht="17.25" hidden="1" customHeight="1" x14ac:dyDescent="0.25"/>
    <row r="658" ht="17.25" hidden="1" customHeight="1" x14ac:dyDescent="0.25"/>
    <row r="659" ht="17.25" hidden="1" customHeight="1" x14ac:dyDescent="0.25"/>
    <row r="660" ht="17.25" hidden="1" customHeight="1" x14ac:dyDescent="0.25"/>
    <row r="661" ht="17.25" hidden="1" customHeight="1" x14ac:dyDescent="0.25"/>
    <row r="662" ht="17.25" hidden="1" customHeight="1" x14ac:dyDescent="0.25"/>
    <row r="663" ht="17.25" hidden="1" customHeight="1" x14ac:dyDescent="0.25"/>
    <row r="664" ht="17.25" hidden="1" customHeight="1" x14ac:dyDescent="0.25"/>
    <row r="665" ht="17.25" hidden="1" customHeight="1" x14ac:dyDescent="0.25"/>
    <row r="666" ht="17.25" hidden="1" customHeight="1" x14ac:dyDescent="0.25"/>
    <row r="667" ht="17.25" hidden="1" customHeight="1" x14ac:dyDescent="0.25"/>
    <row r="668" ht="17.25" hidden="1" customHeight="1" x14ac:dyDescent="0.25"/>
    <row r="669" ht="17.25" hidden="1" customHeight="1" x14ac:dyDescent="0.25"/>
    <row r="670" ht="17.25" hidden="1" customHeight="1" x14ac:dyDescent="0.25"/>
    <row r="671" ht="17.25" hidden="1" customHeight="1" x14ac:dyDescent="0.25"/>
    <row r="672" ht="17.25" hidden="1" customHeight="1" x14ac:dyDescent="0.25"/>
    <row r="673" ht="17.25" hidden="1" customHeight="1" x14ac:dyDescent="0.25"/>
    <row r="674" ht="17.25" hidden="1" customHeight="1" x14ac:dyDescent="0.25"/>
    <row r="675" ht="17.25" hidden="1" customHeight="1" x14ac:dyDescent="0.25"/>
    <row r="676" ht="17.25" hidden="1" customHeight="1" x14ac:dyDescent="0.25"/>
    <row r="677" ht="17.25" hidden="1" customHeight="1" x14ac:dyDescent="0.25"/>
    <row r="678" ht="17.25" hidden="1" customHeight="1" x14ac:dyDescent="0.25"/>
    <row r="679" ht="17.25" hidden="1" customHeight="1" x14ac:dyDescent="0.25"/>
    <row r="680" ht="17.25" hidden="1" customHeight="1" x14ac:dyDescent="0.25"/>
    <row r="681" ht="17.25" hidden="1" customHeight="1" x14ac:dyDescent="0.25"/>
    <row r="682" ht="17.25" hidden="1" customHeight="1" x14ac:dyDescent="0.25"/>
    <row r="683" ht="17.25" hidden="1" customHeight="1" x14ac:dyDescent="0.25"/>
    <row r="684" ht="17.25" hidden="1" customHeight="1" x14ac:dyDescent="0.25"/>
    <row r="685" ht="17.25" hidden="1" customHeight="1" x14ac:dyDescent="0.25"/>
    <row r="686" ht="17.25" hidden="1" customHeight="1" x14ac:dyDescent="0.25"/>
    <row r="687" ht="17.25" hidden="1" customHeight="1" x14ac:dyDescent="0.25"/>
    <row r="688" ht="17.25" hidden="1" customHeight="1" x14ac:dyDescent="0.25"/>
    <row r="689" ht="17.25" hidden="1" customHeight="1" x14ac:dyDescent="0.25"/>
    <row r="690" ht="17.25" hidden="1" customHeight="1" x14ac:dyDescent="0.25"/>
    <row r="691" ht="17.25" hidden="1" customHeight="1" x14ac:dyDescent="0.25"/>
    <row r="692" ht="17.25" hidden="1" customHeight="1" x14ac:dyDescent="0.25"/>
    <row r="693" ht="17.25" hidden="1" customHeight="1" x14ac:dyDescent="0.25"/>
    <row r="694" ht="17.25" hidden="1" customHeight="1" x14ac:dyDescent="0.25"/>
    <row r="695" ht="17.25" hidden="1" customHeight="1" x14ac:dyDescent="0.25"/>
    <row r="696" ht="17.25" hidden="1" customHeight="1" x14ac:dyDescent="0.25"/>
    <row r="697" ht="17.25" hidden="1" customHeight="1" x14ac:dyDescent="0.25"/>
    <row r="698" ht="17.25" hidden="1" customHeight="1" x14ac:dyDescent="0.25"/>
    <row r="699" ht="17.25" hidden="1" customHeight="1" x14ac:dyDescent="0.25"/>
    <row r="700" ht="17.25" hidden="1" customHeight="1" x14ac:dyDescent="0.25"/>
    <row r="701" ht="17.25" hidden="1" customHeight="1" x14ac:dyDescent="0.25"/>
    <row r="702" ht="17.25" hidden="1" customHeight="1" x14ac:dyDescent="0.25"/>
    <row r="703" ht="17.25" hidden="1" customHeight="1" x14ac:dyDescent="0.25"/>
    <row r="704" ht="17.25" hidden="1" customHeight="1" x14ac:dyDescent="0.25"/>
    <row r="705" ht="17.25" hidden="1" customHeight="1" x14ac:dyDescent="0.25"/>
    <row r="706" ht="17.25" hidden="1" customHeight="1" x14ac:dyDescent="0.25"/>
    <row r="707" ht="17.25" hidden="1" customHeight="1" x14ac:dyDescent="0.25"/>
    <row r="708" ht="17.25" hidden="1" customHeight="1" x14ac:dyDescent="0.25"/>
    <row r="709" ht="17.25" hidden="1" customHeight="1" x14ac:dyDescent="0.25"/>
    <row r="710" ht="17.25" hidden="1" customHeight="1" x14ac:dyDescent="0.25"/>
    <row r="711" ht="17.25" hidden="1" customHeight="1" x14ac:dyDescent="0.25"/>
    <row r="712" ht="17.25" hidden="1" customHeight="1" x14ac:dyDescent="0.25"/>
    <row r="713" ht="17.25" hidden="1" customHeight="1" x14ac:dyDescent="0.25"/>
    <row r="714" ht="17.25" hidden="1" customHeight="1" x14ac:dyDescent="0.25"/>
    <row r="715" ht="17.25" hidden="1" customHeight="1" x14ac:dyDescent="0.25"/>
    <row r="716" ht="17.25" hidden="1" customHeight="1" x14ac:dyDescent="0.25"/>
    <row r="717" ht="17.25" hidden="1" customHeight="1" x14ac:dyDescent="0.25"/>
    <row r="718" ht="17.25" hidden="1" customHeight="1" x14ac:dyDescent="0.25"/>
    <row r="719" ht="17.25" hidden="1" customHeight="1" x14ac:dyDescent="0.25"/>
    <row r="720" ht="17.25" hidden="1" customHeight="1" x14ac:dyDescent="0.25"/>
    <row r="721" ht="17.25" hidden="1" customHeight="1" x14ac:dyDescent="0.25"/>
    <row r="722" ht="17.25" hidden="1" customHeight="1" x14ac:dyDescent="0.25"/>
    <row r="723" ht="17.25" hidden="1" customHeight="1" x14ac:dyDescent="0.25"/>
    <row r="724" ht="17.25" hidden="1" customHeight="1" x14ac:dyDescent="0.25"/>
    <row r="725" ht="17.25" hidden="1" customHeight="1" x14ac:dyDescent="0.25"/>
    <row r="726" ht="17.25" hidden="1" customHeight="1" x14ac:dyDescent="0.25"/>
    <row r="727" ht="17.25" hidden="1" customHeight="1" x14ac:dyDescent="0.25"/>
    <row r="728" ht="17.25" hidden="1" customHeight="1" x14ac:dyDescent="0.25"/>
    <row r="729" ht="17.25" hidden="1" customHeight="1" x14ac:dyDescent="0.25"/>
    <row r="730" ht="17.25" hidden="1" customHeight="1" x14ac:dyDescent="0.25"/>
    <row r="731" ht="17.25" hidden="1" customHeight="1" x14ac:dyDescent="0.25"/>
    <row r="732" ht="17.25" hidden="1" customHeight="1" x14ac:dyDescent="0.25"/>
    <row r="733" ht="17.25" hidden="1" customHeight="1" x14ac:dyDescent="0.25"/>
    <row r="734" ht="17.25" hidden="1" customHeight="1" x14ac:dyDescent="0.25"/>
    <row r="735" ht="17.25" hidden="1" customHeight="1" x14ac:dyDescent="0.25"/>
    <row r="736" ht="17.25" hidden="1" customHeight="1" x14ac:dyDescent="0.25"/>
    <row r="737" ht="17.25" hidden="1" customHeight="1" x14ac:dyDescent="0.25"/>
    <row r="738" ht="17.25" hidden="1" customHeight="1" x14ac:dyDescent="0.25"/>
    <row r="739" ht="17.25" hidden="1" customHeight="1" x14ac:dyDescent="0.25"/>
    <row r="740" ht="17.25" hidden="1" customHeight="1" x14ac:dyDescent="0.25"/>
    <row r="741" ht="17.25" hidden="1" customHeight="1" x14ac:dyDescent="0.25"/>
    <row r="742" ht="17.25" hidden="1" customHeight="1" x14ac:dyDescent="0.25"/>
    <row r="743" ht="17.25" hidden="1" customHeight="1" x14ac:dyDescent="0.25"/>
    <row r="744" ht="17.25" hidden="1" customHeight="1" x14ac:dyDescent="0.25"/>
    <row r="745" ht="17.25" hidden="1" customHeight="1" x14ac:dyDescent="0.25"/>
    <row r="746" ht="17.25" hidden="1" customHeight="1" x14ac:dyDescent="0.25"/>
    <row r="747" ht="17.25" hidden="1" customHeight="1" x14ac:dyDescent="0.25"/>
    <row r="748" ht="17.25" hidden="1" customHeight="1" x14ac:dyDescent="0.25"/>
    <row r="749" ht="17.25" hidden="1" customHeight="1" x14ac:dyDescent="0.25"/>
    <row r="750" ht="17.25" hidden="1" customHeight="1" x14ac:dyDescent="0.25"/>
    <row r="751" ht="17.25" hidden="1" customHeight="1" x14ac:dyDescent="0.25"/>
    <row r="752" ht="17.25" hidden="1" customHeight="1" x14ac:dyDescent="0.25"/>
    <row r="753" ht="17.25" hidden="1" customHeight="1" x14ac:dyDescent="0.25"/>
    <row r="754" ht="17.25" hidden="1" customHeight="1" x14ac:dyDescent="0.25"/>
    <row r="755" ht="17.25" hidden="1" customHeight="1" x14ac:dyDescent="0.25"/>
    <row r="756" ht="17.25" hidden="1" customHeight="1" x14ac:dyDescent="0.25"/>
    <row r="757" ht="17.25" hidden="1" customHeight="1" x14ac:dyDescent="0.25"/>
    <row r="758" ht="17.25" hidden="1" customHeight="1" x14ac:dyDescent="0.25"/>
    <row r="759" ht="17.25" hidden="1" customHeight="1" x14ac:dyDescent="0.25"/>
    <row r="760" ht="17.25" hidden="1" customHeight="1" x14ac:dyDescent="0.25"/>
    <row r="761" ht="17.25" hidden="1" customHeight="1" x14ac:dyDescent="0.25"/>
    <row r="762" ht="17.25" hidden="1" customHeight="1" x14ac:dyDescent="0.25"/>
    <row r="763" ht="17.25" hidden="1" customHeight="1" x14ac:dyDescent="0.25"/>
    <row r="764" ht="17.25" hidden="1" customHeight="1" x14ac:dyDescent="0.25"/>
    <row r="765" ht="17.25" hidden="1" customHeight="1" x14ac:dyDescent="0.25"/>
    <row r="766" ht="17.25" hidden="1" customHeight="1" x14ac:dyDescent="0.25"/>
    <row r="767" ht="17.25" hidden="1" customHeight="1" x14ac:dyDescent="0.25"/>
    <row r="768" ht="17.25" hidden="1" customHeight="1" x14ac:dyDescent="0.25"/>
    <row r="769" ht="17.25" hidden="1" customHeight="1" x14ac:dyDescent="0.25"/>
    <row r="770" ht="17.25" hidden="1" customHeight="1" x14ac:dyDescent="0.25"/>
    <row r="771" ht="17.25" hidden="1" customHeight="1" x14ac:dyDescent="0.25"/>
    <row r="772" ht="17.25" hidden="1" customHeight="1" x14ac:dyDescent="0.25"/>
    <row r="773" ht="17.25" hidden="1" customHeight="1" x14ac:dyDescent="0.25"/>
    <row r="774" ht="17.25" hidden="1" customHeight="1" x14ac:dyDescent="0.25"/>
    <row r="775" ht="17.25" hidden="1" customHeight="1" x14ac:dyDescent="0.25"/>
    <row r="776" ht="17.25" hidden="1" customHeight="1" x14ac:dyDescent="0.25"/>
    <row r="777" ht="17.25" hidden="1" customHeight="1" x14ac:dyDescent="0.25"/>
    <row r="778" ht="17.25" hidden="1" customHeight="1" x14ac:dyDescent="0.25"/>
    <row r="779" ht="17.25" hidden="1" customHeight="1" x14ac:dyDescent="0.25"/>
    <row r="780" ht="17.25" hidden="1" customHeight="1" x14ac:dyDescent="0.25"/>
    <row r="781" ht="17.25" hidden="1" customHeight="1" x14ac:dyDescent="0.25"/>
    <row r="782" ht="17.25" hidden="1" customHeight="1" x14ac:dyDescent="0.25"/>
    <row r="783" ht="17.25" hidden="1" customHeight="1" x14ac:dyDescent="0.25"/>
    <row r="784" ht="17.25" hidden="1" customHeight="1" x14ac:dyDescent="0.25"/>
    <row r="785" ht="17.25" hidden="1" customHeight="1" x14ac:dyDescent="0.25"/>
    <row r="786" ht="17.25" hidden="1" customHeight="1" x14ac:dyDescent="0.25"/>
    <row r="787" ht="17.25" hidden="1" customHeight="1" x14ac:dyDescent="0.25"/>
    <row r="788" ht="17.25" hidden="1" customHeight="1" x14ac:dyDescent="0.25"/>
    <row r="789" ht="17.25" hidden="1" customHeight="1" x14ac:dyDescent="0.25"/>
    <row r="790" ht="17.25" hidden="1" customHeight="1" x14ac:dyDescent="0.25"/>
    <row r="791" ht="17.25" hidden="1" customHeight="1" x14ac:dyDescent="0.25"/>
    <row r="792" ht="17.25" hidden="1" customHeight="1" x14ac:dyDescent="0.25"/>
    <row r="793" ht="17.25" hidden="1" customHeight="1" x14ac:dyDescent="0.25"/>
    <row r="794" ht="17.25" hidden="1" customHeight="1" x14ac:dyDescent="0.25"/>
    <row r="795" ht="17.25" hidden="1" customHeight="1" x14ac:dyDescent="0.25"/>
    <row r="796" ht="17.25" hidden="1" customHeight="1" x14ac:dyDescent="0.25"/>
    <row r="797" ht="17.25" hidden="1" customHeight="1" x14ac:dyDescent="0.25"/>
    <row r="798" ht="17.25" hidden="1" customHeight="1" x14ac:dyDescent="0.25"/>
    <row r="799" ht="17.25" hidden="1" customHeight="1" x14ac:dyDescent="0.25"/>
    <row r="800" ht="17.25" hidden="1" customHeight="1" x14ac:dyDescent="0.25"/>
    <row r="801" ht="17.25" hidden="1" customHeight="1" x14ac:dyDescent="0.25"/>
    <row r="802" ht="17.25" hidden="1" customHeight="1" x14ac:dyDescent="0.25"/>
    <row r="803" ht="17.25" hidden="1" customHeight="1" x14ac:dyDescent="0.25"/>
    <row r="804" ht="17.25" hidden="1" customHeight="1" x14ac:dyDescent="0.25"/>
    <row r="805" ht="17.25" hidden="1" customHeight="1" x14ac:dyDescent="0.25"/>
    <row r="806" ht="17.25" hidden="1" customHeight="1" x14ac:dyDescent="0.25"/>
    <row r="807" ht="17.25" hidden="1" customHeight="1" x14ac:dyDescent="0.25"/>
    <row r="808" ht="17.25" hidden="1" customHeight="1" x14ac:dyDescent="0.25"/>
    <row r="809" ht="17.25" hidden="1" customHeight="1" x14ac:dyDescent="0.25"/>
    <row r="810" ht="17.25" hidden="1" customHeight="1" x14ac:dyDescent="0.25"/>
    <row r="811" ht="17.25" hidden="1" customHeight="1" x14ac:dyDescent="0.25"/>
    <row r="812" ht="17.25" hidden="1" customHeight="1" x14ac:dyDescent="0.25"/>
    <row r="813" ht="17.25" hidden="1" customHeight="1" x14ac:dyDescent="0.25"/>
    <row r="814" ht="17.25" hidden="1" customHeight="1" x14ac:dyDescent="0.25"/>
    <row r="815" ht="17.25" hidden="1" customHeight="1" x14ac:dyDescent="0.25"/>
    <row r="816" ht="17.25" hidden="1" customHeight="1" x14ac:dyDescent="0.25"/>
    <row r="817" ht="17.25" hidden="1" customHeight="1" x14ac:dyDescent="0.25"/>
    <row r="818" ht="17.25" hidden="1" customHeight="1" x14ac:dyDescent="0.25"/>
    <row r="819" ht="17.25" hidden="1" customHeight="1" x14ac:dyDescent="0.25"/>
    <row r="820" ht="17.25" hidden="1" customHeight="1" x14ac:dyDescent="0.25"/>
    <row r="821" ht="17.25" hidden="1" customHeight="1" x14ac:dyDescent="0.25"/>
    <row r="822" ht="17.25" hidden="1" customHeight="1" x14ac:dyDescent="0.25"/>
    <row r="823" ht="17.25" hidden="1" customHeight="1" x14ac:dyDescent="0.25"/>
    <row r="824" ht="17.25" hidden="1" customHeight="1" x14ac:dyDescent="0.25"/>
    <row r="825" ht="17.25" hidden="1" customHeight="1" x14ac:dyDescent="0.25"/>
    <row r="826" ht="17.25" hidden="1" customHeight="1" x14ac:dyDescent="0.25"/>
    <row r="827" ht="17.25" hidden="1" customHeight="1" x14ac:dyDescent="0.25"/>
    <row r="828" ht="17.25" hidden="1" customHeight="1" x14ac:dyDescent="0.25"/>
    <row r="829" ht="17.25" hidden="1" customHeight="1" x14ac:dyDescent="0.25"/>
    <row r="830" ht="17.25" hidden="1" customHeight="1" x14ac:dyDescent="0.25"/>
    <row r="831" ht="17.25" hidden="1" customHeight="1" x14ac:dyDescent="0.25"/>
    <row r="832" ht="17.25" hidden="1" customHeight="1" x14ac:dyDescent="0.25"/>
    <row r="833" ht="17.25" hidden="1" customHeight="1" x14ac:dyDescent="0.25"/>
    <row r="834" ht="17.25" hidden="1" customHeight="1" x14ac:dyDescent="0.25"/>
    <row r="835" ht="17.25" hidden="1" customHeight="1" x14ac:dyDescent="0.25"/>
    <row r="836" ht="17.25" hidden="1" customHeight="1" x14ac:dyDescent="0.25"/>
    <row r="837" ht="17.25" hidden="1" customHeight="1" x14ac:dyDescent="0.25"/>
    <row r="838" ht="17.25" hidden="1" customHeight="1" x14ac:dyDescent="0.25"/>
    <row r="839" ht="17.25" hidden="1" customHeight="1" x14ac:dyDescent="0.25"/>
    <row r="840" ht="17.25" hidden="1" customHeight="1" x14ac:dyDescent="0.25"/>
    <row r="841" ht="17.25" hidden="1" customHeight="1" x14ac:dyDescent="0.25"/>
    <row r="842" ht="17.25" hidden="1" customHeight="1" x14ac:dyDescent="0.25"/>
    <row r="843" ht="17.25" hidden="1" customHeight="1" x14ac:dyDescent="0.25"/>
    <row r="844" ht="17.25" hidden="1" customHeight="1" x14ac:dyDescent="0.25"/>
    <row r="845" ht="17.25" hidden="1" customHeight="1" x14ac:dyDescent="0.25"/>
    <row r="846" ht="17.25" hidden="1" customHeight="1" x14ac:dyDescent="0.25"/>
    <row r="847" ht="17.25" hidden="1" customHeight="1" x14ac:dyDescent="0.25"/>
    <row r="848" ht="17.25" hidden="1" customHeight="1" x14ac:dyDescent="0.25"/>
    <row r="849" ht="17.25" hidden="1" customHeight="1" x14ac:dyDescent="0.25"/>
    <row r="850" ht="17.25" hidden="1" customHeight="1" x14ac:dyDescent="0.25"/>
    <row r="851" ht="17.25" hidden="1" customHeight="1" x14ac:dyDescent="0.25"/>
    <row r="852" ht="17.25" hidden="1" customHeight="1" x14ac:dyDescent="0.25"/>
    <row r="853" ht="17.25" hidden="1" customHeight="1" x14ac:dyDescent="0.25"/>
    <row r="854" ht="17.25" hidden="1" customHeight="1" x14ac:dyDescent="0.25"/>
    <row r="855" ht="17.25" hidden="1" customHeight="1" x14ac:dyDescent="0.25"/>
    <row r="856" ht="17.25" hidden="1" customHeight="1" x14ac:dyDescent="0.25"/>
    <row r="857" ht="17.25" hidden="1" customHeight="1" x14ac:dyDescent="0.25"/>
    <row r="858" ht="17.25" hidden="1" customHeight="1" x14ac:dyDescent="0.25"/>
    <row r="859" ht="17.25" hidden="1" customHeight="1" x14ac:dyDescent="0.25"/>
    <row r="860" ht="17.25" hidden="1" customHeight="1" x14ac:dyDescent="0.25"/>
    <row r="861" ht="17.25" hidden="1" customHeight="1" x14ac:dyDescent="0.25"/>
    <row r="862" ht="17.25" hidden="1" customHeight="1" x14ac:dyDescent="0.25"/>
    <row r="863" ht="17.25" hidden="1" customHeight="1" x14ac:dyDescent="0.25"/>
    <row r="864" ht="17.25" hidden="1" customHeight="1" x14ac:dyDescent="0.25"/>
    <row r="865" ht="17.25" hidden="1" customHeight="1" x14ac:dyDescent="0.25"/>
    <row r="866" ht="17.25" hidden="1" customHeight="1" x14ac:dyDescent="0.25"/>
    <row r="867" ht="17.25" hidden="1" customHeight="1" x14ac:dyDescent="0.25"/>
    <row r="868" ht="17.25" hidden="1" customHeight="1" x14ac:dyDescent="0.25"/>
    <row r="869" ht="17.25" hidden="1" customHeight="1" x14ac:dyDescent="0.25"/>
    <row r="870" ht="17.25" hidden="1" customHeight="1" x14ac:dyDescent="0.25"/>
    <row r="871" ht="17.25" hidden="1" customHeight="1" x14ac:dyDescent="0.25"/>
    <row r="872" ht="17.25" hidden="1" customHeight="1" x14ac:dyDescent="0.25"/>
    <row r="873" ht="17.25" hidden="1" customHeight="1" x14ac:dyDescent="0.25"/>
    <row r="874" ht="17.25" hidden="1" customHeight="1" x14ac:dyDescent="0.25"/>
    <row r="875" ht="17.25" hidden="1" customHeight="1" x14ac:dyDescent="0.25"/>
    <row r="876" ht="17.25" hidden="1" customHeight="1" x14ac:dyDescent="0.25"/>
    <row r="877" ht="17.25" hidden="1" customHeight="1" x14ac:dyDescent="0.25"/>
    <row r="878" ht="17.25" hidden="1" customHeight="1" x14ac:dyDescent="0.25"/>
    <row r="879" ht="17.25" hidden="1" customHeight="1" x14ac:dyDescent="0.25"/>
    <row r="880" ht="17.25" hidden="1" customHeight="1" x14ac:dyDescent="0.25"/>
    <row r="881" ht="17.25" hidden="1" customHeight="1" x14ac:dyDescent="0.25"/>
    <row r="882" ht="17.25" hidden="1" customHeight="1" x14ac:dyDescent="0.25"/>
    <row r="883" ht="17.25" hidden="1" customHeight="1" x14ac:dyDescent="0.25"/>
    <row r="884" ht="17.25" hidden="1" customHeight="1" x14ac:dyDescent="0.25"/>
    <row r="885" ht="17.25" hidden="1" customHeight="1" x14ac:dyDescent="0.25"/>
    <row r="886" ht="17.25" hidden="1" customHeight="1" x14ac:dyDescent="0.25"/>
    <row r="887" ht="17.25" hidden="1" customHeight="1" x14ac:dyDescent="0.25"/>
    <row r="888" ht="17.25" hidden="1" customHeight="1" x14ac:dyDescent="0.25"/>
    <row r="889" ht="17.25" hidden="1" customHeight="1" x14ac:dyDescent="0.25"/>
    <row r="890" ht="17.25" hidden="1" customHeight="1" x14ac:dyDescent="0.25"/>
    <row r="891" ht="17.25" hidden="1" customHeight="1" x14ac:dyDescent="0.25"/>
    <row r="892" ht="17.25" hidden="1" customHeight="1" x14ac:dyDescent="0.25"/>
    <row r="893" ht="17.25" hidden="1" customHeight="1" x14ac:dyDescent="0.25"/>
    <row r="894" ht="17.25" hidden="1" customHeight="1" x14ac:dyDescent="0.25"/>
    <row r="895" ht="17.25" hidden="1" customHeight="1" x14ac:dyDescent="0.25"/>
    <row r="896" ht="17.25" hidden="1" customHeight="1" x14ac:dyDescent="0.25"/>
    <row r="897" ht="17.25" hidden="1" customHeight="1" x14ac:dyDescent="0.25"/>
    <row r="898" ht="17.25" hidden="1" customHeight="1" x14ac:dyDescent="0.25"/>
    <row r="899" ht="17.25" hidden="1" customHeight="1" x14ac:dyDescent="0.25"/>
    <row r="900" ht="17.25" hidden="1" customHeight="1" x14ac:dyDescent="0.25"/>
    <row r="901" ht="17.25" hidden="1" customHeight="1" x14ac:dyDescent="0.25"/>
    <row r="902" ht="17.25" hidden="1" customHeight="1" x14ac:dyDescent="0.25"/>
    <row r="903" ht="17.25" hidden="1" customHeight="1" x14ac:dyDescent="0.25"/>
    <row r="904" ht="17.25" hidden="1" customHeight="1" x14ac:dyDescent="0.25"/>
    <row r="905" ht="17.25" hidden="1" customHeight="1" x14ac:dyDescent="0.25"/>
    <row r="906" ht="17.25" hidden="1" customHeight="1" x14ac:dyDescent="0.25"/>
    <row r="907" ht="17.25" hidden="1" customHeight="1" x14ac:dyDescent="0.25"/>
    <row r="908" ht="17.25" hidden="1" customHeight="1" x14ac:dyDescent="0.25"/>
    <row r="909" ht="17.25" hidden="1" customHeight="1" x14ac:dyDescent="0.25"/>
    <row r="910" ht="17.25" hidden="1" customHeight="1" x14ac:dyDescent="0.25"/>
    <row r="911" ht="17.25" hidden="1" customHeight="1" x14ac:dyDescent="0.25"/>
    <row r="912" ht="17.25" hidden="1" customHeight="1" x14ac:dyDescent="0.25"/>
    <row r="913" ht="17.25" hidden="1" customHeight="1" x14ac:dyDescent="0.25"/>
    <row r="914" ht="17.25" hidden="1" customHeight="1" x14ac:dyDescent="0.25"/>
    <row r="915" ht="17.25" hidden="1" customHeight="1" x14ac:dyDescent="0.25"/>
    <row r="916" ht="17.25" hidden="1" customHeight="1" x14ac:dyDescent="0.25"/>
    <row r="917" ht="17.25" hidden="1" customHeight="1" x14ac:dyDescent="0.25"/>
    <row r="918" ht="17.25" hidden="1" customHeight="1" x14ac:dyDescent="0.25"/>
    <row r="919" ht="17.25" hidden="1" customHeight="1" x14ac:dyDescent="0.25"/>
    <row r="920" ht="17.25" hidden="1" customHeight="1" x14ac:dyDescent="0.25"/>
    <row r="921" ht="17.25" hidden="1" customHeight="1" x14ac:dyDescent="0.25"/>
    <row r="922" ht="17.25" hidden="1" customHeight="1" x14ac:dyDescent="0.25"/>
    <row r="923" ht="17.25" hidden="1" customHeight="1" x14ac:dyDescent="0.25"/>
    <row r="924" ht="17.25" hidden="1" customHeight="1" x14ac:dyDescent="0.25"/>
    <row r="925" ht="17.25" hidden="1" customHeight="1" x14ac:dyDescent="0.25"/>
    <row r="926" ht="17.25" hidden="1" customHeight="1" x14ac:dyDescent="0.25"/>
    <row r="927" ht="17.25" hidden="1" customHeight="1" x14ac:dyDescent="0.25"/>
    <row r="928" ht="17.25" hidden="1" customHeight="1" x14ac:dyDescent="0.25"/>
    <row r="929" ht="17.25" hidden="1" customHeight="1" x14ac:dyDescent="0.25"/>
    <row r="930" ht="17.25" hidden="1" customHeight="1" x14ac:dyDescent="0.25"/>
    <row r="931" ht="17.25" hidden="1" customHeight="1" x14ac:dyDescent="0.25"/>
    <row r="932" ht="17.25" hidden="1" customHeight="1" x14ac:dyDescent="0.25"/>
    <row r="933" ht="17.25" hidden="1" customHeight="1" x14ac:dyDescent="0.25"/>
    <row r="934" ht="17.25" hidden="1" customHeight="1" x14ac:dyDescent="0.25"/>
    <row r="935" ht="17.25" hidden="1" customHeight="1" x14ac:dyDescent="0.25"/>
    <row r="936" ht="17.25" hidden="1" customHeight="1" x14ac:dyDescent="0.25"/>
    <row r="937" ht="17.25" hidden="1" customHeight="1" x14ac:dyDescent="0.25"/>
    <row r="938" ht="17.25" hidden="1" customHeight="1" x14ac:dyDescent="0.25"/>
    <row r="939" ht="17.25" hidden="1" customHeight="1" x14ac:dyDescent="0.25"/>
    <row r="940" ht="17.25" hidden="1" customHeight="1" x14ac:dyDescent="0.25"/>
    <row r="941" ht="17.25" hidden="1" customHeight="1" x14ac:dyDescent="0.25"/>
    <row r="942" ht="17.25" hidden="1" customHeight="1" x14ac:dyDescent="0.25"/>
    <row r="943" ht="17.25" hidden="1" customHeight="1" x14ac:dyDescent="0.25"/>
    <row r="944" ht="17.25" hidden="1" customHeight="1" x14ac:dyDescent="0.25"/>
    <row r="945" ht="17.25" hidden="1" customHeight="1" x14ac:dyDescent="0.25"/>
    <row r="946" ht="17.25" hidden="1" customHeight="1" x14ac:dyDescent="0.25"/>
    <row r="947" ht="17.25" hidden="1" customHeight="1" x14ac:dyDescent="0.25"/>
    <row r="948" ht="17.25" hidden="1" customHeight="1" x14ac:dyDescent="0.25"/>
    <row r="949" ht="17.25" hidden="1" customHeight="1" x14ac:dyDescent="0.25"/>
    <row r="950" ht="17.25" hidden="1" customHeight="1" x14ac:dyDescent="0.25"/>
    <row r="951" ht="17.25" hidden="1" customHeight="1" x14ac:dyDescent="0.25"/>
    <row r="952" ht="17.25" hidden="1" customHeight="1" x14ac:dyDescent="0.25"/>
    <row r="953" ht="17.25" hidden="1" customHeight="1" x14ac:dyDescent="0.25"/>
    <row r="954" ht="17.25" hidden="1" customHeight="1" x14ac:dyDescent="0.25"/>
    <row r="955" ht="17.25" hidden="1" customHeight="1" x14ac:dyDescent="0.25"/>
    <row r="956" ht="17.25" hidden="1" customHeight="1" x14ac:dyDescent="0.25"/>
    <row r="957" ht="17.25" hidden="1" customHeight="1" x14ac:dyDescent="0.25"/>
    <row r="958" ht="17.25" hidden="1" customHeight="1" x14ac:dyDescent="0.25"/>
    <row r="959" ht="17.25" hidden="1" customHeight="1" x14ac:dyDescent="0.25"/>
    <row r="960" ht="17.25" hidden="1" customHeight="1" x14ac:dyDescent="0.25"/>
    <row r="961" ht="17.25" hidden="1" customHeight="1" x14ac:dyDescent="0.25"/>
    <row r="962" ht="17.25" hidden="1" customHeight="1" x14ac:dyDescent="0.25"/>
    <row r="963" ht="17.25" hidden="1" customHeight="1" x14ac:dyDescent="0.25"/>
    <row r="964" ht="17.25" hidden="1" customHeight="1" x14ac:dyDescent="0.25"/>
    <row r="965" ht="17.25" hidden="1" customHeight="1" x14ac:dyDescent="0.25"/>
    <row r="966" ht="17.25" hidden="1" customHeight="1" x14ac:dyDescent="0.25"/>
    <row r="967" ht="17.25" hidden="1" customHeight="1" x14ac:dyDescent="0.25"/>
    <row r="968" ht="17.25" hidden="1" customHeight="1" x14ac:dyDescent="0.25"/>
    <row r="969" ht="17.25" hidden="1" customHeight="1" x14ac:dyDescent="0.25"/>
    <row r="970" ht="17.25" hidden="1" customHeight="1" x14ac:dyDescent="0.25"/>
    <row r="971" ht="17.25" hidden="1" customHeight="1" x14ac:dyDescent="0.25"/>
    <row r="972" ht="17.25" hidden="1" customHeight="1" x14ac:dyDescent="0.25"/>
    <row r="973" ht="17.25" hidden="1" customHeight="1" x14ac:dyDescent="0.25"/>
    <row r="974" ht="17.25" hidden="1" customHeight="1" x14ac:dyDescent="0.25"/>
    <row r="975" ht="17.25" hidden="1" customHeight="1" x14ac:dyDescent="0.25"/>
    <row r="976" ht="17.25" hidden="1" customHeight="1" x14ac:dyDescent="0.25"/>
    <row r="977" ht="17.25" hidden="1" customHeight="1" x14ac:dyDescent="0.25"/>
    <row r="978" ht="17.25" hidden="1" customHeight="1" x14ac:dyDescent="0.25"/>
    <row r="979" ht="17.25" hidden="1" customHeight="1" x14ac:dyDescent="0.25"/>
    <row r="980" ht="17.25" hidden="1" customHeight="1" x14ac:dyDescent="0.25"/>
    <row r="981" ht="17.25" hidden="1" customHeight="1" x14ac:dyDescent="0.25"/>
    <row r="982" ht="17.25" hidden="1" customHeight="1" x14ac:dyDescent="0.25"/>
    <row r="983" ht="17.25" hidden="1" customHeight="1" x14ac:dyDescent="0.25"/>
    <row r="984" ht="17.25" hidden="1" customHeight="1" x14ac:dyDescent="0.25"/>
    <row r="985" ht="17.25" hidden="1" customHeight="1" x14ac:dyDescent="0.25"/>
    <row r="986" ht="17.25" hidden="1" customHeight="1" x14ac:dyDescent="0.25"/>
    <row r="987" ht="17.25" hidden="1" customHeight="1" x14ac:dyDescent="0.25"/>
    <row r="988" ht="17.25" hidden="1" customHeight="1" x14ac:dyDescent="0.25"/>
    <row r="989" ht="17.25" hidden="1" customHeight="1" x14ac:dyDescent="0.25"/>
    <row r="990" ht="17.25" hidden="1" customHeight="1" x14ac:dyDescent="0.25"/>
    <row r="991" ht="17.25" hidden="1" customHeight="1" x14ac:dyDescent="0.25"/>
    <row r="992" ht="17.25" hidden="1" customHeight="1" x14ac:dyDescent="0.25"/>
    <row r="993" ht="17.25" hidden="1" customHeight="1" x14ac:dyDescent="0.25"/>
    <row r="994" ht="17.25" hidden="1" customHeight="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row r="1003" ht="17.25" hidden="1" customHeight="1" x14ac:dyDescent="0.25"/>
    <row r="1004" ht="17.25" hidden="1" customHeight="1" x14ac:dyDescent="0.25"/>
    <row r="1005" ht="17.25" hidden="1" customHeight="1" x14ac:dyDescent="0.25"/>
    <row r="1006" ht="17.25" hidden="1" customHeight="1" x14ac:dyDescent="0.25"/>
    <row r="1007" ht="17.25" hidden="1" customHeight="1" x14ac:dyDescent="0.25"/>
    <row r="1008" ht="17.25" hidden="1" customHeight="1" x14ac:dyDescent="0.25"/>
    <row r="1009" ht="17.25" hidden="1" customHeight="1" x14ac:dyDescent="0.25"/>
    <row r="1010" ht="17.25" hidden="1" customHeight="1" x14ac:dyDescent="0.25"/>
    <row r="1011" ht="17.25" hidden="1" customHeight="1" x14ac:dyDescent="0.25"/>
    <row r="1012" ht="17.25" hidden="1" customHeight="1" x14ac:dyDescent="0.25"/>
    <row r="1013" ht="17.25" hidden="1" customHeight="1" x14ac:dyDescent="0.25"/>
    <row r="1014" ht="17.25" hidden="1" customHeight="1" x14ac:dyDescent="0.25"/>
    <row r="1015" ht="17.25" hidden="1" customHeight="1" x14ac:dyDescent="0.25"/>
    <row r="1016" ht="17.25" hidden="1" customHeight="1" x14ac:dyDescent="0.25"/>
    <row r="1017" ht="17.25" hidden="1" customHeight="1" x14ac:dyDescent="0.25"/>
    <row r="1018" ht="17.25" hidden="1" customHeight="1" x14ac:dyDescent="0.25"/>
    <row r="1019" ht="17.25" hidden="1" customHeight="1" x14ac:dyDescent="0.25"/>
    <row r="1020" ht="17.25" hidden="1" customHeight="1" x14ac:dyDescent="0.25"/>
    <row r="1021" ht="17.25" hidden="1" customHeight="1" x14ac:dyDescent="0.25"/>
    <row r="1022" ht="17.25" hidden="1" customHeight="1" x14ac:dyDescent="0.25"/>
    <row r="1023" ht="17.25" hidden="1" customHeight="1" x14ac:dyDescent="0.25"/>
    <row r="1024" ht="17.25" hidden="1" customHeight="1" x14ac:dyDescent="0.25"/>
    <row r="1025" ht="17.25" hidden="1" customHeight="1" x14ac:dyDescent="0.25"/>
    <row r="1026" ht="17.25" hidden="1" customHeight="1" x14ac:dyDescent="0.25"/>
    <row r="1027" ht="17.25" hidden="1" customHeight="1" x14ac:dyDescent="0.25"/>
    <row r="1028" ht="17.25" hidden="1" customHeight="1" x14ac:dyDescent="0.25"/>
    <row r="1029" ht="17.25" hidden="1" customHeight="1" x14ac:dyDescent="0.25"/>
    <row r="1030" ht="17.25" hidden="1" customHeight="1" x14ac:dyDescent="0.25"/>
    <row r="1031" ht="17.25" hidden="1" customHeight="1" x14ac:dyDescent="0.25"/>
    <row r="1032" ht="17.25" hidden="1" customHeight="1" x14ac:dyDescent="0.25"/>
    <row r="1033" ht="17.25" hidden="1" customHeight="1" x14ac:dyDescent="0.25"/>
    <row r="1034" ht="17.25" hidden="1" customHeight="1" x14ac:dyDescent="0.25"/>
    <row r="1035" ht="17.25" hidden="1" customHeight="1" x14ac:dyDescent="0.25"/>
    <row r="1036" ht="17.25" hidden="1" customHeight="1" x14ac:dyDescent="0.25"/>
    <row r="1037" ht="17.25" hidden="1" customHeight="1" x14ac:dyDescent="0.25"/>
    <row r="1038" ht="17.25" hidden="1" customHeight="1" x14ac:dyDescent="0.25"/>
    <row r="1039" ht="17.25" hidden="1" customHeight="1" x14ac:dyDescent="0.25"/>
    <row r="1040" ht="17.25" hidden="1" customHeight="1" x14ac:dyDescent="0.25"/>
    <row r="1041" ht="17.25" hidden="1" customHeight="1" x14ac:dyDescent="0.25"/>
    <row r="1042" ht="17.25" hidden="1" customHeight="1" x14ac:dyDescent="0.25"/>
    <row r="1043" ht="17.25" hidden="1" customHeight="1" x14ac:dyDescent="0.25"/>
    <row r="1044" ht="17.25" hidden="1" customHeight="1" x14ac:dyDescent="0.25"/>
    <row r="1045" ht="17.25" hidden="1" customHeight="1" x14ac:dyDescent="0.25"/>
    <row r="1046" ht="17.25" hidden="1" customHeight="1" x14ac:dyDescent="0.25"/>
    <row r="1047" ht="17.25" hidden="1" customHeight="1" x14ac:dyDescent="0.25"/>
    <row r="1048" ht="17.25" hidden="1" customHeight="1" x14ac:dyDescent="0.25"/>
    <row r="1049" ht="17.25" hidden="1" customHeight="1" x14ac:dyDescent="0.25"/>
    <row r="1050" ht="17.25" hidden="1" customHeight="1" x14ac:dyDescent="0.25"/>
    <row r="1051" ht="17.25" hidden="1" customHeight="1" x14ac:dyDescent="0.25"/>
    <row r="1052" ht="17.25" hidden="1" customHeight="1" x14ac:dyDescent="0.25"/>
    <row r="1053" ht="17.25" hidden="1" customHeight="1" x14ac:dyDescent="0.25"/>
    <row r="1054" ht="17.25" hidden="1" customHeight="1" x14ac:dyDescent="0.25"/>
    <row r="1055" ht="17.25" hidden="1" customHeight="1" x14ac:dyDescent="0.25"/>
    <row r="1056" ht="17.25" hidden="1" customHeight="1" x14ac:dyDescent="0.25"/>
    <row r="1057" ht="17.25" hidden="1" customHeight="1" x14ac:dyDescent="0.25"/>
    <row r="1058" ht="17.25" hidden="1" customHeight="1" x14ac:dyDescent="0.25"/>
    <row r="1059" ht="17.25" hidden="1" customHeight="1" x14ac:dyDescent="0.25"/>
    <row r="1060" ht="17.25" hidden="1" customHeight="1" x14ac:dyDescent="0.25"/>
    <row r="1061" ht="17.25" hidden="1" customHeight="1" x14ac:dyDescent="0.25"/>
    <row r="1062" ht="17.25" hidden="1" customHeight="1" x14ac:dyDescent="0.25"/>
    <row r="1063" ht="17.25" hidden="1" customHeight="1" x14ac:dyDescent="0.25"/>
    <row r="1064" ht="17.25" hidden="1" customHeight="1" x14ac:dyDescent="0.25"/>
    <row r="1065" ht="17.25" hidden="1" customHeight="1" x14ac:dyDescent="0.25"/>
    <row r="1066" ht="17.25" hidden="1" customHeight="1" x14ac:dyDescent="0.25"/>
    <row r="1067" ht="17.25" hidden="1" customHeight="1" x14ac:dyDescent="0.25"/>
    <row r="1068" ht="17.25" hidden="1" customHeight="1" x14ac:dyDescent="0.25"/>
    <row r="1069" ht="17.25" hidden="1" customHeight="1" x14ac:dyDescent="0.25"/>
    <row r="1070" ht="17.25" hidden="1" customHeight="1" x14ac:dyDescent="0.25"/>
    <row r="1071" ht="17.25" hidden="1" customHeight="1" x14ac:dyDescent="0.25"/>
    <row r="1072" ht="17.25" hidden="1" customHeight="1" x14ac:dyDescent="0.25"/>
    <row r="1073" ht="17.25" hidden="1" customHeight="1" x14ac:dyDescent="0.25"/>
    <row r="1074" ht="17.25" hidden="1" customHeight="1" x14ac:dyDescent="0.25"/>
    <row r="1075" ht="17.25" hidden="1" customHeight="1" x14ac:dyDescent="0.25"/>
    <row r="1076" ht="17.25" hidden="1" customHeight="1" x14ac:dyDescent="0.25"/>
    <row r="1077" ht="17.25" hidden="1" customHeight="1" x14ac:dyDescent="0.25"/>
    <row r="1078" ht="17.25" hidden="1" customHeight="1" x14ac:dyDescent="0.25"/>
    <row r="1079" ht="17.25" hidden="1" customHeight="1" x14ac:dyDescent="0.25"/>
    <row r="1080" ht="17.25" hidden="1" customHeight="1" x14ac:dyDescent="0.25"/>
    <row r="1081" ht="17.25" hidden="1" customHeight="1" x14ac:dyDescent="0.25"/>
    <row r="1082" ht="17.25" hidden="1" customHeight="1" x14ac:dyDescent="0.25"/>
    <row r="1083" ht="17.25" hidden="1" customHeight="1" x14ac:dyDescent="0.25"/>
    <row r="1084" ht="17.25" hidden="1" customHeight="1" x14ac:dyDescent="0.25"/>
    <row r="1085" ht="17.25" hidden="1" customHeight="1" x14ac:dyDescent="0.25"/>
    <row r="1086" ht="17.25" hidden="1" customHeight="1" x14ac:dyDescent="0.25"/>
    <row r="1087" ht="17.25" hidden="1" customHeight="1" x14ac:dyDescent="0.25"/>
    <row r="1088" ht="17.25" hidden="1" customHeight="1" x14ac:dyDescent="0.25"/>
    <row r="1089" ht="17.25" hidden="1" customHeight="1" x14ac:dyDescent="0.25"/>
    <row r="1090" ht="17.25" hidden="1" customHeight="1" x14ac:dyDescent="0.25"/>
    <row r="1091" ht="17.25" hidden="1" customHeight="1" x14ac:dyDescent="0.25"/>
    <row r="1092" ht="17.25" hidden="1" customHeight="1" x14ac:dyDescent="0.25"/>
    <row r="1093" ht="17.25" hidden="1" customHeight="1" x14ac:dyDescent="0.25"/>
    <row r="1094" ht="17.25" hidden="1" customHeight="1" x14ac:dyDescent="0.25"/>
    <row r="1095" ht="17.25" hidden="1" customHeight="1" x14ac:dyDescent="0.25"/>
    <row r="1096" ht="17.25" hidden="1" customHeight="1" x14ac:dyDescent="0.25"/>
    <row r="1097" ht="17.25" hidden="1" customHeight="1" x14ac:dyDescent="0.25"/>
    <row r="1098" ht="17.25" hidden="1" customHeight="1" x14ac:dyDescent="0.25"/>
    <row r="1099" ht="17.25" hidden="1" customHeight="1" x14ac:dyDescent="0.25"/>
    <row r="1100" ht="17.25" hidden="1" customHeight="1" x14ac:dyDescent="0.25"/>
    <row r="1101" ht="17.25" hidden="1" customHeight="1" x14ac:dyDescent="0.25"/>
    <row r="1102" ht="17.25" hidden="1" customHeight="1" x14ac:dyDescent="0.25"/>
    <row r="1103" ht="17.25" hidden="1" customHeight="1" x14ac:dyDescent="0.25"/>
    <row r="1104" ht="17.25" hidden="1" customHeight="1" x14ac:dyDescent="0.25"/>
    <row r="1105" ht="17.25" hidden="1" customHeight="1" x14ac:dyDescent="0.25"/>
    <row r="1106" ht="17.25" hidden="1" customHeight="1" x14ac:dyDescent="0.25"/>
    <row r="1107" ht="17.25" hidden="1" customHeight="1" x14ac:dyDescent="0.25"/>
    <row r="1108" ht="17.25" hidden="1" customHeight="1" x14ac:dyDescent="0.25"/>
    <row r="1109" ht="17.25" hidden="1" customHeight="1" x14ac:dyDescent="0.25"/>
    <row r="1110" ht="17.25" hidden="1" customHeight="1" x14ac:dyDescent="0.25"/>
    <row r="1111" ht="17.25" hidden="1" customHeight="1" x14ac:dyDescent="0.25"/>
    <row r="1112" ht="17.25" hidden="1" customHeight="1" x14ac:dyDescent="0.25"/>
    <row r="1113" ht="17.25" hidden="1" customHeight="1" x14ac:dyDescent="0.25"/>
    <row r="1114" ht="17.25" hidden="1" customHeight="1" x14ac:dyDescent="0.25"/>
    <row r="1115" ht="17.25" hidden="1" customHeight="1" x14ac:dyDescent="0.25"/>
    <row r="1116" ht="17.25" hidden="1" customHeight="1" x14ac:dyDescent="0.25"/>
    <row r="1117" ht="17.25" hidden="1" customHeight="1" x14ac:dyDescent="0.25"/>
    <row r="1118" ht="17.25" hidden="1" customHeight="1" x14ac:dyDescent="0.25"/>
    <row r="1119" ht="17.25" hidden="1" customHeight="1" x14ac:dyDescent="0.25"/>
    <row r="1120" ht="17.25" hidden="1" customHeight="1" x14ac:dyDescent="0.25"/>
    <row r="1121" ht="17.25" hidden="1" customHeight="1" x14ac:dyDescent="0.25"/>
    <row r="1122" ht="17.25" hidden="1" customHeight="1" x14ac:dyDescent="0.25"/>
    <row r="1123" ht="17.25" hidden="1" customHeight="1" x14ac:dyDescent="0.25"/>
    <row r="1124" ht="17.25" hidden="1" customHeight="1" x14ac:dyDescent="0.25"/>
    <row r="1125" ht="17.25" hidden="1" customHeight="1" x14ac:dyDescent="0.25"/>
    <row r="1126" ht="17.25" hidden="1" customHeight="1" x14ac:dyDescent="0.25"/>
    <row r="1127" ht="17.25" hidden="1" customHeight="1" x14ac:dyDescent="0.25"/>
    <row r="1128" ht="17.25" hidden="1" customHeight="1" x14ac:dyDescent="0.25"/>
    <row r="1129" ht="17.25" hidden="1" customHeight="1" x14ac:dyDescent="0.25"/>
    <row r="1130" ht="17.25" hidden="1" customHeight="1" x14ac:dyDescent="0.25"/>
    <row r="1131" ht="17.25" hidden="1" customHeight="1" x14ac:dyDescent="0.25"/>
    <row r="1132" ht="17.25" hidden="1" customHeight="1" x14ac:dyDescent="0.25"/>
    <row r="1133" ht="17.25" hidden="1" customHeight="1" x14ac:dyDescent="0.25"/>
    <row r="1134" ht="17.25" hidden="1" customHeight="1" x14ac:dyDescent="0.25"/>
    <row r="1135" ht="17.25" hidden="1" customHeight="1" x14ac:dyDescent="0.25"/>
    <row r="1136" ht="17.25" hidden="1" customHeight="1" x14ac:dyDescent="0.25"/>
    <row r="1137" ht="17.25" hidden="1" customHeight="1" x14ac:dyDescent="0.25"/>
    <row r="1138" ht="17.25" hidden="1" customHeight="1" x14ac:dyDescent="0.25"/>
    <row r="1139" ht="17.25" hidden="1" customHeight="1" x14ac:dyDescent="0.25"/>
    <row r="1140" ht="17.25" hidden="1" customHeight="1" x14ac:dyDescent="0.25"/>
    <row r="1141" ht="17.25" hidden="1" customHeight="1" x14ac:dyDescent="0.25"/>
    <row r="1142" ht="17.25" hidden="1" customHeight="1" x14ac:dyDescent="0.25"/>
    <row r="1143" ht="17.25" hidden="1" customHeight="1" x14ac:dyDescent="0.25"/>
    <row r="1144" ht="17.25" hidden="1" customHeight="1" x14ac:dyDescent="0.25"/>
    <row r="1145" ht="17.25" hidden="1" customHeight="1" x14ac:dyDescent="0.25"/>
    <row r="1146" ht="17.25" hidden="1" customHeight="1" x14ac:dyDescent="0.25"/>
    <row r="1147" ht="17.25" hidden="1" customHeight="1" x14ac:dyDescent="0.25"/>
    <row r="1148" ht="17.25" hidden="1" customHeight="1" x14ac:dyDescent="0.25"/>
    <row r="1149" ht="17.25" hidden="1" customHeight="1" x14ac:dyDescent="0.25"/>
    <row r="1150" ht="17.25" hidden="1" customHeight="1" x14ac:dyDescent="0.25"/>
    <row r="1151" ht="17.25" hidden="1" customHeight="1" x14ac:dyDescent="0.25"/>
    <row r="1152" ht="17.25" hidden="1" customHeight="1" x14ac:dyDescent="0.25"/>
    <row r="1153" ht="17.25" hidden="1" customHeight="1" x14ac:dyDescent="0.25"/>
    <row r="1154" ht="17.25" hidden="1" customHeight="1" x14ac:dyDescent="0.25"/>
    <row r="1155" ht="17.25" hidden="1" customHeight="1" x14ac:dyDescent="0.25"/>
    <row r="1156" ht="17.25" hidden="1" customHeight="1" x14ac:dyDescent="0.25"/>
    <row r="1157" ht="17.25" hidden="1" customHeight="1" x14ac:dyDescent="0.25"/>
    <row r="1158" ht="17.25" hidden="1" customHeight="1" x14ac:dyDescent="0.25"/>
    <row r="1159" ht="17.25" hidden="1" customHeight="1" x14ac:dyDescent="0.25"/>
    <row r="1160" ht="17.25" hidden="1" customHeight="1" x14ac:dyDescent="0.25"/>
    <row r="1161" ht="17.25" hidden="1" customHeight="1" x14ac:dyDescent="0.25"/>
    <row r="1162" ht="17.25" hidden="1" customHeight="1" x14ac:dyDescent="0.25"/>
    <row r="1163" ht="17.25" hidden="1" customHeight="1" x14ac:dyDescent="0.25"/>
    <row r="1164" ht="17.25" hidden="1" customHeight="1" x14ac:dyDescent="0.25"/>
    <row r="1165" ht="17.25" hidden="1" customHeight="1" x14ac:dyDescent="0.25"/>
    <row r="1166" ht="17.25" hidden="1" customHeight="1" x14ac:dyDescent="0.25"/>
    <row r="1167" ht="17.25" hidden="1" customHeight="1" x14ac:dyDescent="0.25"/>
    <row r="1168" ht="17.25" hidden="1" customHeight="1" x14ac:dyDescent="0.25"/>
    <row r="1169" ht="17.25" hidden="1" customHeight="1" x14ac:dyDescent="0.25"/>
    <row r="1170" ht="17.25" hidden="1" customHeight="1" x14ac:dyDescent="0.25"/>
    <row r="1171" ht="17.25" hidden="1" customHeight="1" x14ac:dyDescent="0.25"/>
    <row r="1172" ht="17.25" hidden="1" customHeight="1" x14ac:dyDescent="0.25"/>
    <row r="1173" ht="17.25" hidden="1" customHeight="1" x14ac:dyDescent="0.25"/>
    <row r="1174" ht="17.25" hidden="1" customHeight="1" x14ac:dyDescent="0.25"/>
    <row r="1175" ht="17.25" hidden="1" customHeight="1" x14ac:dyDescent="0.25"/>
    <row r="1176" ht="17.25" hidden="1" customHeight="1" x14ac:dyDescent="0.25"/>
    <row r="1177" ht="17.25" hidden="1" customHeight="1" x14ac:dyDescent="0.25"/>
    <row r="1178" ht="17.25" hidden="1" customHeight="1" x14ac:dyDescent="0.25"/>
    <row r="1179" ht="17.25" hidden="1" customHeight="1" x14ac:dyDescent="0.25"/>
    <row r="1180" ht="17.25" hidden="1" customHeight="1" x14ac:dyDescent="0.25"/>
    <row r="1181" ht="17.25" hidden="1" customHeight="1" x14ac:dyDescent="0.25"/>
    <row r="1182" ht="17.25" hidden="1" customHeight="1" x14ac:dyDescent="0.25"/>
    <row r="1183" ht="17.25" hidden="1" customHeight="1" x14ac:dyDescent="0.25"/>
    <row r="1184" ht="17.25" hidden="1" customHeight="1" x14ac:dyDescent="0.25"/>
    <row r="1185" ht="17.25" hidden="1" customHeight="1" x14ac:dyDescent="0.25"/>
    <row r="1186" ht="17.25" hidden="1" customHeight="1" x14ac:dyDescent="0.25"/>
    <row r="1187" ht="17.25" hidden="1" customHeight="1" x14ac:dyDescent="0.25"/>
    <row r="1188" ht="17.25" hidden="1" customHeight="1" x14ac:dyDescent="0.25"/>
    <row r="1189" ht="17.25" hidden="1" customHeight="1" x14ac:dyDescent="0.25"/>
    <row r="1190" ht="17.25" hidden="1" customHeight="1" x14ac:dyDescent="0.25"/>
    <row r="1191" ht="17.25" hidden="1" customHeight="1" x14ac:dyDescent="0.25"/>
    <row r="1192" ht="17.25" hidden="1" customHeight="1" x14ac:dyDescent="0.25"/>
    <row r="1193" ht="17.25" hidden="1" customHeight="1" x14ac:dyDescent="0.25"/>
    <row r="1194" ht="17.25" hidden="1" customHeight="1" x14ac:dyDescent="0.25"/>
    <row r="1195" ht="17.25" hidden="1" customHeight="1" x14ac:dyDescent="0.25"/>
    <row r="1196" ht="17.25" hidden="1" customHeight="1" x14ac:dyDescent="0.25"/>
    <row r="1197" ht="17.25" hidden="1" customHeight="1" x14ac:dyDescent="0.25"/>
    <row r="1198" ht="17.25" hidden="1" customHeight="1" x14ac:dyDescent="0.25"/>
    <row r="1199" ht="17.25" hidden="1" customHeight="1" x14ac:dyDescent="0.25"/>
    <row r="1200" ht="17.25" hidden="1" customHeight="1" x14ac:dyDescent="0.25"/>
    <row r="1201" ht="17.25" hidden="1" customHeight="1" x14ac:dyDescent="0.25"/>
    <row r="1202" ht="17.25" hidden="1" customHeight="1" x14ac:dyDescent="0.25"/>
    <row r="1203" ht="17.25" hidden="1" customHeight="1" x14ac:dyDescent="0.25"/>
    <row r="1204" ht="17.25" hidden="1" customHeight="1" x14ac:dyDescent="0.25"/>
    <row r="1205" ht="17.25" hidden="1" customHeight="1" x14ac:dyDescent="0.25"/>
    <row r="1206" ht="17.25" hidden="1" customHeight="1" x14ac:dyDescent="0.25"/>
    <row r="1207" ht="17.25" hidden="1" customHeight="1" x14ac:dyDescent="0.25"/>
    <row r="1208" ht="17.25" hidden="1" customHeight="1" x14ac:dyDescent="0.25"/>
    <row r="1209" ht="17.25" hidden="1" customHeight="1" x14ac:dyDescent="0.25"/>
    <row r="1210" ht="17.25" hidden="1" customHeight="1" x14ac:dyDescent="0.25"/>
    <row r="1211" ht="17.25" hidden="1" customHeight="1" x14ac:dyDescent="0.25"/>
    <row r="1212" ht="17.25" hidden="1" customHeight="1" x14ac:dyDescent="0.25"/>
    <row r="1213" ht="17.25" hidden="1" customHeight="1" x14ac:dyDescent="0.25"/>
    <row r="1214" ht="17.25" hidden="1" customHeight="1" x14ac:dyDescent="0.25"/>
    <row r="1215" ht="17.25" hidden="1" customHeight="1" x14ac:dyDescent="0.25"/>
    <row r="1216" ht="17.25" hidden="1" customHeight="1" x14ac:dyDescent="0.25"/>
    <row r="1217" ht="17.25" hidden="1" customHeight="1" x14ac:dyDescent="0.25"/>
    <row r="1218" ht="17.25" hidden="1" customHeight="1" x14ac:dyDescent="0.25"/>
    <row r="1219" ht="17.25" hidden="1" customHeight="1" x14ac:dyDescent="0.25"/>
    <row r="1220" ht="17.25" hidden="1" customHeight="1" x14ac:dyDescent="0.25"/>
    <row r="1221" ht="17.25" hidden="1" customHeight="1" x14ac:dyDescent="0.25"/>
    <row r="1222" ht="17.25" hidden="1" customHeight="1" x14ac:dyDescent="0.25"/>
    <row r="1223" ht="17.25" hidden="1" customHeight="1" x14ac:dyDescent="0.25"/>
    <row r="1224" ht="17.25" hidden="1" customHeight="1" x14ac:dyDescent="0.25"/>
    <row r="1225" ht="17.25" hidden="1" customHeight="1" x14ac:dyDescent="0.25"/>
    <row r="1226" ht="17.25" hidden="1" customHeight="1" x14ac:dyDescent="0.25"/>
    <row r="1227" ht="17.25" hidden="1" customHeight="1" x14ac:dyDescent="0.25"/>
    <row r="1228" ht="17.25" hidden="1" customHeight="1" x14ac:dyDescent="0.25"/>
    <row r="1229" ht="17.25" hidden="1" customHeight="1" x14ac:dyDescent="0.25"/>
    <row r="1230" ht="17.25" hidden="1" customHeight="1" x14ac:dyDescent="0.25"/>
    <row r="1231" ht="17.25" hidden="1" customHeight="1" x14ac:dyDescent="0.25"/>
    <row r="1232" ht="17.25" hidden="1" customHeight="1" x14ac:dyDescent="0.25"/>
    <row r="1233" ht="17.25" hidden="1" customHeight="1" x14ac:dyDescent="0.25"/>
    <row r="1234" ht="17.25" hidden="1" customHeight="1" x14ac:dyDescent="0.25"/>
    <row r="1235" ht="17.25" hidden="1" customHeight="1" x14ac:dyDescent="0.25"/>
    <row r="1236" ht="17.25" hidden="1" customHeight="1" x14ac:dyDescent="0.25"/>
    <row r="1237" ht="17.25" hidden="1" customHeight="1" x14ac:dyDescent="0.25"/>
    <row r="1238" ht="17.25" hidden="1" customHeight="1" x14ac:dyDescent="0.25"/>
    <row r="1239" ht="17.25" hidden="1" customHeight="1" x14ac:dyDescent="0.25"/>
    <row r="1240" ht="17.25" hidden="1" customHeight="1" x14ac:dyDescent="0.25"/>
    <row r="1241" ht="17.25" hidden="1" customHeight="1" x14ac:dyDescent="0.25"/>
    <row r="1242" ht="17.25" hidden="1" customHeight="1" x14ac:dyDescent="0.25"/>
    <row r="1243" ht="17.25" hidden="1" customHeight="1" x14ac:dyDescent="0.25"/>
    <row r="1244" ht="17.25" hidden="1" customHeight="1" x14ac:dyDescent="0.25"/>
    <row r="1245" ht="17.25" hidden="1" customHeight="1" x14ac:dyDescent="0.25"/>
    <row r="1246" ht="17.25" hidden="1" customHeight="1" x14ac:dyDescent="0.25"/>
    <row r="1247" ht="17.25" hidden="1" customHeight="1" x14ac:dyDescent="0.25"/>
    <row r="1248" ht="17.25" hidden="1" customHeight="1" x14ac:dyDescent="0.25"/>
    <row r="1249" ht="17.25" hidden="1" customHeight="1" x14ac:dyDescent="0.25"/>
    <row r="1250" ht="17.25" hidden="1" customHeight="1" x14ac:dyDescent="0.25"/>
    <row r="1251" ht="17.25" hidden="1" customHeight="1" x14ac:dyDescent="0.25"/>
    <row r="1252" ht="17.25" hidden="1" customHeight="1" x14ac:dyDescent="0.25"/>
    <row r="1253" ht="17.25" hidden="1" customHeight="1" x14ac:dyDescent="0.25"/>
    <row r="1254" ht="17.25" hidden="1" customHeight="1" x14ac:dyDescent="0.25"/>
    <row r="1255" ht="17.25" hidden="1" customHeight="1" x14ac:dyDescent="0.25"/>
    <row r="1256" ht="17.25" hidden="1" customHeight="1" x14ac:dyDescent="0.25"/>
    <row r="1257" ht="17.25" hidden="1" customHeight="1" x14ac:dyDescent="0.25"/>
    <row r="1258" ht="17.25" hidden="1" customHeight="1" x14ac:dyDescent="0.25"/>
    <row r="1259" ht="17.25" hidden="1" customHeight="1" x14ac:dyDescent="0.25"/>
    <row r="1260" ht="17.25" hidden="1" customHeight="1" x14ac:dyDescent="0.25"/>
    <row r="1261" ht="17.25" hidden="1" customHeight="1" x14ac:dyDescent="0.25"/>
    <row r="1262" ht="17.25" hidden="1" customHeight="1" x14ac:dyDescent="0.25"/>
    <row r="1263" ht="17.25" hidden="1" customHeight="1" x14ac:dyDescent="0.25"/>
    <row r="1264" ht="17.25" hidden="1" customHeight="1" x14ac:dyDescent="0.25"/>
    <row r="1265" ht="17.25" hidden="1" customHeight="1" x14ac:dyDescent="0.25"/>
    <row r="1266" ht="17.25" hidden="1" customHeight="1" x14ac:dyDescent="0.25"/>
    <row r="1267" ht="17.25" hidden="1" customHeight="1" x14ac:dyDescent="0.25"/>
    <row r="1268" ht="17.25" hidden="1" customHeight="1" x14ac:dyDescent="0.25"/>
    <row r="1269" ht="17.25" hidden="1" customHeight="1" x14ac:dyDescent="0.25"/>
    <row r="1270" ht="17.25" hidden="1" customHeight="1" x14ac:dyDescent="0.25"/>
    <row r="1271" ht="17.25" hidden="1" customHeight="1" x14ac:dyDescent="0.25"/>
    <row r="1272" ht="17.25" hidden="1" customHeight="1" x14ac:dyDescent="0.25"/>
    <row r="1273" ht="17.25" hidden="1" customHeight="1" x14ac:dyDescent="0.25"/>
    <row r="1274" ht="17.25" hidden="1" customHeight="1" x14ac:dyDescent="0.25"/>
    <row r="1275" ht="17.25" hidden="1" customHeight="1" x14ac:dyDescent="0.25"/>
    <row r="1276" ht="17.25" hidden="1" customHeight="1" x14ac:dyDescent="0.25"/>
    <row r="1277" ht="17.25" hidden="1" customHeight="1" x14ac:dyDescent="0.25"/>
    <row r="1278" ht="17.25" hidden="1" customHeight="1" x14ac:dyDescent="0.25"/>
    <row r="1279" ht="17.25" hidden="1" customHeight="1" x14ac:dyDescent="0.25"/>
    <row r="1280" ht="17.25" hidden="1" customHeight="1" x14ac:dyDescent="0.25"/>
    <row r="1281" ht="17.25" hidden="1" customHeight="1" x14ac:dyDescent="0.25"/>
    <row r="1282" ht="17.25" hidden="1" customHeight="1" x14ac:dyDescent="0.25"/>
    <row r="1283" ht="17.25" hidden="1" customHeight="1" x14ac:dyDescent="0.25"/>
    <row r="1284" ht="17.25" hidden="1" customHeight="1" x14ac:dyDescent="0.25"/>
    <row r="1285" ht="17.25" hidden="1" customHeight="1" x14ac:dyDescent="0.25"/>
    <row r="1286" ht="17.25" hidden="1" customHeight="1" x14ac:dyDescent="0.25"/>
    <row r="1287" ht="17.25" hidden="1" customHeight="1" x14ac:dyDescent="0.25"/>
    <row r="1288" ht="17.25" hidden="1" customHeight="1" x14ac:dyDescent="0.25"/>
    <row r="1289" ht="17.25" hidden="1" customHeight="1" x14ac:dyDescent="0.25"/>
    <row r="1290" ht="17.25" hidden="1" customHeight="1" x14ac:dyDescent="0.25"/>
    <row r="1291" ht="17.25" hidden="1" customHeight="1" x14ac:dyDescent="0.25"/>
    <row r="1292" ht="17.25" hidden="1" customHeight="1" x14ac:dyDescent="0.25"/>
    <row r="1293" ht="17.25" hidden="1" customHeight="1" x14ac:dyDescent="0.25"/>
    <row r="1294" ht="17.25" hidden="1" customHeight="1" x14ac:dyDescent="0.25"/>
    <row r="1295" ht="17.25" hidden="1" customHeight="1" x14ac:dyDescent="0.25"/>
    <row r="1296" ht="17.25" hidden="1" customHeight="1" x14ac:dyDescent="0.25"/>
    <row r="1297" ht="17.25" hidden="1" customHeight="1" x14ac:dyDescent="0.25"/>
    <row r="1298" ht="17.25" hidden="1" customHeight="1" x14ac:dyDescent="0.25"/>
    <row r="1299" ht="17.25" hidden="1" customHeight="1" x14ac:dyDescent="0.25"/>
    <row r="1300" ht="17.25" hidden="1" customHeight="1" x14ac:dyDescent="0.25"/>
    <row r="1301" ht="17.25" hidden="1" customHeight="1" x14ac:dyDescent="0.25"/>
    <row r="1302" ht="17.25" hidden="1" customHeight="1" x14ac:dyDescent="0.25"/>
    <row r="1303" ht="17.25" hidden="1" customHeight="1" x14ac:dyDescent="0.25"/>
    <row r="1304" ht="17.25" hidden="1" customHeight="1" x14ac:dyDescent="0.25"/>
    <row r="1305" ht="17.25" hidden="1" customHeight="1" x14ac:dyDescent="0.25"/>
    <row r="1306" ht="17.25" hidden="1" customHeight="1" x14ac:dyDescent="0.25"/>
    <row r="1307" ht="17.25" hidden="1" customHeight="1" x14ac:dyDescent="0.25"/>
    <row r="1308" ht="17.25" hidden="1" customHeight="1" x14ac:dyDescent="0.25"/>
    <row r="1309" ht="17.25" hidden="1" customHeight="1" x14ac:dyDescent="0.25"/>
    <row r="1310" ht="17.25" hidden="1" customHeight="1" x14ac:dyDescent="0.25"/>
    <row r="1311" ht="17.25" hidden="1" customHeight="1" x14ac:dyDescent="0.25"/>
    <row r="1312" ht="17.25" hidden="1" customHeight="1" x14ac:dyDescent="0.25"/>
    <row r="1313" ht="17.25" hidden="1" customHeight="1" x14ac:dyDescent="0.25"/>
    <row r="1314" ht="17.25" hidden="1" customHeight="1" x14ac:dyDescent="0.25"/>
    <row r="1315" ht="17.25" hidden="1" customHeight="1" x14ac:dyDescent="0.25"/>
    <row r="1316" ht="17.25" hidden="1" customHeight="1" x14ac:dyDescent="0.25"/>
    <row r="1317" ht="17.25" hidden="1" customHeight="1" x14ac:dyDescent="0.25"/>
    <row r="1318" ht="17.25" hidden="1" customHeight="1" x14ac:dyDescent="0.25"/>
    <row r="1319" ht="17.25" hidden="1" customHeight="1" x14ac:dyDescent="0.25"/>
    <row r="1320" ht="17.25" hidden="1" customHeight="1" x14ac:dyDescent="0.25"/>
    <row r="1321" ht="17.25" hidden="1" customHeight="1" x14ac:dyDescent="0.25"/>
    <row r="1322" ht="17.25" hidden="1" customHeight="1" x14ac:dyDescent="0.25"/>
    <row r="1323" ht="17.25" hidden="1" customHeight="1" x14ac:dyDescent="0.25"/>
    <row r="1324" ht="17.25" hidden="1" customHeight="1" x14ac:dyDescent="0.25"/>
    <row r="1325" ht="17.25" hidden="1" customHeight="1" x14ac:dyDescent="0.25"/>
    <row r="1326" ht="17.25" hidden="1" customHeight="1" x14ac:dyDescent="0.25"/>
    <row r="1327" ht="17.25" hidden="1" customHeight="1" x14ac:dyDescent="0.25"/>
    <row r="1328" ht="17.25" hidden="1" customHeight="1" x14ac:dyDescent="0.25"/>
    <row r="1329" ht="17.25" hidden="1" customHeight="1" x14ac:dyDescent="0.25"/>
    <row r="1330" ht="17.25" hidden="1" customHeight="1" x14ac:dyDescent="0.25"/>
    <row r="1331" ht="17.25" hidden="1" customHeight="1" x14ac:dyDescent="0.25"/>
    <row r="1332" ht="17.25" hidden="1" customHeight="1" x14ac:dyDescent="0.25"/>
    <row r="1333" ht="17.25" hidden="1" customHeight="1" x14ac:dyDescent="0.25"/>
    <row r="1334" ht="17.25" hidden="1" customHeight="1" x14ac:dyDescent="0.25"/>
    <row r="1335" ht="17.25" hidden="1" customHeight="1" x14ac:dyDescent="0.25"/>
    <row r="1336" ht="17.25" hidden="1" customHeight="1" x14ac:dyDescent="0.25"/>
    <row r="1337" ht="17.25" hidden="1" customHeight="1" x14ac:dyDescent="0.25"/>
    <row r="1338" ht="17.25" hidden="1" customHeight="1" x14ac:dyDescent="0.25"/>
    <row r="1339" ht="17.25" hidden="1" customHeight="1" x14ac:dyDescent="0.25"/>
    <row r="1340" ht="17.25" hidden="1" customHeight="1" x14ac:dyDescent="0.25"/>
    <row r="1341" ht="17.25" hidden="1" customHeight="1" x14ac:dyDescent="0.25"/>
    <row r="1342" ht="17.25" hidden="1" customHeight="1" x14ac:dyDescent="0.25"/>
    <row r="1343" ht="17.25" hidden="1" customHeight="1" x14ac:dyDescent="0.25"/>
    <row r="1344" ht="17.25" hidden="1" customHeight="1" x14ac:dyDescent="0.25"/>
    <row r="1345" ht="17.25" hidden="1" customHeight="1" x14ac:dyDescent="0.25"/>
    <row r="1346" ht="17.25" hidden="1" customHeight="1" x14ac:dyDescent="0.25"/>
    <row r="1347" ht="17.25" hidden="1" customHeight="1" x14ac:dyDescent="0.25"/>
    <row r="1348" ht="17.25" hidden="1" customHeight="1" x14ac:dyDescent="0.25"/>
    <row r="1349" ht="17.25" hidden="1" customHeight="1" x14ac:dyDescent="0.25"/>
    <row r="1350" ht="17.25" hidden="1" customHeight="1" x14ac:dyDescent="0.25"/>
    <row r="1351" ht="17.25" hidden="1" customHeight="1" x14ac:dyDescent="0.25"/>
    <row r="1352" ht="17.25" hidden="1" customHeight="1" x14ac:dyDescent="0.25"/>
    <row r="1353" ht="17.25" hidden="1" customHeight="1" x14ac:dyDescent="0.25"/>
    <row r="1354" ht="17.25" hidden="1" customHeight="1" x14ac:dyDescent="0.25"/>
    <row r="1355" ht="17.25" hidden="1" customHeight="1" x14ac:dyDescent="0.25"/>
    <row r="1356" ht="17.25" hidden="1" customHeight="1" x14ac:dyDescent="0.25"/>
    <row r="1357" ht="17.25" hidden="1" customHeight="1" x14ac:dyDescent="0.25"/>
    <row r="1358" ht="17.25" hidden="1" customHeight="1" x14ac:dyDescent="0.25"/>
    <row r="1359" ht="17.25" hidden="1" customHeight="1" x14ac:dyDescent="0.25"/>
    <row r="1360" ht="17.25" hidden="1" customHeight="1" x14ac:dyDescent="0.25"/>
    <row r="1361" ht="17.25" hidden="1" customHeight="1" x14ac:dyDescent="0.25"/>
    <row r="1362" ht="17.25" hidden="1" customHeight="1" x14ac:dyDescent="0.25"/>
    <row r="1363" ht="17.25" hidden="1" customHeight="1" x14ac:dyDescent="0.25"/>
    <row r="1364" ht="17.25" hidden="1" customHeight="1" x14ac:dyDescent="0.25"/>
    <row r="1365" ht="17.25" hidden="1" customHeight="1" x14ac:dyDescent="0.25"/>
    <row r="1366" ht="17.25" hidden="1" customHeight="1" x14ac:dyDescent="0.25"/>
    <row r="1367" ht="17.25" hidden="1" customHeight="1" x14ac:dyDescent="0.25"/>
    <row r="1368" ht="17.25" hidden="1" customHeight="1" x14ac:dyDescent="0.25"/>
    <row r="1369" ht="17.25" hidden="1" customHeight="1" x14ac:dyDescent="0.25"/>
    <row r="1370" ht="17.25" hidden="1" customHeight="1" x14ac:dyDescent="0.25"/>
    <row r="1371" ht="17.25" hidden="1" customHeight="1" x14ac:dyDescent="0.25"/>
    <row r="1372" ht="17.25" hidden="1" customHeight="1" x14ac:dyDescent="0.25"/>
    <row r="1373" ht="17.25" hidden="1" customHeight="1" x14ac:dyDescent="0.25"/>
    <row r="1374" ht="17.25" hidden="1" customHeight="1" x14ac:dyDescent="0.25"/>
    <row r="1375" ht="17.25" hidden="1" customHeight="1" x14ac:dyDescent="0.25"/>
    <row r="1376" ht="17.25" hidden="1" customHeight="1" x14ac:dyDescent="0.25"/>
    <row r="1377" ht="17.25" hidden="1" customHeight="1" x14ac:dyDescent="0.25"/>
    <row r="1378" ht="17.25" hidden="1" customHeight="1" x14ac:dyDescent="0.25"/>
    <row r="1379" ht="17.25" hidden="1" customHeight="1" x14ac:dyDescent="0.25"/>
    <row r="1380" ht="17.25" hidden="1" customHeight="1" x14ac:dyDescent="0.25"/>
    <row r="1381" ht="17.25" hidden="1" customHeight="1" x14ac:dyDescent="0.25"/>
    <row r="1382" ht="17.25" hidden="1" customHeight="1" x14ac:dyDescent="0.25"/>
    <row r="1383" ht="17.25" hidden="1" customHeight="1" x14ac:dyDescent="0.25"/>
    <row r="1384" ht="17.25" hidden="1" customHeight="1" x14ac:dyDescent="0.25"/>
    <row r="1385" ht="17.25" hidden="1" customHeight="1" x14ac:dyDescent="0.25"/>
    <row r="1386" ht="17.25" hidden="1" customHeight="1" x14ac:dyDescent="0.25"/>
    <row r="1387" ht="17.25" hidden="1" customHeight="1" x14ac:dyDescent="0.25"/>
    <row r="1388" ht="17.25" hidden="1" customHeight="1" x14ac:dyDescent="0.25"/>
    <row r="1389" ht="17.25" hidden="1" customHeight="1" x14ac:dyDescent="0.25"/>
    <row r="1390" ht="17.25" hidden="1" customHeight="1" x14ac:dyDescent="0.25"/>
    <row r="1391" ht="17.25" hidden="1" customHeight="1" x14ac:dyDescent="0.25"/>
    <row r="1392" ht="17.25" hidden="1" customHeight="1" x14ac:dyDescent="0.25"/>
    <row r="1393" ht="17.25" hidden="1" customHeight="1" x14ac:dyDescent="0.25"/>
    <row r="1394" ht="17.25" hidden="1" customHeight="1" x14ac:dyDescent="0.25"/>
    <row r="1395" ht="17.25" hidden="1" customHeight="1" x14ac:dyDescent="0.25"/>
    <row r="1396" ht="17.25" hidden="1" customHeight="1" x14ac:dyDescent="0.25"/>
    <row r="1397" ht="17.25" hidden="1" customHeight="1" x14ac:dyDescent="0.25"/>
    <row r="1398" ht="17.25" hidden="1" customHeight="1" x14ac:dyDescent="0.25"/>
    <row r="1399" ht="17.25" hidden="1" customHeight="1" x14ac:dyDescent="0.25"/>
    <row r="1400" ht="17.25" hidden="1" customHeight="1" x14ac:dyDescent="0.25"/>
    <row r="1401" ht="17.25" hidden="1" customHeight="1" x14ac:dyDescent="0.25"/>
    <row r="1402" ht="17.25" hidden="1" customHeight="1" x14ac:dyDescent="0.25"/>
    <row r="1403" ht="17.25" hidden="1" customHeight="1" x14ac:dyDescent="0.25"/>
    <row r="1404" ht="17.25" hidden="1" customHeight="1" x14ac:dyDescent="0.25"/>
    <row r="1405" ht="17.25" hidden="1" customHeight="1" x14ac:dyDescent="0.25"/>
    <row r="1406" ht="17.25" hidden="1" customHeight="1" x14ac:dyDescent="0.25"/>
    <row r="1407" ht="17.25" hidden="1" customHeight="1" x14ac:dyDescent="0.25"/>
    <row r="1408" ht="17.25" hidden="1" customHeight="1" x14ac:dyDescent="0.25"/>
    <row r="1409" ht="17.25" hidden="1" customHeight="1" x14ac:dyDescent="0.25"/>
    <row r="1410" ht="17.25" hidden="1" customHeight="1" x14ac:dyDescent="0.25"/>
    <row r="1411" ht="17.25" hidden="1" customHeight="1" x14ac:dyDescent="0.25"/>
    <row r="1412" ht="17.25" hidden="1" customHeight="1" x14ac:dyDescent="0.25"/>
    <row r="1413" ht="17.25" hidden="1" customHeight="1" x14ac:dyDescent="0.25"/>
    <row r="1414" ht="17.25" hidden="1" customHeight="1" x14ac:dyDescent="0.25"/>
    <row r="1415" ht="17.25" hidden="1" customHeight="1" x14ac:dyDescent="0.25"/>
    <row r="1416" ht="17.25" hidden="1" customHeight="1" x14ac:dyDescent="0.25"/>
    <row r="1417" ht="17.25" hidden="1" customHeight="1" x14ac:dyDescent="0.25"/>
    <row r="1418" ht="17.25" hidden="1" customHeight="1" x14ac:dyDescent="0.25"/>
    <row r="1419" ht="17.25" hidden="1" customHeight="1" x14ac:dyDescent="0.25"/>
    <row r="1420" ht="17.25" hidden="1" customHeight="1" x14ac:dyDescent="0.25"/>
    <row r="1421" ht="17.25" hidden="1" customHeight="1" x14ac:dyDescent="0.25"/>
    <row r="1422" ht="17.25" hidden="1" customHeight="1" x14ac:dyDescent="0.25"/>
    <row r="1423" ht="17.25" hidden="1" customHeight="1" x14ac:dyDescent="0.25"/>
    <row r="1424" ht="17.25" hidden="1" customHeight="1" x14ac:dyDescent="0.25"/>
    <row r="1425" ht="17.25" hidden="1" customHeight="1" x14ac:dyDescent="0.25"/>
    <row r="1426" ht="17.25" hidden="1" customHeight="1" x14ac:dyDescent="0.25"/>
    <row r="1427" ht="17.25" hidden="1" customHeight="1" x14ac:dyDescent="0.25"/>
    <row r="1428" ht="17.25" hidden="1" customHeight="1" x14ac:dyDescent="0.25"/>
    <row r="1429" ht="17.25" hidden="1" customHeight="1" x14ac:dyDescent="0.25"/>
    <row r="1430" ht="17.25" hidden="1" customHeight="1" x14ac:dyDescent="0.25"/>
    <row r="1431" ht="17.25" hidden="1" customHeight="1" x14ac:dyDescent="0.25"/>
    <row r="1432" ht="17.25" hidden="1" customHeight="1" x14ac:dyDescent="0.25"/>
    <row r="1433" ht="17.25" hidden="1" customHeight="1" x14ac:dyDescent="0.25"/>
    <row r="1434" ht="17.25" hidden="1" customHeight="1" x14ac:dyDescent="0.25"/>
    <row r="1435" ht="17.25" hidden="1" customHeight="1" x14ac:dyDescent="0.25"/>
    <row r="1436" ht="17.25" hidden="1" customHeight="1" x14ac:dyDescent="0.25"/>
    <row r="1437" ht="17.25" hidden="1" customHeight="1" x14ac:dyDescent="0.25"/>
    <row r="1438" ht="17.25" hidden="1" customHeight="1" x14ac:dyDescent="0.25"/>
    <row r="1439" ht="17.25" hidden="1" customHeight="1" x14ac:dyDescent="0.25"/>
    <row r="1440" ht="17.25" hidden="1" customHeight="1" x14ac:dyDescent="0.25"/>
    <row r="1441" ht="17.25" hidden="1" customHeight="1" x14ac:dyDescent="0.25"/>
    <row r="1442" ht="17.25" hidden="1" customHeight="1" x14ac:dyDescent="0.25"/>
    <row r="1443" ht="17.25" hidden="1" customHeight="1" x14ac:dyDescent="0.25"/>
    <row r="1444" ht="17.25" hidden="1" customHeight="1" x14ac:dyDescent="0.25"/>
    <row r="1445" ht="17.25" hidden="1" customHeight="1" x14ac:dyDescent="0.25"/>
    <row r="1446" ht="17.25" hidden="1" customHeight="1" x14ac:dyDescent="0.25"/>
    <row r="1447" ht="17.25" hidden="1" customHeight="1" x14ac:dyDescent="0.25"/>
    <row r="1448" ht="17.25" hidden="1" customHeight="1" x14ac:dyDescent="0.25"/>
    <row r="1449" ht="17.25" hidden="1" customHeight="1" x14ac:dyDescent="0.25"/>
    <row r="1450" ht="17.25" hidden="1" customHeight="1" x14ac:dyDescent="0.25"/>
    <row r="1451" ht="17.25" hidden="1" customHeight="1" x14ac:dyDescent="0.25"/>
    <row r="1452" ht="17.25" hidden="1" customHeight="1" x14ac:dyDescent="0.25"/>
    <row r="1453" ht="17.25" hidden="1" customHeight="1" x14ac:dyDescent="0.25"/>
    <row r="1454" ht="17.25" hidden="1" customHeight="1" x14ac:dyDescent="0.25"/>
    <row r="1455" ht="17.25" hidden="1" customHeight="1" x14ac:dyDescent="0.25"/>
    <row r="1456" ht="17.25" hidden="1" customHeight="1" x14ac:dyDescent="0.25"/>
    <row r="1457" ht="17.25" hidden="1" customHeight="1" x14ac:dyDescent="0.25"/>
    <row r="1458" ht="17.25" hidden="1" customHeight="1" x14ac:dyDescent="0.25"/>
    <row r="1459" ht="17.25" hidden="1" customHeight="1" x14ac:dyDescent="0.25"/>
    <row r="1460" ht="17.25" hidden="1" customHeight="1" x14ac:dyDescent="0.25"/>
    <row r="1461" ht="17.25" hidden="1" customHeight="1" x14ac:dyDescent="0.25"/>
    <row r="1462" ht="17.25" hidden="1" customHeight="1" x14ac:dyDescent="0.25"/>
    <row r="1463" ht="17.25" hidden="1" customHeight="1" x14ac:dyDescent="0.25"/>
    <row r="1464" ht="17.25" hidden="1" customHeight="1" x14ac:dyDescent="0.25"/>
    <row r="1465" ht="17.25" hidden="1" customHeight="1" x14ac:dyDescent="0.25"/>
    <row r="1466" ht="17.25" hidden="1" customHeight="1" x14ac:dyDescent="0.25"/>
    <row r="1467" ht="17.25" hidden="1" customHeight="1" x14ac:dyDescent="0.25"/>
    <row r="1468" ht="17.25" hidden="1" customHeight="1" x14ac:dyDescent="0.25"/>
    <row r="1469" ht="17.25" hidden="1" customHeight="1" x14ac:dyDescent="0.25"/>
    <row r="1470" ht="17.25" hidden="1" customHeight="1" x14ac:dyDescent="0.25"/>
    <row r="1471" ht="17.25" hidden="1" customHeight="1" x14ac:dyDescent="0.25"/>
    <row r="1472" ht="17.25" hidden="1" customHeight="1" x14ac:dyDescent="0.25"/>
    <row r="1473" ht="17.25" hidden="1" customHeight="1" x14ac:dyDescent="0.25"/>
    <row r="1474" ht="17.25" hidden="1" customHeight="1" x14ac:dyDescent="0.25"/>
    <row r="1475" ht="17.25" hidden="1" customHeight="1" x14ac:dyDescent="0.25"/>
    <row r="1476" ht="17.25" hidden="1" customHeight="1" x14ac:dyDescent="0.25"/>
    <row r="1477" ht="17.25" hidden="1" customHeight="1" x14ac:dyDescent="0.25"/>
    <row r="1478" ht="17.25" hidden="1" customHeight="1" x14ac:dyDescent="0.25"/>
    <row r="1479" ht="17.25" hidden="1" customHeight="1" x14ac:dyDescent="0.25"/>
    <row r="1480" ht="17.25" hidden="1" customHeight="1" x14ac:dyDescent="0.25"/>
    <row r="1481" ht="17.25" hidden="1" customHeight="1" x14ac:dyDescent="0.25"/>
    <row r="1482" ht="17.25" hidden="1" customHeight="1" x14ac:dyDescent="0.25"/>
    <row r="1483" ht="17.25" hidden="1" customHeight="1" x14ac:dyDescent="0.25"/>
    <row r="1484" ht="17.25" hidden="1" customHeight="1" x14ac:dyDescent="0.25"/>
    <row r="1485" ht="17.25" hidden="1" customHeight="1" x14ac:dyDescent="0.25"/>
    <row r="1486" ht="17.25" hidden="1" customHeight="1" x14ac:dyDescent="0.25"/>
    <row r="1487" ht="17.25" hidden="1" customHeight="1" x14ac:dyDescent="0.25"/>
    <row r="1488" ht="17.25" hidden="1" customHeight="1" x14ac:dyDescent="0.25"/>
    <row r="1489" ht="17.25" hidden="1" customHeight="1" x14ac:dyDescent="0.25"/>
    <row r="1490" ht="17.25" hidden="1" customHeight="1" x14ac:dyDescent="0.25"/>
    <row r="1491" ht="17.25" hidden="1" customHeight="1" x14ac:dyDescent="0.25"/>
    <row r="1492" ht="17.25" hidden="1" customHeight="1" x14ac:dyDescent="0.25"/>
    <row r="1493" ht="17.25" hidden="1" customHeight="1" x14ac:dyDescent="0.25"/>
    <row r="1494" ht="17.25" hidden="1" customHeight="1" x14ac:dyDescent="0.25"/>
    <row r="1495" ht="17.25" hidden="1" customHeight="1" x14ac:dyDescent="0.25"/>
    <row r="1496" ht="17.25" hidden="1" customHeight="1" x14ac:dyDescent="0.25"/>
    <row r="1497" ht="17.25" hidden="1" customHeight="1" x14ac:dyDescent="0.25"/>
    <row r="1498" ht="17.25" hidden="1" customHeight="1" x14ac:dyDescent="0.25"/>
    <row r="1499" ht="17.25" hidden="1" customHeight="1" x14ac:dyDescent="0.25"/>
    <row r="1500" ht="17.25" hidden="1" customHeight="1" x14ac:dyDescent="0.25"/>
    <row r="1501" ht="17.25" hidden="1" customHeight="1" x14ac:dyDescent="0.25"/>
    <row r="1502" ht="17.25" hidden="1" customHeight="1" x14ac:dyDescent="0.25"/>
    <row r="1503" ht="17.25" hidden="1" customHeight="1" x14ac:dyDescent="0.25"/>
    <row r="1504" ht="17.25" hidden="1" customHeight="1" x14ac:dyDescent="0.25"/>
    <row r="1505" ht="17.25" hidden="1" customHeight="1" x14ac:dyDescent="0.25"/>
    <row r="1506" ht="17.25" hidden="1" customHeight="1" x14ac:dyDescent="0.25"/>
    <row r="1507" ht="17.25" hidden="1" customHeight="1" x14ac:dyDescent="0.25"/>
    <row r="1508" ht="17.25" hidden="1" customHeight="1" x14ac:dyDescent="0.25"/>
    <row r="1509" ht="17.25" hidden="1" customHeight="1" x14ac:dyDescent="0.25"/>
    <row r="1510" ht="17.25" hidden="1" customHeight="1" x14ac:dyDescent="0.25"/>
    <row r="1511" ht="17.25" hidden="1" customHeight="1" x14ac:dyDescent="0.25"/>
    <row r="1512" ht="17.25" hidden="1" customHeight="1" x14ac:dyDescent="0.25"/>
    <row r="1513" ht="17.25" hidden="1" customHeight="1" x14ac:dyDescent="0.25"/>
    <row r="1514" ht="17.25" hidden="1" customHeight="1" x14ac:dyDescent="0.25"/>
    <row r="1515" ht="17.25" hidden="1" customHeight="1" x14ac:dyDescent="0.25"/>
    <row r="1516" ht="17.25" hidden="1" customHeight="1" x14ac:dyDescent="0.25"/>
    <row r="1517" ht="17.25" hidden="1" customHeight="1" x14ac:dyDescent="0.25"/>
    <row r="1518" ht="17.25" hidden="1" customHeight="1" x14ac:dyDescent="0.25"/>
    <row r="1519" ht="17.25" hidden="1" customHeight="1" x14ac:dyDescent="0.25"/>
    <row r="1520" ht="17.25" hidden="1" customHeight="1" x14ac:dyDescent="0.25"/>
    <row r="1521" ht="17.25" hidden="1" customHeight="1" x14ac:dyDescent="0.25"/>
    <row r="1522" ht="17.25" hidden="1" customHeight="1" x14ac:dyDescent="0.25"/>
    <row r="1523" ht="17.25" hidden="1" customHeight="1" x14ac:dyDescent="0.25"/>
    <row r="1524" ht="17.25" hidden="1" customHeight="1" x14ac:dyDescent="0.25"/>
    <row r="1525" ht="17.25" hidden="1" customHeight="1" x14ac:dyDescent="0.25"/>
    <row r="1526" ht="17.25" hidden="1" customHeight="1" x14ac:dyDescent="0.25"/>
    <row r="1527" ht="17.25" hidden="1" customHeight="1" x14ac:dyDescent="0.25"/>
    <row r="1528" ht="17.25" hidden="1" customHeight="1" x14ac:dyDescent="0.25"/>
    <row r="1529" ht="17.25" hidden="1" customHeight="1" x14ac:dyDescent="0.25"/>
    <row r="1530" ht="17.25" hidden="1" customHeight="1" x14ac:dyDescent="0.25"/>
    <row r="1531" ht="17.25" hidden="1" customHeight="1" x14ac:dyDescent="0.25"/>
    <row r="1532" ht="17.25" hidden="1" customHeight="1" x14ac:dyDescent="0.25"/>
    <row r="1533" ht="17.25" hidden="1" customHeight="1" x14ac:dyDescent="0.25"/>
    <row r="1534" ht="17.25" hidden="1" customHeight="1" x14ac:dyDescent="0.25"/>
    <row r="1535" ht="17.25" hidden="1" customHeight="1" x14ac:dyDescent="0.25"/>
    <row r="1536" ht="17.25" hidden="1" customHeight="1" x14ac:dyDescent="0.25"/>
    <row r="1537" ht="17.25" hidden="1" customHeight="1" x14ac:dyDescent="0.25"/>
    <row r="1538" ht="17.25" hidden="1" customHeight="1" x14ac:dyDescent="0.25"/>
    <row r="1539" ht="17.25" hidden="1" customHeight="1" x14ac:dyDescent="0.25"/>
    <row r="1540" ht="17.25" hidden="1" customHeight="1" x14ac:dyDescent="0.25"/>
    <row r="1541" ht="17.25" hidden="1" customHeight="1" x14ac:dyDescent="0.25"/>
    <row r="1542" ht="17.25" hidden="1" customHeight="1" x14ac:dyDescent="0.25"/>
    <row r="1543" ht="17.25" hidden="1" customHeight="1" x14ac:dyDescent="0.25"/>
    <row r="1544" ht="17.25" hidden="1" customHeight="1" x14ac:dyDescent="0.25"/>
    <row r="1545" ht="17.25" hidden="1" customHeight="1" x14ac:dyDescent="0.25"/>
    <row r="1546" ht="17.25" hidden="1" customHeight="1" x14ac:dyDescent="0.25"/>
    <row r="1547" ht="17.25" hidden="1" customHeight="1" x14ac:dyDescent="0.25"/>
    <row r="1548" ht="17.25" hidden="1" customHeight="1" x14ac:dyDescent="0.25"/>
    <row r="1549" ht="17.25" hidden="1" customHeight="1" x14ac:dyDescent="0.25"/>
    <row r="1550" ht="17.25" hidden="1" customHeight="1" x14ac:dyDescent="0.25"/>
    <row r="1551" ht="17.25" hidden="1" customHeight="1" x14ac:dyDescent="0.25"/>
    <row r="1552" ht="17.25" hidden="1" customHeight="1" x14ac:dyDescent="0.25"/>
    <row r="1553" ht="17.25" hidden="1" customHeight="1" x14ac:dyDescent="0.25"/>
    <row r="1554" ht="17.25" hidden="1" customHeight="1" x14ac:dyDescent="0.25"/>
    <row r="1555" ht="17.25" hidden="1" customHeight="1" x14ac:dyDescent="0.25"/>
    <row r="1556" ht="17.25" hidden="1" customHeight="1" x14ac:dyDescent="0.25"/>
    <row r="1557" ht="17.25" hidden="1" customHeight="1" x14ac:dyDescent="0.25"/>
    <row r="1558" ht="17.25" hidden="1" customHeight="1" x14ac:dyDescent="0.25"/>
    <row r="1559" ht="17.25" hidden="1" customHeight="1" x14ac:dyDescent="0.25"/>
    <row r="1560" ht="17.25" hidden="1" customHeight="1" x14ac:dyDescent="0.25"/>
    <row r="1561" ht="17.25" hidden="1" customHeight="1" x14ac:dyDescent="0.25"/>
    <row r="1562" ht="17.25" hidden="1" customHeight="1" x14ac:dyDescent="0.25"/>
    <row r="1563" ht="17.25" hidden="1" customHeight="1" x14ac:dyDescent="0.25"/>
    <row r="1564" ht="17.25" hidden="1" customHeight="1" x14ac:dyDescent="0.25"/>
    <row r="1565" ht="17.25" hidden="1" customHeight="1" x14ac:dyDescent="0.25"/>
    <row r="1566" ht="17.25" hidden="1" customHeight="1" x14ac:dyDescent="0.25"/>
    <row r="1567" ht="17.25" hidden="1" customHeight="1" x14ac:dyDescent="0.25"/>
    <row r="1568" ht="17.25" hidden="1" customHeight="1" x14ac:dyDescent="0.25"/>
    <row r="1569" ht="17.25" hidden="1" customHeight="1" x14ac:dyDescent="0.25"/>
    <row r="1570" ht="17.25" hidden="1" customHeight="1" x14ac:dyDescent="0.25"/>
    <row r="1571" ht="17.25" hidden="1" customHeight="1" x14ac:dyDescent="0.25"/>
    <row r="1572" ht="17.25" hidden="1" customHeight="1" x14ac:dyDescent="0.25"/>
    <row r="1573" ht="17.25" hidden="1" customHeight="1" x14ac:dyDescent="0.25"/>
    <row r="1574" ht="17.25" hidden="1" customHeight="1" x14ac:dyDescent="0.25"/>
    <row r="1575" ht="17.25" hidden="1" customHeight="1" x14ac:dyDescent="0.25"/>
    <row r="1576" ht="17.25" hidden="1" customHeight="1" x14ac:dyDescent="0.25"/>
    <row r="1577" ht="17.25" hidden="1" customHeight="1" x14ac:dyDescent="0.25"/>
    <row r="1578" ht="17.25" hidden="1" customHeight="1" x14ac:dyDescent="0.25"/>
    <row r="1579" ht="17.25" hidden="1" customHeight="1" x14ac:dyDescent="0.25"/>
    <row r="1580" ht="17.25" hidden="1" customHeight="1" x14ac:dyDescent="0.25"/>
    <row r="1581" ht="17.25" hidden="1" customHeight="1" x14ac:dyDescent="0.25"/>
    <row r="1582" ht="17.25" hidden="1" customHeight="1" x14ac:dyDescent="0.25"/>
    <row r="1583" ht="17.25" hidden="1" customHeight="1" x14ac:dyDescent="0.25"/>
    <row r="1584" ht="17.25" hidden="1" customHeight="1" x14ac:dyDescent="0.25"/>
    <row r="1585" ht="17.25" hidden="1" customHeight="1" x14ac:dyDescent="0.25"/>
    <row r="1586" ht="17.25" hidden="1" customHeight="1" x14ac:dyDescent="0.25"/>
    <row r="1587" ht="17.25" hidden="1" customHeight="1" x14ac:dyDescent="0.25"/>
    <row r="1588" ht="17.25" hidden="1" customHeight="1" x14ac:dyDescent="0.25"/>
    <row r="1589" ht="17.25" hidden="1" customHeight="1" x14ac:dyDescent="0.25"/>
    <row r="1590" ht="17.25" hidden="1" customHeight="1" x14ac:dyDescent="0.25"/>
    <row r="1591" ht="17.25" hidden="1" customHeight="1" x14ac:dyDescent="0.25"/>
    <row r="1592" ht="17.25" hidden="1" customHeight="1" x14ac:dyDescent="0.25"/>
    <row r="1593" ht="17.25" hidden="1" customHeight="1" x14ac:dyDescent="0.25"/>
    <row r="1594" ht="17.25" hidden="1" customHeight="1" x14ac:dyDescent="0.25"/>
    <row r="1595" ht="17.25" hidden="1" customHeight="1" x14ac:dyDescent="0.25"/>
    <row r="1596" ht="17.25" hidden="1" customHeight="1" x14ac:dyDescent="0.25"/>
    <row r="1597" ht="17.25" hidden="1" customHeight="1" x14ac:dyDescent="0.25"/>
    <row r="1598" ht="17.25" hidden="1" customHeight="1" x14ac:dyDescent="0.25"/>
    <row r="1599" ht="17.25" hidden="1" customHeight="1" x14ac:dyDescent="0.25"/>
    <row r="1600" ht="17.25" hidden="1" customHeight="1" x14ac:dyDescent="0.25"/>
    <row r="1601" ht="17.25" hidden="1" customHeight="1" x14ac:dyDescent="0.25"/>
    <row r="1602" ht="17.25" hidden="1" customHeight="1" x14ac:dyDescent="0.25"/>
  </sheetData>
  <sheetProtection sheet="1" scenarios="1"/>
  <mergeCells count="236">
    <mergeCell ref="L40:L41"/>
    <mergeCell ref="A42:I42"/>
    <mergeCell ref="J42:K42"/>
    <mergeCell ref="A38:D39"/>
    <mergeCell ref="E38:I39"/>
    <mergeCell ref="J38:K39"/>
    <mergeCell ref="N32:O33"/>
    <mergeCell ref="P36:P37"/>
    <mergeCell ref="P38:P39"/>
    <mergeCell ref="P40:P41"/>
    <mergeCell ref="L42:N42"/>
    <mergeCell ref="P42:R42"/>
    <mergeCell ref="N38:O39"/>
    <mergeCell ref="M36:M37"/>
    <mergeCell ref="M38:M39"/>
    <mergeCell ref="M40:M41"/>
    <mergeCell ref="N36:O37"/>
    <mergeCell ref="R36:S37"/>
    <mergeCell ref="N40:O41"/>
    <mergeCell ref="R40:S41"/>
    <mergeCell ref="Q36:Q37"/>
    <mergeCell ref="Q38:Q39"/>
    <mergeCell ref="Q40:Q41"/>
    <mergeCell ref="L36:L37"/>
    <mergeCell ref="L38:L39"/>
    <mergeCell ref="R32:S33"/>
    <mergeCell ref="R34:S35"/>
    <mergeCell ref="A34:D35"/>
    <mergeCell ref="E34:I35"/>
    <mergeCell ref="J34:K35"/>
    <mergeCell ref="N34:O35"/>
    <mergeCell ref="M32:M33"/>
    <mergeCell ref="M34:M35"/>
    <mergeCell ref="P32:P33"/>
    <mergeCell ref="P34:P35"/>
    <mergeCell ref="L32:L33"/>
    <mergeCell ref="L34:L35"/>
    <mergeCell ref="A32:D33"/>
    <mergeCell ref="E32:I33"/>
    <mergeCell ref="J32:K33"/>
    <mergeCell ref="R31:S31"/>
    <mergeCell ref="Q32:Q33"/>
    <mergeCell ref="Q34:Q35"/>
    <mergeCell ref="A17:S17"/>
    <mergeCell ref="A15:E15"/>
    <mergeCell ref="F15:G15"/>
    <mergeCell ref="A16:E16"/>
    <mergeCell ref="F16:G16"/>
    <mergeCell ref="A8:D9"/>
    <mergeCell ref="H8:I9"/>
    <mergeCell ref="M8:P9"/>
    <mergeCell ref="I15:J16"/>
    <mergeCell ref="K15:S16"/>
    <mergeCell ref="A10:S10"/>
    <mergeCell ref="L19:O19"/>
    <mergeCell ref="P19:S19"/>
    <mergeCell ref="A20:F20"/>
    <mergeCell ref="G20:M20"/>
    <mergeCell ref="A18:B18"/>
    <mergeCell ref="C18:E18"/>
    <mergeCell ref="F18:H18"/>
    <mergeCell ref="I18:K18"/>
    <mergeCell ref="L18:O18"/>
    <mergeCell ref="P18:S18"/>
    <mergeCell ref="A2:D7"/>
    <mergeCell ref="E2:O3"/>
    <mergeCell ref="P2:S7"/>
    <mergeCell ref="E4:O5"/>
    <mergeCell ref="E6:G7"/>
    <mergeCell ref="H7:I7"/>
    <mergeCell ref="J7:K7"/>
    <mergeCell ref="H6:I6"/>
    <mergeCell ref="J6:K6"/>
    <mergeCell ref="L6:M6"/>
    <mergeCell ref="N6:O6"/>
    <mergeCell ref="L7:M7"/>
    <mergeCell ref="N7:O7"/>
    <mergeCell ref="A11:B11"/>
    <mergeCell ref="C11:E11"/>
    <mergeCell ref="F11:H11"/>
    <mergeCell ref="I11:K11"/>
    <mergeCell ref="L11:O11"/>
    <mergeCell ref="P11:S11"/>
    <mergeCell ref="N20:O20"/>
    <mergeCell ref="P20:Q20"/>
    <mergeCell ref="R20:S20"/>
    <mergeCell ref="A19:B19"/>
    <mergeCell ref="C19:E19"/>
    <mergeCell ref="A12:B12"/>
    <mergeCell ref="C12:E12"/>
    <mergeCell ref="F12:H12"/>
    <mergeCell ref="I12:K12"/>
    <mergeCell ref="L12:O12"/>
    <mergeCell ref="P12:S12"/>
    <mergeCell ref="A14:H14"/>
    <mergeCell ref="I14:S14"/>
    <mergeCell ref="A13:H13"/>
    <mergeCell ref="I13:S13"/>
    <mergeCell ref="F19:H19"/>
    <mergeCell ref="I19:K19"/>
    <mergeCell ref="A80:B81"/>
    <mergeCell ref="J80:K81"/>
    <mergeCell ref="L80:S82"/>
    <mergeCell ref="Q72:S72"/>
    <mergeCell ref="A73:B74"/>
    <mergeCell ref="J73:K74"/>
    <mergeCell ref="P52:S53"/>
    <mergeCell ref="J49:K53"/>
    <mergeCell ref="J78:K79"/>
    <mergeCell ref="L78:S79"/>
    <mergeCell ref="L52:O53"/>
    <mergeCell ref="A49:I49"/>
    <mergeCell ref="A50:E50"/>
    <mergeCell ref="F50:G50"/>
    <mergeCell ref="P51:S51"/>
    <mergeCell ref="L51:O51"/>
    <mergeCell ref="L49:S50"/>
    <mergeCell ref="B51:E51"/>
    <mergeCell ref="F51:G51"/>
    <mergeCell ref="L62:S63"/>
    <mergeCell ref="L64:S66"/>
    <mergeCell ref="J64:K66"/>
    <mergeCell ref="A71:C72"/>
    <mergeCell ref="D71:F72"/>
    <mergeCell ref="A85:S85"/>
    <mergeCell ref="A86:C87"/>
    <mergeCell ref="D86:D87"/>
    <mergeCell ref="E86:G87"/>
    <mergeCell ref="H86:K87"/>
    <mergeCell ref="L86:O87"/>
    <mergeCell ref="P86:S87"/>
    <mergeCell ref="A83:I83"/>
    <mergeCell ref="J83:S83"/>
    <mergeCell ref="J84:S84"/>
    <mergeCell ref="A84:I84"/>
    <mergeCell ref="A70:I70"/>
    <mergeCell ref="J70:S70"/>
    <mergeCell ref="J54:K59"/>
    <mergeCell ref="A62:B63"/>
    <mergeCell ref="B54:E54"/>
    <mergeCell ref="F54:G54"/>
    <mergeCell ref="L54:S56"/>
    <mergeCell ref="L57:S59"/>
    <mergeCell ref="A55:E56"/>
    <mergeCell ref="A67:S67"/>
    <mergeCell ref="F55:G56"/>
    <mergeCell ref="H55:I56"/>
    <mergeCell ref="A58:I58"/>
    <mergeCell ref="A59:I59"/>
    <mergeCell ref="A60:S61"/>
    <mergeCell ref="J62:K63"/>
    <mergeCell ref="C64:I66"/>
    <mergeCell ref="A64:B66"/>
    <mergeCell ref="C62:I63"/>
    <mergeCell ref="A57:E57"/>
    <mergeCell ref="A68:S68"/>
    <mergeCell ref="A69:S69"/>
    <mergeCell ref="F57:G57"/>
    <mergeCell ref="H57:I57"/>
    <mergeCell ref="N47:N48"/>
    <mergeCell ref="O47:Q48"/>
    <mergeCell ref="G44:K44"/>
    <mergeCell ref="L44:O44"/>
    <mergeCell ref="A43:F44"/>
    <mergeCell ref="L43:O43"/>
    <mergeCell ref="P43:S43"/>
    <mergeCell ref="A47:K48"/>
    <mergeCell ref="L47:M48"/>
    <mergeCell ref="R47:S48"/>
    <mergeCell ref="G43:J43"/>
    <mergeCell ref="A21:F21"/>
    <mergeCell ref="G21:M21"/>
    <mergeCell ref="N21:O21"/>
    <mergeCell ref="P21:Q21"/>
    <mergeCell ref="R21:S21"/>
    <mergeCell ref="A22:S22"/>
    <mergeCell ref="A24:B24"/>
    <mergeCell ref="C24:E24"/>
    <mergeCell ref="F24:H24"/>
    <mergeCell ref="I24:K24"/>
    <mergeCell ref="L24:O24"/>
    <mergeCell ref="P24:S24"/>
    <mergeCell ref="A23:B23"/>
    <mergeCell ref="C23:E23"/>
    <mergeCell ref="F23:H23"/>
    <mergeCell ref="I23:K23"/>
    <mergeCell ref="L23:O23"/>
    <mergeCell ref="P23:S23"/>
    <mergeCell ref="C78:I79"/>
    <mergeCell ref="A27:S27"/>
    <mergeCell ref="A28:D31"/>
    <mergeCell ref="E28:I31"/>
    <mergeCell ref="J28:K31"/>
    <mergeCell ref="L28:S29"/>
    <mergeCell ref="L30:O30"/>
    <mergeCell ref="P30:S30"/>
    <mergeCell ref="N31:O31"/>
    <mergeCell ref="G71:I71"/>
    <mergeCell ref="J71:L72"/>
    <mergeCell ref="M71:P72"/>
    <mergeCell ref="Q71:S71"/>
    <mergeCell ref="G72:I72"/>
    <mergeCell ref="A78:B79"/>
    <mergeCell ref="A36:D37"/>
    <mergeCell ref="E36:I37"/>
    <mergeCell ref="L73:S74"/>
    <mergeCell ref="A75:B76"/>
    <mergeCell ref="J75:K77"/>
    <mergeCell ref="L75:S77"/>
    <mergeCell ref="B52:E52"/>
    <mergeCell ref="F52:G52"/>
    <mergeCell ref="C73:I74"/>
    <mergeCell ref="R25:S25"/>
    <mergeCell ref="A26:F26"/>
    <mergeCell ref="G26:M26"/>
    <mergeCell ref="N26:O26"/>
    <mergeCell ref="P26:Q26"/>
    <mergeCell ref="R26:S26"/>
    <mergeCell ref="B53:E53"/>
    <mergeCell ref="F53:G53"/>
    <mergeCell ref="H50:I50"/>
    <mergeCell ref="P44:S44"/>
    <mergeCell ref="A45:K46"/>
    <mergeCell ref="L45:O45"/>
    <mergeCell ref="P45:S45"/>
    <mergeCell ref="L46:O46"/>
    <mergeCell ref="P46:S46"/>
    <mergeCell ref="A25:F25"/>
    <mergeCell ref="G25:M25"/>
    <mergeCell ref="R38:S39"/>
    <mergeCell ref="A40:D41"/>
    <mergeCell ref="E40:I41"/>
    <mergeCell ref="J40:K41"/>
    <mergeCell ref="N25:O25"/>
    <mergeCell ref="P25:Q25"/>
    <mergeCell ref="J36:K37"/>
  </mergeCells>
  <conditionalFormatting sqref="F55:G56">
    <cfRule type="containsText" dxfId="32" priority="11" operator="containsText" text="DEBE CALIFICAR LAS 4 COMPETENCIAS">
      <formula>NOT(ISERROR(SEARCH("DEBE CALIFICAR LAS 4 COMPETENCIAS",F55)))</formula>
    </cfRule>
  </conditionalFormatting>
  <conditionalFormatting sqref="H55:I56">
    <cfRule type="containsText" dxfId="31" priority="10" operator="containsText" text="DEBE CALIFICAR LAS 4 COMPETENCIAS">
      <formula>NOT(ISERROR(SEARCH("DEBE CALIFICAR LAS 4 COMPETENCIAS",H55)))</formula>
    </cfRule>
  </conditionalFormatting>
  <conditionalFormatting sqref="P44:S44">
    <cfRule type="containsText" dxfId="30" priority="9" operator="containsText" text="DEBE SER SUPERIOR A 90 DIAS">
      <formula>NOT(ISERROR(SEARCH("DEBE SER SUPERIOR A 90 DIAS",P44)))</formula>
    </cfRule>
  </conditionalFormatting>
  <conditionalFormatting sqref="H57:I57">
    <cfRule type="containsText" dxfId="29" priority="8" operator="containsText" text="DEBE SER SUPERIOR A 90 DIAS">
      <formula>NOT(ISERROR(SEARCH("DEBE SER SUPERIOR A 90 DIAS",H57)))</formula>
    </cfRule>
  </conditionalFormatting>
  <conditionalFormatting sqref="P52:S53">
    <cfRule type="containsText" dxfId="28" priority="7" operator="containsText" text="CALIFICACIÓN PARA PERIODOS SUPERIORES A 90 DIAS">
      <formula>NOT(ISERROR(SEARCH("CALIFICACIÓN PARA PERIODOS SUPERIORES A 90 DIAS",P52)))</formula>
    </cfRule>
  </conditionalFormatting>
  <conditionalFormatting sqref="J42:K42">
    <cfRule type="containsText" dxfId="27" priority="4" operator="containsText" text="MÍNIMO TRES (03) COMPROMISOS">
      <formula>NOT(ISERROR(SEARCH("MÍNIMO TRES (03) COMPROMISOS",J42)))</formula>
    </cfRule>
    <cfRule type="containsText" dxfId="26" priority="5" operator="containsText" text="MENOR">
      <formula>NOT(ISERROR(SEARCH("MENOR",J42)))</formula>
    </cfRule>
    <cfRule type="containsText" dxfId="25" priority="6" operator="containsText" text="MAYOR">
      <formula>NOT(ISERROR(SEARCH("MAYOR",J42)))</formula>
    </cfRule>
  </conditionalFormatting>
  <conditionalFormatting sqref="L44:O44">
    <cfRule type="containsText" dxfId="24" priority="3" operator="containsText" text="DEBE SER SUPERIOR A 30 DIAS">
      <formula>NOT(ISERROR(SEARCH("DEBE SER SUPERIOR A 30 DIAS",L44)))</formula>
    </cfRule>
  </conditionalFormatting>
  <conditionalFormatting sqref="F57:G57">
    <cfRule type="containsText" dxfId="23" priority="2" operator="containsText" text="DEBE SER SUPERIOR A 30 DIAS">
      <formula>NOT(ISERROR(SEARCH("DEBE SER SUPERIOR A 30 DIAS",F57)))</formula>
    </cfRule>
  </conditionalFormatting>
  <conditionalFormatting sqref="K43">
    <cfRule type="containsText" dxfId="22" priority="1" operator="containsText" text="No Aplica">
      <formula>NOT(ISERROR(SEARCH("No Aplica",K43)))</formula>
    </cfRule>
  </conditionalFormatting>
  <dataValidations count="4">
    <dataValidation type="whole" operator="greaterThan" allowBlank="1" showInputMessage="1" showErrorMessage="1" sqref="L43:O43">
      <formula1>30</formula1>
    </dataValidation>
    <dataValidation type="decimal" allowBlank="1" showInputMessage="1" showErrorMessage="1" sqref="F51:G54">
      <formula1>4</formula1>
      <formula2>10</formula2>
    </dataValidation>
    <dataValidation type="decimal" allowBlank="1" showInputMessage="1" showErrorMessage="1" sqref="M32:M41">
      <formula1>0</formula1>
      <formula2>100</formula2>
    </dataValidation>
    <dataValidation type="decimal" allowBlank="1" showInputMessage="1" showErrorMessage="1" error="VALOR DEBE SER MENOR O IGUAL AL PESO DEL COMPROMISO" sqref="L32:L41">
      <formula1>0</formula1>
      <formula2>J32</formula2>
    </dataValidation>
  </dataValidations>
  <hyperlinks>
    <hyperlink ref="P54:S59" location="'F. EVIDENCIAS'!A1" display="FORMATO DE EVIDENCIAS"/>
    <hyperlink ref="J49:K53" location="'F4. CALF. COM. COMPORT.'!A1" display="F4. CALF. COM. COMPORT."/>
    <hyperlink ref="J54:K59" location="'F7. PLAN DE MEJORAMIENTO'!A1" display="F7. PLAN DE MEJORAMIENTO"/>
    <hyperlink ref="L54:S56" location="'F2. COMP. LAB Y COM COMPOR'!A1" display="F2. COMP. LAB Y COM COMPOR"/>
    <hyperlink ref="L57:S59" location="'F3. EVIDENCIAS'!A1" display="F3. EVIDENCIAS"/>
  </hyperlinks>
  <printOptions horizontalCentered="1"/>
  <pageMargins left="0.39370078740157483" right="0.39370078740157483" top="0.39370078740157483" bottom="0.39370078740157483" header="0.31496062992125984" footer="0.31496062992125984"/>
  <pageSetup scale="44" orientation="portrait" horizontalDpi="4294967294"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Hoja4!$N$1:$N$102</xm:f>
          </x14:formula1>
          <xm:sqref>Q40 Q32 Q34 Q36 Q38</xm:sqref>
        </x14:dataValidation>
        <x14:dataValidation type="list" allowBlank="1" showInputMessage="1" showErrorMessage="1">
          <x14:formula1>
            <xm:f>IF($A$69="SI",Hoja4!$D$3:$D$5,"")</xm:f>
          </x14:formula1>
          <xm:sqref>M71:P72 D71:F72</xm:sqref>
        </x14:dataValidation>
        <x14:dataValidation type="list" allowBlank="1" showInputMessage="1" showErrorMessage="1">
          <x14:formula1>
            <xm:f>Hoja4!$S$2:$S$3</xm:f>
          </x14:formula1>
          <xm:sqref>D86:D87</xm:sqref>
        </x14:dataValidation>
        <x14:dataValidation type="list" allowBlank="1" showInputMessage="1" showErrorMessage="1">
          <x14:formula1>
            <xm:f>Hoja4!$H$3:$H$14</xm:f>
          </x14:formula1>
          <xm:sqref>K9 F9 R9</xm:sqref>
        </x14:dataValidation>
        <x14:dataValidation type="list" allowBlank="1" showInputMessage="1" showErrorMessage="1">
          <x14:formula1>
            <xm:f>Hoja4!$J$4:$J$27</xm:f>
          </x14:formula1>
          <xm:sqref>G9 L9 S9</xm:sqref>
        </x14:dataValidation>
        <x14:dataValidation type="list" allowBlank="1" showInputMessage="1" showErrorMessage="1" promptTitle="Dias">
          <x14:formula1>
            <xm:f>Hoja4!$H$3:$H$33</xm:f>
          </x14:formula1>
          <xm:sqref>E9 J9 Q9</xm:sqref>
        </x14:dataValidation>
        <x14:dataValidation type="list" allowBlank="1" showInputMessage="1" showErrorMessage="1">
          <x14:formula1>
            <xm:f>Hoja4!$A$461:$A$464</xm:f>
          </x14:formula1>
          <xm:sqref>H51:H54</xm:sqref>
        </x14:dataValidation>
        <x14:dataValidation type="list" allowBlank="1" showInputMessage="1" showErrorMessage="1">
          <x14:formula1>
            <xm:f>Hoja4!$C$15:$C$16</xm:f>
          </x14:formula1>
          <xm:sqref>A69:S69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FFFFCC"/>
    <pageSetUpPr fitToPage="1"/>
  </sheetPr>
  <dimension ref="A1:XAV1602"/>
  <sheetViews>
    <sheetView showGridLines="0" topLeftCell="A19" zoomScale="85" zoomScaleNormal="85" workbookViewId="0">
      <selection activeCell="Q32" sqref="Q32:Q33"/>
    </sheetView>
  </sheetViews>
  <sheetFormatPr baseColWidth="10" defaultColWidth="0" defaultRowHeight="15" zeroHeight="1" x14ac:dyDescent="0.25"/>
  <cols>
    <col min="1" max="1" width="11.42578125" style="79" customWidth="1"/>
    <col min="2" max="2" width="14" style="79" customWidth="1"/>
    <col min="3" max="4" width="11.42578125" style="79" customWidth="1"/>
    <col min="5" max="5" width="12.5703125" style="79" customWidth="1"/>
    <col min="6" max="7" width="11.42578125" style="79" customWidth="1"/>
    <col min="8" max="8" width="13.85546875" style="79" customWidth="1"/>
    <col min="9" max="9" width="13.42578125" style="79" customWidth="1"/>
    <col min="10" max="10" width="11.5703125" style="79" customWidth="1"/>
    <col min="11" max="11" width="11.7109375" style="79" customWidth="1"/>
    <col min="12" max="12" width="18.42578125" style="79" customWidth="1"/>
    <col min="13" max="13" width="19.28515625" style="79" customWidth="1"/>
    <col min="14" max="14" width="12" style="79" customWidth="1"/>
    <col min="15" max="15" width="10.85546875" style="79" customWidth="1"/>
    <col min="16" max="16" width="18.7109375" style="79" customWidth="1"/>
    <col min="17" max="17" width="20.28515625" style="79" customWidth="1"/>
    <col min="18" max="18" width="11.7109375" style="79" customWidth="1"/>
    <col min="19" max="19" width="11.42578125" style="79" customWidth="1"/>
    <col min="20" max="20" width="0.85546875" style="79" customWidth="1"/>
    <col min="21" max="16272" width="0" style="79" hidden="1"/>
    <col min="16273" max="16384" width="11.42578125" style="79" hidden="1"/>
  </cols>
  <sheetData>
    <row r="1" spans="1:16272" ht="15.75" thickBot="1" x14ac:dyDescent="0.3">
      <c r="A1" s="113"/>
      <c r="B1" s="113"/>
      <c r="C1" s="113"/>
      <c r="D1" s="113"/>
      <c r="E1" s="113"/>
      <c r="F1" s="113"/>
      <c r="G1" s="113"/>
      <c r="H1" s="113"/>
      <c r="I1" s="113"/>
      <c r="J1" s="113"/>
      <c r="K1" s="113"/>
      <c r="L1" s="113"/>
      <c r="M1" s="113"/>
      <c r="N1" s="113"/>
      <c r="O1" s="113"/>
      <c r="P1" s="113"/>
      <c r="Q1" s="113"/>
      <c r="R1" s="113"/>
      <c r="S1" s="113"/>
    </row>
    <row r="2" spans="1:16272" ht="25.5" customHeight="1" x14ac:dyDescent="0.25">
      <c r="A2" s="927"/>
      <c r="B2" s="928"/>
      <c r="C2" s="928"/>
      <c r="D2" s="928"/>
      <c r="E2" s="1666" t="s">
        <v>616</v>
      </c>
      <c r="F2" s="1666"/>
      <c r="G2" s="1666"/>
      <c r="H2" s="1666"/>
      <c r="I2" s="1666"/>
      <c r="J2" s="1666"/>
      <c r="K2" s="1666"/>
      <c r="L2" s="1666"/>
      <c r="M2" s="1666"/>
      <c r="N2" s="1666"/>
      <c r="O2" s="1666"/>
      <c r="P2" s="511" t="s">
        <v>421</v>
      </c>
      <c r="Q2" s="512"/>
      <c r="R2" s="512"/>
      <c r="S2" s="513"/>
    </row>
    <row r="3" spans="1:16272" ht="15" customHeight="1" x14ac:dyDescent="0.25">
      <c r="A3" s="611"/>
      <c r="B3" s="392"/>
      <c r="C3" s="392"/>
      <c r="D3" s="392"/>
      <c r="E3" s="613"/>
      <c r="F3" s="613"/>
      <c r="G3" s="613"/>
      <c r="H3" s="613"/>
      <c r="I3" s="613"/>
      <c r="J3" s="613"/>
      <c r="K3" s="613"/>
      <c r="L3" s="613"/>
      <c r="M3" s="613"/>
      <c r="N3" s="613"/>
      <c r="O3" s="613"/>
      <c r="P3" s="514"/>
      <c r="Q3" s="514"/>
      <c r="R3" s="514"/>
      <c r="S3" s="515"/>
    </row>
    <row r="4" spans="1:16272" ht="10.5" customHeight="1" x14ac:dyDescent="0.25">
      <c r="A4" s="611"/>
      <c r="B4" s="392"/>
      <c r="C4" s="392"/>
      <c r="D4" s="392"/>
      <c r="E4" s="593" t="s">
        <v>641</v>
      </c>
      <c r="F4" s="593"/>
      <c r="G4" s="593"/>
      <c r="H4" s="593"/>
      <c r="I4" s="593"/>
      <c r="J4" s="593"/>
      <c r="K4" s="593"/>
      <c r="L4" s="593"/>
      <c r="M4" s="593"/>
      <c r="N4" s="593"/>
      <c r="O4" s="593"/>
      <c r="P4" s="514"/>
      <c r="Q4" s="514"/>
      <c r="R4" s="514"/>
      <c r="S4" s="515"/>
    </row>
    <row r="5" spans="1:16272" ht="12" customHeight="1" x14ac:dyDescent="0.25">
      <c r="A5" s="611"/>
      <c r="B5" s="392"/>
      <c r="C5" s="392"/>
      <c r="D5" s="392"/>
      <c r="E5" s="593"/>
      <c r="F5" s="593"/>
      <c r="G5" s="593"/>
      <c r="H5" s="593"/>
      <c r="I5" s="593"/>
      <c r="J5" s="593"/>
      <c r="K5" s="593"/>
      <c r="L5" s="593"/>
      <c r="M5" s="593"/>
      <c r="N5" s="593"/>
      <c r="O5" s="593"/>
      <c r="P5" s="514"/>
      <c r="Q5" s="514"/>
      <c r="R5" s="514"/>
      <c r="S5" s="515"/>
    </row>
    <row r="6" spans="1:16272" ht="15" customHeight="1" x14ac:dyDescent="0.25">
      <c r="A6" s="611"/>
      <c r="B6" s="392"/>
      <c r="C6" s="392"/>
      <c r="D6" s="392"/>
      <c r="E6" s="594" t="s">
        <v>53</v>
      </c>
      <c r="F6" s="594"/>
      <c r="G6" s="594"/>
      <c r="H6" s="595" t="s">
        <v>54</v>
      </c>
      <c r="I6" s="595"/>
      <c r="J6" s="597" t="s">
        <v>642</v>
      </c>
      <c r="K6" s="597"/>
      <c r="L6" s="595" t="s">
        <v>56</v>
      </c>
      <c r="M6" s="595"/>
      <c r="N6" s="597" t="s">
        <v>57</v>
      </c>
      <c r="O6" s="597"/>
      <c r="P6" s="514"/>
      <c r="Q6" s="514"/>
      <c r="R6" s="514"/>
      <c r="S6" s="515"/>
    </row>
    <row r="7" spans="1:16272" ht="15" customHeight="1" thickBot="1" x14ac:dyDescent="0.3">
      <c r="A7" s="611"/>
      <c r="B7" s="392"/>
      <c r="C7" s="392"/>
      <c r="D7" s="392"/>
      <c r="E7" s="594"/>
      <c r="F7" s="594"/>
      <c r="G7" s="594"/>
      <c r="H7" s="595" t="s">
        <v>58</v>
      </c>
      <c r="I7" s="595"/>
      <c r="J7" s="596">
        <v>42731</v>
      </c>
      <c r="K7" s="597"/>
      <c r="L7" s="595" t="s">
        <v>59</v>
      </c>
      <c r="M7" s="595"/>
      <c r="N7" s="676" t="s">
        <v>60</v>
      </c>
      <c r="O7" s="676"/>
      <c r="P7" s="514"/>
      <c r="Q7" s="514"/>
      <c r="R7" s="514"/>
      <c r="S7" s="515"/>
    </row>
    <row r="8" spans="1:16272" s="28" customFormat="1" ht="16.5" thickBot="1" x14ac:dyDescent="0.3">
      <c r="A8" s="492" t="s">
        <v>61</v>
      </c>
      <c r="B8" s="603"/>
      <c r="C8" s="603"/>
      <c r="D8" s="603"/>
      <c r="E8" s="245" t="s">
        <v>62</v>
      </c>
      <c r="F8" s="245" t="s">
        <v>63</v>
      </c>
      <c r="G8" s="245" t="s">
        <v>64</v>
      </c>
      <c r="H8" s="496" t="s">
        <v>65</v>
      </c>
      <c r="I8" s="497"/>
      <c r="J8" s="245" t="s">
        <v>62</v>
      </c>
      <c r="K8" s="245" t="s">
        <v>63</v>
      </c>
      <c r="L8" s="245" t="s">
        <v>64</v>
      </c>
      <c r="M8" s="498" t="s">
        <v>619</v>
      </c>
      <c r="N8" s="606"/>
      <c r="O8" s="606"/>
      <c r="P8" s="607"/>
      <c r="Q8" s="245" t="s">
        <v>62</v>
      </c>
      <c r="R8" s="245" t="s">
        <v>63</v>
      </c>
      <c r="S8" s="71" t="s">
        <v>64</v>
      </c>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row>
    <row r="9" spans="1:16272" s="28" customFormat="1" ht="16.5" thickBot="1" x14ac:dyDescent="0.3">
      <c r="A9" s="604"/>
      <c r="B9" s="605"/>
      <c r="C9" s="605"/>
      <c r="D9" s="605"/>
      <c r="E9" s="73"/>
      <c r="F9" s="73"/>
      <c r="G9" s="73"/>
      <c r="H9" s="496"/>
      <c r="I9" s="497"/>
      <c r="J9" s="73"/>
      <c r="K9" s="73"/>
      <c r="L9" s="73"/>
      <c r="M9" s="608"/>
      <c r="N9" s="609"/>
      <c r="O9" s="609"/>
      <c r="P9" s="610"/>
      <c r="Q9" s="73"/>
      <c r="R9" s="73"/>
      <c r="S9" s="74"/>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row>
    <row r="10" spans="1:16272" s="2" customFormat="1" ht="15.75" customHeight="1" thickBot="1" x14ac:dyDescent="0.3">
      <c r="A10" s="479" t="s">
        <v>67</v>
      </c>
      <c r="B10" s="480"/>
      <c r="C10" s="480"/>
      <c r="D10" s="480"/>
      <c r="E10" s="480"/>
      <c r="F10" s="480"/>
      <c r="G10" s="480"/>
      <c r="H10" s="480"/>
      <c r="I10" s="480"/>
      <c r="J10" s="480"/>
      <c r="K10" s="480"/>
      <c r="L10" s="480"/>
      <c r="M10" s="480"/>
      <c r="N10" s="480"/>
      <c r="O10" s="480"/>
      <c r="P10" s="480"/>
      <c r="Q10" s="480"/>
      <c r="R10" s="480"/>
      <c r="S10" s="481"/>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244"/>
      <c r="CA10" s="244"/>
      <c r="CB10" s="244"/>
      <c r="CC10" s="244"/>
      <c r="CD10" s="244"/>
      <c r="CE10" s="244"/>
      <c r="CF10" s="244"/>
      <c r="CG10" s="244"/>
      <c r="CH10" s="244"/>
      <c r="CI10" s="244"/>
      <c r="CJ10" s="244"/>
      <c r="CK10" s="244"/>
      <c r="CL10" s="244"/>
      <c r="CM10" s="244"/>
      <c r="CN10" s="244"/>
      <c r="CO10" s="244"/>
      <c r="CP10" s="244"/>
      <c r="CQ10" s="244"/>
      <c r="CR10" s="244"/>
    </row>
    <row r="11" spans="1:16272" s="2" customFormat="1" ht="15.75" customHeight="1" thickBot="1" x14ac:dyDescent="0.3">
      <c r="A11" s="455" t="s">
        <v>68</v>
      </c>
      <c r="B11" s="456"/>
      <c r="C11" s="455" t="s">
        <v>69</v>
      </c>
      <c r="D11" s="466"/>
      <c r="E11" s="456"/>
      <c r="F11" s="455" t="s">
        <v>70</v>
      </c>
      <c r="G11" s="466"/>
      <c r="H11" s="456"/>
      <c r="I11" s="455" t="s">
        <v>71</v>
      </c>
      <c r="J11" s="466"/>
      <c r="K11" s="456"/>
      <c r="L11" s="455" t="s">
        <v>72</v>
      </c>
      <c r="M11" s="466"/>
      <c r="N11" s="466"/>
      <c r="O11" s="456"/>
      <c r="P11" s="455" t="s">
        <v>73</v>
      </c>
      <c r="Q11" s="466"/>
      <c r="R11" s="466"/>
      <c r="S11" s="456"/>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4"/>
      <c r="BS11" s="244"/>
      <c r="BT11" s="244"/>
      <c r="BU11" s="244"/>
      <c r="BV11" s="244"/>
      <c r="BW11" s="244"/>
      <c r="BX11" s="244"/>
      <c r="BY11" s="244"/>
      <c r="BZ11" s="244"/>
      <c r="CA11" s="244"/>
      <c r="CB11" s="244"/>
      <c r="CC11" s="244"/>
      <c r="CD11" s="244"/>
      <c r="CE11" s="244"/>
      <c r="CF11" s="244"/>
      <c r="CG11" s="244"/>
      <c r="CH11" s="244"/>
      <c r="CI11" s="244"/>
      <c r="CJ11" s="244"/>
      <c r="CK11" s="244"/>
      <c r="CL11" s="244"/>
      <c r="CM11" s="244"/>
      <c r="CN11" s="244"/>
      <c r="CO11" s="244"/>
      <c r="CP11" s="244"/>
      <c r="CQ11" s="244"/>
      <c r="CR11" s="244"/>
    </row>
    <row r="12" spans="1:16272" s="8" customFormat="1" ht="15.75" thickBot="1" x14ac:dyDescent="0.3">
      <c r="A12" s="986" t="str">
        <f>'F2. COMP. LAB Y COM COMPOR'!A13:B13</f>
        <v>CEDULA DE CIUDADANIA</v>
      </c>
      <c r="B12" s="987"/>
      <c r="C12" s="988">
        <f>'F2. COMP. LAB Y COM COMPOR'!C13:E13</f>
        <v>0</v>
      </c>
      <c r="D12" s="989"/>
      <c r="E12" s="990"/>
      <c r="F12" s="981">
        <f>'F2. COMP. LAB Y COM COMPOR'!F13:H13</f>
        <v>0</v>
      </c>
      <c r="G12" s="982"/>
      <c r="H12" s="983"/>
      <c r="I12" s="993">
        <f>'F2. COMP. LAB Y COM COMPOR'!I13:K13</f>
        <v>0</v>
      </c>
      <c r="J12" s="991"/>
      <c r="K12" s="992"/>
      <c r="L12" s="993">
        <f>'F2. COMP. LAB Y COM COMPOR'!L13:O13</f>
        <v>0</v>
      </c>
      <c r="M12" s="991"/>
      <c r="N12" s="991"/>
      <c r="O12" s="992"/>
      <c r="P12" s="993">
        <f>'F2. COMP. LAB Y COM COMPOR'!P13:S13</f>
        <v>0</v>
      </c>
      <c r="Q12" s="991"/>
      <c r="R12" s="991"/>
      <c r="S12" s="992"/>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row>
    <row r="13" spans="1:16272" s="4" customFormat="1" ht="15.75" thickBot="1" x14ac:dyDescent="0.3">
      <c r="A13" s="455" t="s">
        <v>74</v>
      </c>
      <c r="B13" s="466"/>
      <c r="C13" s="466"/>
      <c r="D13" s="466"/>
      <c r="E13" s="466"/>
      <c r="F13" s="466"/>
      <c r="G13" s="466"/>
      <c r="H13" s="466"/>
      <c r="I13" s="455" t="s">
        <v>75</v>
      </c>
      <c r="J13" s="466"/>
      <c r="K13" s="466"/>
      <c r="L13" s="466"/>
      <c r="M13" s="466"/>
      <c r="N13" s="466"/>
      <c r="O13" s="466"/>
      <c r="P13" s="466"/>
      <c r="Q13" s="466"/>
      <c r="R13" s="466"/>
      <c r="S13" s="456"/>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2"/>
      <c r="CH13" s="2"/>
      <c r="CI13" s="2"/>
      <c r="CJ13" s="2"/>
      <c r="CK13" s="2"/>
      <c r="CL13" s="2"/>
      <c r="CM13" s="2"/>
      <c r="CN13" s="2"/>
      <c r="CO13" s="2"/>
      <c r="CP13" s="2"/>
      <c r="CQ13" s="2"/>
      <c r="CR13" s="2"/>
      <c r="CS13" s="2"/>
      <c r="CT13" s="2"/>
      <c r="CU13" s="2"/>
      <c r="CV13" s="2"/>
    </row>
    <row r="14" spans="1:16272" s="31" customFormat="1" ht="15.75" thickBot="1" x14ac:dyDescent="0.3">
      <c r="A14" s="981">
        <f>'F2. COMP. LAB Y COM COMPOR'!A15:H15</f>
        <v>0</v>
      </c>
      <c r="B14" s="982"/>
      <c r="C14" s="982"/>
      <c r="D14" s="982"/>
      <c r="E14" s="982"/>
      <c r="F14" s="991"/>
      <c r="G14" s="991"/>
      <c r="H14" s="982"/>
      <c r="I14" s="1297" t="str">
        <f>'F2. COMP. LAB Y COM COMPOR'!I15:S15</f>
        <v>ddd</v>
      </c>
      <c r="J14" s="1298"/>
      <c r="K14" s="1298"/>
      <c r="L14" s="1298"/>
      <c r="M14" s="1298"/>
      <c r="N14" s="1298"/>
      <c r="O14" s="1298"/>
      <c r="P14" s="1298"/>
      <c r="Q14" s="1298"/>
      <c r="R14" s="1298"/>
      <c r="S14" s="1299"/>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c r="AMC14" s="5"/>
      <c r="AMD14" s="5"/>
      <c r="AME14" s="5"/>
      <c r="AMF14" s="5"/>
      <c r="AMG14" s="5"/>
      <c r="AMH14" s="5"/>
      <c r="AMI14" s="5"/>
      <c r="AMJ14" s="5"/>
      <c r="AMK14" s="5"/>
      <c r="AML14" s="5"/>
      <c r="AMM14" s="5"/>
      <c r="AMN14" s="5"/>
      <c r="AMO14" s="5"/>
      <c r="AMP14" s="5"/>
      <c r="AMQ14" s="5"/>
      <c r="AMR14" s="5"/>
      <c r="AMS14" s="5"/>
      <c r="AMT14" s="5"/>
      <c r="AMU14" s="5"/>
      <c r="AMV14" s="5"/>
      <c r="AMW14" s="5"/>
      <c r="AMX14" s="5"/>
      <c r="AMY14" s="5"/>
      <c r="AMZ14" s="5"/>
      <c r="ANA14" s="5"/>
      <c r="ANB14" s="5"/>
      <c r="ANC14" s="5"/>
      <c r="AND14" s="5"/>
      <c r="ANE14" s="5"/>
      <c r="ANF14" s="5"/>
      <c r="ANG14" s="5"/>
      <c r="ANH14" s="5"/>
      <c r="ANI14" s="5"/>
      <c r="ANJ14" s="5"/>
      <c r="ANK14" s="5"/>
      <c r="ANL14" s="5"/>
      <c r="ANM14" s="5"/>
      <c r="ANN14" s="5"/>
      <c r="ANO14" s="5"/>
      <c r="ANP14" s="5"/>
      <c r="ANQ14" s="5"/>
      <c r="ANR14" s="5"/>
      <c r="ANS14" s="5"/>
      <c r="ANT14" s="5"/>
      <c r="ANU14" s="5"/>
      <c r="ANV14" s="5"/>
      <c r="ANW14" s="5"/>
      <c r="ANX14" s="5"/>
      <c r="ANY14" s="5"/>
      <c r="ANZ14" s="5"/>
      <c r="AOA14" s="5"/>
      <c r="AOB14" s="5"/>
      <c r="AOC14" s="5"/>
      <c r="AOD14" s="5"/>
      <c r="AOE14" s="5"/>
      <c r="AOF14" s="5"/>
      <c r="AOG14" s="5"/>
      <c r="AOH14" s="5"/>
      <c r="AOI14" s="5"/>
      <c r="AOJ14" s="5"/>
      <c r="AOK14" s="5"/>
      <c r="AOL14" s="5"/>
      <c r="AOM14" s="5"/>
      <c r="AON14" s="5"/>
      <c r="AOO14" s="5"/>
      <c r="AOP14" s="5"/>
      <c r="AOQ14" s="5"/>
      <c r="AOR14" s="5"/>
      <c r="AOS14" s="5"/>
      <c r="AOT14" s="5"/>
      <c r="AOU14" s="5"/>
      <c r="AOV14" s="5"/>
      <c r="AOW14" s="5"/>
      <c r="AOX14" s="5"/>
      <c r="AOY14" s="5"/>
      <c r="AOZ14" s="5"/>
      <c r="APA14" s="5"/>
      <c r="APB14" s="5"/>
      <c r="APC14" s="5"/>
      <c r="APD14" s="5"/>
      <c r="APE14" s="5"/>
      <c r="APF14" s="5"/>
      <c r="APG14" s="5"/>
      <c r="APH14" s="5"/>
      <c r="API14" s="5"/>
      <c r="APJ14" s="5"/>
      <c r="APK14" s="5"/>
      <c r="APL14" s="5"/>
      <c r="APM14" s="5"/>
      <c r="APN14" s="5"/>
      <c r="APO14" s="5"/>
      <c r="APP14" s="5"/>
      <c r="APQ14" s="5"/>
      <c r="APR14" s="5"/>
      <c r="APS14" s="5"/>
      <c r="APT14" s="5"/>
      <c r="APU14" s="5"/>
      <c r="APV14" s="5"/>
      <c r="APW14" s="5"/>
      <c r="APX14" s="5"/>
      <c r="APY14" s="5"/>
      <c r="APZ14" s="5"/>
      <c r="AQA14" s="5"/>
      <c r="AQB14" s="5"/>
      <c r="AQC14" s="5"/>
      <c r="AQD14" s="5"/>
      <c r="AQE14" s="5"/>
      <c r="AQF14" s="5"/>
      <c r="AQG14" s="5"/>
      <c r="AQH14" s="5"/>
      <c r="AQI14" s="5"/>
      <c r="AQJ14" s="5"/>
      <c r="AQK14" s="5"/>
      <c r="AQL14" s="5"/>
      <c r="AQM14" s="5"/>
      <c r="AQN14" s="5"/>
      <c r="AQO14" s="5"/>
      <c r="AQP14" s="5"/>
      <c r="AQQ14" s="5"/>
      <c r="AQR14" s="5"/>
      <c r="AQS14" s="5"/>
      <c r="AQT14" s="5"/>
      <c r="AQU14" s="5"/>
      <c r="AQV14" s="5"/>
      <c r="AQW14" s="5"/>
      <c r="AQX14" s="5"/>
      <c r="AQY14" s="5"/>
      <c r="AQZ14" s="5"/>
      <c r="ARA14" s="5"/>
      <c r="ARB14" s="5"/>
      <c r="ARC14" s="5"/>
      <c r="ARD14" s="5"/>
      <c r="ARE14" s="5"/>
      <c r="ARF14" s="5"/>
      <c r="ARG14" s="5"/>
      <c r="ARH14" s="5"/>
      <c r="ARI14" s="5"/>
      <c r="ARJ14" s="5"/>
      <c r="ARK14" s="5"/>
      <c r="ARL14" s="5"/>
      <c r="ARM14" s="5"/>
      <c r="ARN14" s="5"/>
      <c r="ARO14" s="5"/>
      <c r="ARP14" s="5"/>
      <c r="ARQ14" s="5"/>
      <c r="ARR14" s="5"/>
      <c r="ARS14" s="5"/>
      <c r="ART14" s="5"/>
      <c r="ARU14" s="5"/>
      <c r="ARV14" s="5"/>
      <c r="ARW14" s="5"/>
      <c r="ARX14" s="5"/>
      <c r="ARY14" s="5"/>
      <c r="ARZ14" s="5"/>
      <c r="ASA14" s="5"/>
      <c r="ASB14" s="5"/>
      <c r="ASC14" s="5"/>
      <c r="ASD14" s="5"/>
      <c r="ASE14" s="5"/>
      <c r="ASF14" s="5"/>
      <c r="ASG14" s="5"/>
      <c r="ASH14" s="5"/>
      <c r="ASI14" s="5"/>
      <c r="ASJ14" s="5"/>
      <c r="ASK14" s="5"/>
      <c r="ASL14" s="5"/>
      <c r="ASM14" s="5"/>
      <c r="ASN14" s="5"/>
      <c r="ASO14" s="5"/>
      <c r="ASP14" s="5"/>
      <c r="ASQ14" s="5"/>
      <c r="ASR14" s="5"/>
      <c r="ASS14" s="5"/>
      <c r="AST14" s="5"/>
      <c r="ASU14" s="5"/>
      <c r="ASV14" s="5"/>
      <c r="ASW14" s="5"/>
      <c r="ASX14" s="5"/>
      <c r="ASY14" s="5"/>
      <c r="ASZ14" s="5"/>
      <c r="ATA14" s="5"/>
      <c r="ATB14" s="5"/>
      <c r="ATC14" s="5"/>
      <c r="ATD14" s="5"/>
      <c r="ATE14" s="5"/>
      <c r="ATF14" s="5"/>
      <c r="ATG14" s="5"/>
      <c r="ATH14" s="5"/>
      <c r="ATI14" s="5"/>
      <c r="ATJ14" s="5"/>
      <c r="ATK14" s="5"/>
      <c r="ATL14" s="5"/>
      <c r="ATM14" s="5"/>
      <c r="ATN14" s="5"/>
      <c r="ATO14" s="5"/>
      <c r="ATP14" s="5"/>
      <c r="ATQ14" s="5"/>
      <c r="ATR14" s="5"/>
      <c r="ATS14" s="5"/>
      <c r="ATT14" s="5"/>
      <c r="ATU14" s="5"/>
      <c r="ATV14" s="5"/>
      <c r="ATW14" s="5"/>
      <c r="ATX14" s="5"/>
      <c r="ATY14" s="5"/>
      <c r="ATZ14" s="5"/>
      <c r="AUA14" s="5"/>
      <c r="AUB14" s="5"/>
      <c r="AUC14" s="5"/>
      <c r="AUD14" s="5"/>
      <c r="AUE14" s="5"/>
      <c r="AUF14" s="5"/>
      <c r="AUG14" s="5"/>
      <c r="AUH14" s="5"/>
      <c r="AUI14" s="5"/>
      <c r="AUJ14" s="5"/>
      <c r="AUK14" s="5"/>
      <c r="AUL14" s="5"/>
      <c r="AUM14" s="5"/>
      <c r="AUN14" s="5"/>
      <c r="AUO14" s="5"/>
      <c r="AUP14" s="5"/>
      <c r="AUQ14" s="5"/>
      <c r="AUR14" s="5"/>
      <c r="AUS14" s="5"/>
      <c r="AUT14" s="5"/>
      <c r="AUU14" s="5"/>
      <c r="AUV14" s="5"/>
      <c r="AUW14" s="5"/>
      <c r="AUX14" s="5"/>
      <c r="AUY14" s="5"/>
      <c r="AUZ14" s="5"/>
      <c r="AVA14" s="5"/>
      <c r="AVB14" s="5"/>
      <c r="AVC14" s="5"/>
      <c r="AVD14" s="5"/>
      <c r="AVE14" s="5"/>
      <c r="AVF14" s="5"/>
      <c r="AVG14" s="5"/>
      <c r="AVH14" s="5"/>
      <c r="AVI14" s="5"/>
      <c r="AVJ14" s="5"/>
      <c r="AVK14" s="5"/>
      <c r="AVL14" s="5"/>
      <c r="AVM14" s="5"/>
      <c r="AVN14" s="5"/>
      <c r="AVO14" s="5"/>
      <c r="AVP14" s="5"/>
      <c r="AVQ14" s="5"/>
      <c r="AVR14" s="5"/>
      <c r="AVS14" s="5"/>
      <c r="AVT14" s="5"/>
      <c r="AVU14" s="5"/>
      <c r="AVV14" s="5"/>
      <c r="AVW14" s="5"/>
      <c r="AVX14" s="5"/>
      <c r="AVY14" s="5"/>
      <c r="AVZ14" s="5"/>
      <c r="AWA14" s="5"/>
      <c r="AWB14" s="5"/>
      <c r="AWC14" s="5"/>
      <c r="AWD14" s="5"/>
      <c r="AWE14" s="5"/>
      <c r="AWF14" s="5"/>
      <c r="AWG14" s="5"/>
      <c r="AWH14" s="5"/>
      <c r="AWI14" s="5"/>
      <c r="AWJ14" s="5"/>
      <c r="AWK14" s="5"/>
      <c r="AWL14" s="5"/>
      <c r="AWM14" s="5"/>
      <c r="AWN14" s="5"/>
      <c r="AWO14" s="5"/>
      <c r="AWP14" s="5"/>
      <c r="AWQ14" s="5"/>
      <c r="AWR14" s="5"/>
      <c r="AWS14" s="5"/>
      <c r="AWT14" s="5"/>
      <c r="AWU14" s="5"/>
      <c r="AWV14" s="5"/>
      <c r="AWW14" s="5"/>
      <c r="AWX14" s="5"/>
      <c r="AWY14" s="5"/>
      <c r="AWZ14" s="5"/>
      <c r="AXA14" s="5"/>
      <c r="AXB14" s="5"/>
      <c r="AXC14" s="5"/>
      <c r="AXD14" s="5"/>
      <c r="AXE14" s="5"/>
      <c r="AXF14" s="5"/>
      <c r="AXG14" s="5"/>
      <c r="AXH14" s="5"/>
      <c r="AXI14" s="5"/>
      <c r="AXJ14" s="5"/>
      <c r="AXK14" s="5"/>
      <c r="AXL14" s="5"/>
      <c r="AXM14" s="5"/>
      <c r="AXN14" s="5"/>
      <c r="AXO14" s="5"/>
      <c r="AXP14" s="5"/>
      <c r="AXQ14" s="5"/>
      <c r="AXR14" s="5"/>
      <c r="AXS14" s="5"/>
      <c r="AXT14" s="5"/>
      <c r="AXU14" s="5"/>
      <c r="AXV14" s="5"/>
      <c r="AXW14" s="5"/>
      <c r="AXX14" s="5"/>
      <c r="AXY14" s="5"/>
      <c r="AXZ14" s="5"/>
      <c r="AYA14" s="5"/>
      <c r="AYB14" s="5"/>
      <c r="AYC14" s="5"/>
      <c r="AYD14" s="5"/>
      <c r="AYE14" s="5"/>
      <c r="AYF14" s="5"/>
      <c r="AYG14" s="5"/>
      <c r="AYH14" s="5"/>
      <c r="AYI14" s="5"/>
      <c r="AYJ14" s="5"/>
      <c r="AYK14" s="5"/>
      <c r="AYL14" s="5"/>
      <c r="AYM14" s="5"/>
      <c r="AYN14" s="5"/>
      <c r="AYO14" s="5"/>
      <c r="AYP14" s="5"/>
      <c r="AYQ14" s="5"/>
      <c r="AYR14" s="5"/>
      <c r="AYS14" s="5"/>
      <c r="AYT14" s="5"/>
      <c r="AYU14" s="5"/>
      <c r="AYV14" s="5"/>
      <c r="AYW14" s="5"/>
      <c r="AYX14" s="5"/>
      <c r="AYY14" s="5"/>
      <c r="AYZ14" s="5"/>
      <c r="AZA14" s="5"/>
      <c r="AZB14" s="5"/>
      <c r="AZC14" s="5"/>
      <c r="AZD14" s="5"/>
      <c r="AZE14" s="5"/>
      <c r="AZF14" s="5"/>
      <c r="AZG14" s="5"/>
      <c r="AZH14" s="5"/>
      <c r="AZI14" s="5"/>
      <c r="AZJ14" s="5"/>
      <c r="AZK14" s="5"/>
      <c r="AZL14" s="5"/>
      <c r="AZM14" s="5"/>
      <c r="AZN14" s="5"/>
      <c r="AZO14" s="5"/>
      <c r="AZP14" s="5"/>
      <c r="AZQ14" s="5"/>
      <c r="AZR14" s="5"/>
      <c r="AZS14" s="5"/>
      <c r="AZT14" s="5"/>
      <c r="AZU14" s="5"/>
      <c r="AZV14" s="5"/>
      <c r="AZW14" s="5"/>
      <c r="AZX14" s="5"/>
      <c r="AZY14" s="5"/>
      <c r="AZZ14" s="5"/>
      <c r="BAA14" s="5"/>
      <c r="BAB14" s="5"/>
      <c r="BAC14" s="5"/>
      <c r="BAD14" s="5"/>
      <c r="BAE14" s="5"/>
      <c r="BAF14" s="5"/>
      <c r="BAG14" s="5"/>
      <c r="BAH14" s="5"/>
      <c r="BAI14" s="5"/>
      <c r="BAJ14" s="5"/>
      <c r="BAK14" s="5"/>
      <c r="BAL14" s="5"/>
      <c r="BAM14" s="5"/>
      <c r="BAN14" s="5"/>
      <c r="BAO14" s="5"/>
      <c r="BAP14" s="5"/>
      <c r="BAQ14" s="5"/>
      <c r="BAR14" s="5"/>
      <c r="BAS14" s="5"/>
      <c r="BAT14" s="5"/>
      <c r="BAU14" s="5"/>
      <c r="BAV14" s="5"/>
      <c r="BAW14" s="5"/>
      <c r="BAX14" s="5"/>
      <c r="BAY14" s="5"/>
      <c r="BAZ14" s="5"/>
      <c r="BBA14" s="5"/>
      <c r="BBB14" s="5"/>
      <c r="BBC14" s="5"/>
      <c r="BBD14" s="5"/>
      <c r="BBE14" s="5"/>
      <c r="BBF14" s="5"/>
      <c r="BBG14" s="5"/>
      <c r="BBH14" s="5"/>
      <c r="BBI14" s="5"/>
      <c r="BBJ14" s="5"/>
      <c r="BBK14" s="5"/>
      <c r="BBL14" s="5"/>
      <c r="BBM14" s="5"/>
      <c r="BBN14" s="5"/>
      <c r="BBO14" s="5"/>
      <c r="BBP14" s="5"/>
      <c r="BBQ14" s="5"/>
      <c r="BBR14" s="5"/>
      <c r="BBS14" s="5"/>
      <c r="BBT14" s="5"/>
      <c r="BBU14" s="5"/>
      <c r="BBV14" s="5"/>
      <c r="BBW14" s="5"/>
      <c r="BBX14" s="5"/>
      <c r="BBY14" s="5"/>
      <c r="BBZ14" s="5"/>
      <c r="BCA14" s="5"/>
      <c r="BCB14" s="5"/>
      <c r="BCC14" s="5"/>
      <c r="BCD14" s="5"/>
      <c r="BCE14" s="5"/>
      <c r="BCF14" s="5"/>
      <c r="BCG14" s="5"/>
      <c r="BCH14" s="5"/>
      <c r="BCI14" s="5"/>
      <c r="BCJ14" s="5"/>
      <c r="BCK14" s="5"/>
      <c r="BCL14" s="5"/>
      <c r="BCM14" s="5"/>
      <c r="BCN14" s="5"/>
      <c r="BCO14" s="5"/>
      <c r="BCP14" s="5"/>
      <c r="BCQ14" s="5"/>
      <c r="BCR14" s="5"/>
      <c r="BCS14" s="5"/>
      <c r="BCT14" s="5"/>
      <c r="BCU14" s="5"/>
      <c r="BCV14" s="5"/>
      <c r="BCW14" s="5"/>
      <c r="BCX14" s="5"/>
      <c r="BCY14" s="5"/>
      <c r="BCZ14" s="5"/>
      <c r="BDA14" s="5"/>
      <c r="BDB14" s="5"/>
      <c r="BDC14" s="5"/>
      <c r="BDD14" s="5"/>
      <c r="BDE14" s="5"/>
      <c r="BDF14" s="5"/>
      <c r="BDG14" s="5"/>
      <c r="BDH14" s="5"/>
      <c r="BDI14" s="5"/>
      <c r="BDJ14" s="5"/>
      <c r="BDK14" s="5"/>
      <c r="BDL14" s="5"/>
      <c r="BDM14" s="5"/>
      <c r="BDN14" s="5"/>
      <c r="BDO14" s="5"/>
      <c r="BDP14" s="5"/>
      <c r="BDQ14" s="5"/>
      <c r="BDR14" s="5"/>
      <c r="BDS14" s="5"/>
      <c r="BDT14" s="5"/>
      <c r="BDU14" s="5"/>
      <c r="BDV14" s="5"/>
      <c r="BDW14" s="5"/>
      <c r="BDX14" s="5"/>
      <c r="BDY14" s="5"/>
      <c r="BDZ14" s="5"/>
      <c r="BEA14" s="5"/>
      <c r="BEB14" s="5"/>
      <c r="BEC14" s="5"/>
      <c r="BED14" s="5"/>
      <c r="BEE14" s="5"/>
      <c r="BEF14" s="5"/>
      <c r="BEG14" s="5"/>
      <c r="BEH14" s="5"/>
      <c r="BEI14" s="5"/>
      <c r="BEJ14" s="5"/>
      <c r="BEK14" s="5"/>
      <c r="BEL14" s="5"/>
      <c r="BEM14" s="5"/>
      <c r="BEN14" s="5"/>
      <c r="BEO14" s="5"/>
      <c r="BEP14" s="5"/>
      <c r="BEQ14" s="5"/>
      <c r="BER14" s="5"/>
      <c r="BES14" s="5"/>
      <c r="BET14" s="5"/>
      <c r="BEU14" s="5"/>
      <c r="BEV14" s="5"/>
      <c r="BEW14" s="5"/>
      <c r="BEX14" s="5"/>
      <c r="BEY14" s="5"/>
      <c r="BEZ14" s="5"/>
      <c r="BFA14" s="5"/>
      <c r="BFB14" s="5"/>
      <c r="BFC14" s="5"/>
      <c r="BFD14" s="5"/>
      <c r="BFE14" s="5"/>
      <c r="BFF14" s="5"/>
      <c r="BFG14" s="5"/>
      <c r="BFH14" s="5"/>
      <c r="BFI14" s="5"/>
      <c r="BFJ14" s="5"/>
      <c r="BFK14" s="5"/>
      <c r="BFL14" s="5"/>
      <c r="BFM14" s="5"/>
      <c r="BFN14" s="5"/>
      <c r="BFO14" s="5"/>
      <c r="BFP14" s="5"/>
      <c r="BFQ14" s="5"/>
      <c r="BFR14" s="5"/>
      <c r="BFS14" s="5"/>
      <c r="BFT14" s="5"/>
      <c r="BFU14" s="5"/>
      <c r="BFV14" s="5"/>
      <c r="BFW14" s="5"/>
      <c r="BFX14" s="5"/>
      <c r="BFY14" s="5"/>
      <c r="BFZ14" s="5"/>
      <c r="BGA14" s="5"/>
      <c r="BGB14" s="5"/>
      <c r="BGC14" s="5"/>
      <c r="BGD14" s="5"/>
      <c r="BGE14" s="5"/>
      <c r="BGF14" s="5"/>
      <c r="BGG14" s="5"/>
      <c r="BGH14" s="5"/>
      <c r="BGI14" s="5"/>
      <c r="BGJ14" s="5"/>
      <c r="BGK14" s="5"/>
      <c r="BGL14" s="5"/>
      <c r="BGM14" s="5"/>
      <c r="BGN14" s="5"/>
      <c r="BGO14" s="5"/>
      <c r="BGP14" s="5"/>
      <c r="BGQ14" s="5"/>
      <c r="BGR14" s="5"/>
      <c r="BGS14" s="5"/>
      <c r="BGT14" s="5"/>
      <c r="BGU14" s="5"/>
      <c r="BGV14" s="5"/>
      <c r="BGW14" s="5"/>
      <c r="BGX14" s="5"/>
      <c r="BGY14" s="5"/>
      <c r="BGZ14" s="5"/>
      <c r="BHA14" s="5"/>
      <c r="BHB14" s="5"/>
      <c r="BHC14" s="5"/>
      <c r="BHD14" s="5"/>
      <c r="BHE14" s="5"/>
      <c r="BHF14" s="5"/>
      <c r="BHG14" s="5"/>
      <c r="BHH14" s="5"/>
      <c r="BHI14" s="5"/>
      <c r="BHJ14" s="5"/>
      <c r="BHK14" s="5"/>
      <c r="BHL14" s="5"/>
      <c r="BHM14" s="5"/>
      <c r="BHN14" s="5"/>
      <c r="BHO14" s="5"/>
      <c r="BHP14" s="5"/>
      <c r="BHQ14" s="5"/>
      <c r="BHR14" s="5"/>
      <c r="BHS14" s="5"/>
      <c r="BHT14" s="5"/>
      <c r="BHU14" s="5"/>
      <c r="BHV14" s="5"/>
      <c r="BHW14" s="5"/>
      <c r="BHX14" s="5"/>
      <c r="BHY14" s="5"/>
      <c r="BHZ14" s="5"/>
      <c r="BIA14" s="5"/>
      <c r="BIB14" s="5"/>
      <c r="BIC14" s="5"/>
      <c r="BID14" s="5"/>
      <c r="BIE14" s="5"/>
      <c r="BIF14" s="5"/>
      <c r="BIG14" s="5"/>
      <c r="BIH14" s="5"/>
      <c r="BII14" s="5"/>
      <c r="BIJ14" s="5"/>
      <c r="BIK14" s="5"/>
      <c r="BIL14" s="5"/>
      <c r="BIM14" s="5"/>
      <c r="BIN14" s="5"/>
      <c r="BIO14" s="5"/>
      <c r="BIP14" s="5"/>
      <c r="BIQ14" s="5"/>
      <c r="BIR14" s="5"/>
      <c r="BIS14" s="5"/>
      <c r="BIT14" s="5"/>
      <c r="BIU14" s="5"/>
      <c r="BIV14" s="5"/>
      <c r="BIW14" s="5"/>
      <c r="BIX14" s="5"/>
      <c r="BIY14" s="5"/>
      <c r="BIZ14" s="5"/>
      <c r="BJA14" s="5"/>
      <c r="BJB14" s="5"/>
      <c r="BJC14" s="5"/>
      <c r="BJD14" s="5"/>
      <c r="BJE14" s="5"/>
      <c r="BJF14" s="5"/>
      <c r="BJG14" s="5"/>
      <c r="BJH14" s="5"/>
      <c r="BJI14" s="5"/>
      <c r="BJJ14" s="5"/>
      <c r="BJK14" s="5"/>
      <c r="BJL14" s="5"/>
      <c r="BJM14" s="5"/>
      <c r="BJN14" s="5"/>
      <c r="BJO14" s="5"/>
      <c r="BJP14" s="5"/>
      <c r="BJQ14" s="5"/>
      <c r="BJR14" s="5"/>
      <c r="BJS14" s="5"/>
      <c r="BJT14" s="5"/>
      <c r="BJU14" s="5"/>
      <c r="BJV14" s="5"/>
      <c r="BJW14" s="5"/>
      <c r="BJX14" s="5"/>
      <c r="BJY14" s="5"/>
      <c r="BJZ14" s="5"/>
      <c r="BKA14" s="5"/>
      <c r="BKB14" s="5"/>
      <c r="BKC14" s="5"/>
      <c r="BKD14" s="5"/>
      <c r="BKE14" s="5"/>
      <c r="BKF14" s="5"/>
      <c r="BKG14" s="5"/>
      <c r="BKH14" s="5"/>
      <c r="BKI14" s="5"/>
      <c r="BKJ14" s="5"/>
      <c r="BKK14" s="5"/>
      <c r="BKL14" s="5"/>
      <c r="BKM14" s="5"/>
      <c r="BKN14" s="5"/>
      <c r="BKO14" s="5"/>
      <c r="BKP14" s="5"/>
      <c r="BKQ14" s="5"/>
      <c r="BKR14" s="5"/>
      <c r="BKS14" s="5"/>
      <c r="BKT14" s="5"/>
      <c r="BKU14" s="5"/>
      <c r="BKV14" s="5"/>
      <c r="BKW14" s="5"/>
      <c r="BKX14" s="5"/>
      <c r="BKY14" s="5"/>
      <c r="BKZ14" s="5"/>
      <c r="BLA14" s="5"/>
      <c r="BLB14" s="5"/>
      <c r="BLC14" s="5"/>
      <c r="BLD14" s="5"/>
      <c r="BLE14" s="5"/>
      <c r="BLF14" s="5"/>
      <c r="BLG14" s="5"/>
      <c r="BLH14" s="5"/>
      <c r="BLI14" s="5"/>
      <c r="BLJ14" s="5"/>
      <c r="BLK14" s="5"/>
      <c r="BLL14" s="5"/>
      <c r="BLM14" s="5"/>
      <c r="BLN14" s="5"/>
      <c r="BLO14" s="5"/>
      <c r="BLP14" s="5"/>
      <c r="BLQ14" s="5"/>
      <c r="BLR14" s="5"/>
      <c r="BLS14" s="5"/>
      <c r="BLT14" s="5"/>
      <c r="BLU14" s="5"/>
      <c r="BLV14" s="5"/>
      <c r="BLW14" s="5"/>
      <c r="BLX14" s="5"/>
      <c r="BLY14" s="5"/>
      <c r="BLZ14" s="5"/>
      <c r="BMA14" s="5"/>
      <c r="BMB14" s="5"/>
      <c r="BMC14" s="5"/>
      <c r="BMD14" s="5"/>
      <c r="BME14" s="5"/>
      <c r="BMF14" s="5"/>
      <c r="BMG14" s="5"/>
      <c r="BMH14" s="5"/>
      <c r="BMI14" s="5"/>
      <c r="BMJ14" s="5"/>
      <c r="BMK14" s="5"/>
      <c r="BML14" s="5"/>
      <c r="BMM14" s="5"/>
      <c r="BMN14" s="5"/>
      <c r="BMO14" s="5"/>
      <c r="BMP14" s="5"/>
      <c r="BMQ14" s="5"/>
      <c r="BMR14" s="5"/>
      <c r="BMS14" s="5"/>
      <c r="BMT14" s="5"/>
      <c r="BMU14" s="5"/>
      <c r="BMV14" s="5"/>
      <c r="BMW14" s="5"/>
      <c r="BMX14" s="5"/>
      <c r="BMY14" s="5"/>
      <c r="BMZ14" s="5"/>
      <c r="BNA14" s="5"/>
      <c r="BNB14" s="5"/>
      <c r="BNC14" s="5"/>
      <c r="BND14" s="5"/>
      <c r="BNE14" s="5"/>
      <c r="BNF14" s="5"/>
      <c r="BNG14" s="5"/>
      <c r="BNH14" s="5"/>
      <c r="BNI14" s="5"/>
      <c r="BNJ14" s="5"/>
      <c r="BNK14" s="5"/>
      <c r="BNL14" s="5"/>
      <c r="BNM14" s="5"/>
      <c r="BNN14" s="5"/>
      <c r="BNO14" s="5"/>
      <c r="BNP14" s="5"/>
      <c r="BNQ14" s="5"/>
      <c r="BNR14" s="5"/>
      <c r="BNS14" s="5"/>
      <c r="BNT14" s="5"/>
      <c r="BNU14" s="5"/>
      <c r="BNV14" s="5"/>
      <c r="BNW14" s="5"/>
      <c r="BNX14" s="5"/>
      <c r="BNY14" s="5"/>
      <c r="BNZ14" s="5"/>
      <c r="BOA14" s="5"/>
      <c r="BOB14" s="5"/>
      <c r="BOC14" s="5"/>
      <c r="BOD14" s="5"/>
      <c r="BOE14" s="5"/>
      <c r="BOF14" s="5"/>
      <c r="BOG14" s="5"/>
      <c r="BOH14" s="5"/>
      <c r="BOI14" s="5"/>
      <c r="BOJ14" s="5"/>
      <c r="BOK14" s="5"/>
      <c r="BOL14" s="5"/>
      <c r="BOM14" s="5"/>
      <c r="BON14" s="5"/>
      <c r="BOO14" s="5"/>
      <c r="BOP14" s="5"/>
      <c r="BOQ14" s="5"/>
      <c r="BOR14" s="5"/>
      <c r="BOS14" s="5"/>
      <c r="BOT14" s="5"/>
      <c r="BOU14" s="5"/>
      <c r="BOV14" s="5"/>
      <c r="BOW14" s="5"/>
      <c r="BOX14" s="5"/>
      <c r="BOY14" s="5"/>
      <c r="BOZ14" s="5"/>
      <c r="BPA14" s="5"/>
      <c r="BPB14" s="5"/>
      <c r="BPC14" s="5"/>
      <c r="BPD14" s="5"/>
      <c r="BPE14" s="5"/>
      <c r="BPF14" s="5"/>
      <c r="BPG14" s="5"/>
      <c r="BPH14" s="5"/>
      <c r="BPI14" s="5"/>
      <c r="BPJ14" s="5"/>
      <c r="BPK14" s="5"/>
      <c r="BPL14" s="5"/>
      <c r="BPM14" s="5"/>
      <c r="BPN14" s="5"/>
      <c r="BPO14" s="5"/>
      <c r="BPP14" s="5"/>
      <c r="BPQ14" s="5"/>
      <c r="BPR14" s="5"/>
      <c r="BPS14" s="5"/>
      <c r="BPT14" s="5"/>
      <c r="BPU14" s="5"/>
      <c r="BPV14" s="5"/>
      <c r="BPW14" s="5"/>
      <c r="BPX14" s="5"/>
      <c r="BPY14" s="5"/>
      <c r="BPZ14" s="5"/>
      <c r="BQA14" s="5"/>
      <c r="BQB14" s="5"/>
      <c r="BQC14" s="5"/>
      <c r="BQD14" s="5"/>
      <c r="BQE14" s="5"/>
      <c r="BQF14" s="5"/>
      <c r="BQG14" s="5"/>
      <c r="BQH14" s="5"/>
      <c r="BQI14" s="5"/>
      <c r="BQJ14" s="5"/>
      <c r="BQK14" s="5"/>
      <c r="BQL14" s="5"/>
      <c r="BQM14" s="5"/>
      <c r="BQN14" s="5"/>
      <c r="BQO14" s="5"/>
      <c r="BQP14" s="5"/>
      <c r="BQQ14" s="5"/>
      <c r="BQR14" s="5"/>
      <c r="BQS14" s="5"/>
      <c r="BQT14" s="5"/>
      <c r="BQU14" s="5"/>
      <c r="BQV14" s="5"/>
      <c r="BQW14" s="5"/>
      <c r="BQX14" s="5"/>
      <c r="BQY14" s="5"/>
      <c r="BQZ14" s="5"/>
      <c r="BRA14" s="5"/>
      <c r="BRB14" s="5"/>
      <c r="BRC14" s="5"/>
      <c r="BRD14" s="5"/>
      <c r="BRE14" s="5"/>
      <c r="BRF14" s="5"/>
      <c r="BRG14" s="5"/>
      <c r="BRH14" s="5"/>
      <c r="BRI14" s="5"/>
      <c r="BRJ14" s="5"/>
      <c r="BRK14" s="5"/>
      <c r="BRL14" s="5"/>
      <c r="BRM14" s="5"/>
      <c r="BRN14" s="5"/>
      <c r="BRO14" s="5"/>
      <c r="BRP14" s="5"/>
      <c r="BRQ14" s="5"/>
      <c r="BRR14" s="5"/>
      <c r="BRS14" s="5"/>
      <c r="BRT14" s="5"/>
      <c r="BRU14" s="5"/>
      <c r="BRV14" s="5"/>
      <c r="BRW14" s="5"/>
      <c r="BRX14" s="5"/>
      <c r="BRY14" s="5"/>
      <c r="BRZ14" s="5"/>
      <c r="BSA14" s="5"/>
      <c r="BSB14" s="5"/>
      <c r="BSC14" s="5"/>
      <c r="BSD14" s="5"/>
      <c r="BSE14" s="5"/>
      <c r="BSF14" s="5"/>
      <c r="BSG14" s="5"/>
      <c r="BSH14" s="5"/>
      <c r="BSI14" s="5"/>
      <c r="BSJ14" s="5"/>
      <c r="BSK14" s="5"/>
      <c r="BSL14" s="5"/>
      <c r="BSM14" s="5"/>
      <c r="BSN14" s="5"/>
      <c r="BSO14" s="5"/>
      <c r="BSP14" s="5"/>
      <c r="BSQ14" s="5"/>
      <c r="BSR14" s="5"/>
      <c r="BSS14" s="5"/>
      <c r="BST14" s="5"/>
      <c r="BSU14" s="5"/>
      <c r="BSV14" s="5"/>
      <c r="BSW14" s="5"/>
      <c r="BSX14" s="5"/>
      <c r="BSY14" s="5"/>
      <c r="BSZ14" s="5"/>
      <c r="BTA14" s="5"/>
      <c r="BTB14" s="5"/>
      <c r="BTC14" s="5"/>
      <c r="BTD14" s="5"/>
      <c r="BTE14" s="5"/>
      <c r="BTF14" s="5"/>
      <c r="BTG14" s="5"/>
      <c r="BTH14" s="5"/>
      <c r="BTI14" s="5"/>
      <c r="BTJ14" s="5"/>
      <c r="BTK14" s="5"/>
      <c r="BTL14" s="5"/>
      <c r="BTM14" s="5"/>
      <c r="BTN14" s="5"/>
      <c r="BTO14" s="5"/>
      <c r="BTP14" s="5"/>
      <c r="BTQ14" s="5"/>
      <c r="BTR14" s="5"/>
      <c r="BTS14" s="5"/>
      <c r="BTT14" s="5"/>
      <c r="BTU14" s="5"/>
      <c r="BTV14" s="5"/>
      <c r="BTW14" s="5"/>
      <c r="BTX14" s="5"/>
      <c r="BTY14" s="5"/>
      <c r="BTZ14" s="5"/>
      <c r="BUA14" s="5"/>
      <c r="BUB14" s="5"/>
      <c r="BUC14" s="5"/>
      <c r="BUD14" s="5"/>
      <c r="BUE14" s="5"/>
      <c r="BUF14" s="5"/>
      <c r="BUG14" s="5"/>
      <c r="BUH14" s="5"/>
      <c r="BUI14" s="5"/>
      <c r="BUJ14" s="5"/>
      <c r="BUK14" s="5"/>
      <c r="BUL14" s="5"/>
      <c r="BUM14" s="5"/>
      <c r="BUN14" s="5"/>
      <c r="BUO14" s="5"/>
      <c r="BUP14" s="5"/>
      <c r="BUQ14" s="5"/>
      <c r="BUR14" s="5"/>
      <c r="BUS14" s="5"/>
      <c r="BUT14" s="5"/>
      <c r="BUU14" s="5"/>
      <c r="BUV14" s="5"/>
      <c r="BUW14" s="5"/>
      <c r="BUX14" s="5"/>
      <c r="BUY14" s="5"/>
      <c r="BUZ14" s="5"/>
      <c r="BVA14" s="5"/>
      <c r="BVB14" s="5"/>
      <c r="BVC14" s="5"/>
      <c r="BVD14" s="5"/>
      <c r="BVE14" s="5"/>
      <c r="BVF14" s="5"/>
      <c r="BVG14" s="5"/>
      <c r="BVH14" s="5"/>
      <c r="BVI14" s="5"/>
      <c r="BVJ14" s="5"/>
      <c r="BVK14" s="5"/>
      <c r="BVL14" s="5"/>
      <c r="BVM14" s="5"/>
      <c r="BVN14" s="5"/>
      <c r="BVO14" s="5"/>
      <c r="BVP14" s="5"/>
      <c r="BVQ14" s="5"/>
      <c r="BVR14" s="5"/>
      <c r="BVS14" s="5"/>
      <c r="BVT14" s="5"/>
      <c r="BVU14" s="5"/>
      <c r="BVV14" s="5"/>
      <c r="BVW14" s="5"/>
      <c r="BVX14" s="5"/>
      <c r="BVY14" s="5"/>
      <c r="BVZ14" s="5"/>
      <c r="BWA14" s="5"/>
      <c r="BWB14" s="5"/>
      <c r="BWC14" s="5"/>
      <c r="BWD14" s="5"/>
      <c r="BWE14" s="5"/>
      <c r="BWF14" s="5"/>
      <c r="BWG14" s="5"/>
      <c r="BWH14" s="5"/>
      <c r="BWI14" s="5"/>
      <c r="BWJ14" s="5"/>
      <c r="BWK14" s="5"/>
      <c r="BWL14" s="5"/>
      <c r="BWM14" s="5"/>
      <c r="BWN14" s="5"/>
      <c r="BWO14" s="5"/>
      <c r="BWP14" s="5"/>
      <c r="BWQ14" s="5"/>
      <c r="BWR14" s="5"/>
      <c r="BWS14" s="5"/>
      <c r="BWT14" s="5"/>
      <c r="BWU14" s="5"/>
      <c r="BWV14" s="5"/>
      <c r="BWW14" s="5"/>
      <c r="BWX14" s="5"/>
      <c r="BWY14" s="5"/>
      <c r="BWZ14" s="5"/>
      <c r="BXA14" s="5"/>
      <c r="BXB14" s="5"/>
      <c r="BXC14" s="5"/>
      <c r="BXD14" s="5"/>
      <c r="BXE14" s="5"/>
      <c r="BXF14" s="5"/>
      <c r="BXG14" s="5"/>
      <c r="BXH14" s="5"/>
      <c r="BXI14" s="5"/>
      <c r="BXJ14" s="5"/>
      <c r="BXK14" s="5"/>
      <c r="BXL14" s="5"/>
      <c r="BXM14" s="5"/>
      <c r="BXN14" s="5"/>
      <c r="BXO14" s="5"/>
      <c r="BXP14" s="5"/>
      <c r="BXQ14" s="5"/>
      <c r="BXR14" s="5"/>
      <c r="BXS14" s="5"/>
      <c r="BXT14" s="5"/>
      <c r="BXU14" s="5"/>
      <c r="BXV14" s="5"/>
      <c r="BXW14" s="5"/>
      <c r="BXX14" s="5"/>
      <c r="BXY14" s="5"/>
      <c r="BXZ14" s="5"/>
      <c r="BYA14" s="5"/>
      <c r="BYB14" s="5"/>
      <c r="BYC14" s="5"/>
      <c r="BYD14" s="5"/>
      <c r="BYE14" s="5"/>
      <c r="BYF14" s="5"/>
      <c r="BYG14" s="5"/>
      <c r="BYH14" s="5"/>
      <c r="BYI14" s="5"/>
      <c r="BYJ14" s="5"/>
      <c r="BYK14" s="5"/>
      <c r="BYL14" s="5"/>
      <c r="BYM14" s="5"/>
      <c r="BYN14" s="5"/>
      <c r="BYO14" s="5"/>
      <c r="BYP14" s="5"/>
      <c r="BYQ14" s="5"/>
      <c r="BYR14" s="5"/>
      <c r="BYS14" s="5"/>
      <c r="BYT14" s="5"/>
      <c r="BYU14" s="5"/>
      <c r="BYV14" s="5"/>
      <c r="BYW14" s="5"/>
      <c r="BYX14" s="5"/>
      <c r="BYY14" s="5"/>
      <c r="BYZ14" s="5"/>
      <c r="BZA14" s="5"/>
      <c r="BZB14" s="5"/>
      <c r="BZC14" s="5"/>
      <c r="BZD14" s="5"/>
      <c r="BZE14" s="5"/>
      <c r="BZF14" s="5"/>
      <c r="BZG14" s="5"/>
      <c r="BZH14" s="5"/>
      <c r="BZI14" s="5"/>
      <c r="BZJ14" s="5"/>
      <c r="BZK14" s="5"/>
      <c r="BZL14" s="5"/>
      <c r="BZM14" s="5"/>
      <c r="BZN14" s="5"/>
      <c r="BZO14" s="5"/>
      <c r="BZP14" s="5"/>
      <c r="BZQ14" s="5"/>
      <c r="BZR14" s="5"/>
      <c r="BZS14" s="5"/>
      <c r="BZT14" s="5"/>
      <c r="BZU14" s="5"/>
      <c r="BZV14" s="5"/>
      <c r="BZW14" s="5"/>
      <c r="BZX14" s="5"/>
      <c r="BZY14" s="5"/>
      <c r="BZZ14" s="5"/>
      <c r="CAA14" s="5"/>
      <c r="CAB14" s="5"/>
      <c r="CAC14" s="5"/>
      <c r="CAD14" s="5"/>
      <c r="CAE14" s="5"/>
      <c r="CAF14" s="5"/>
      <c r="CAG14" s="5"/>
      <c r="CAH14" s="5"/>
      <c r="CAI14" s="5"/>
      <c r="CAJ14" s="5"/>
      <c r="CAK14" s="5"/>
      <c r="CAL14" s="5"/>
      <c r="CAM14" s="5"/>
      <c r="CAN14" s="5"/>
      <c r="CAO14" s="5"/>
      <c r="CAP14" s="5"/>
      <c r="CAQ14" s="5"/>
      <c r="CAR14" s="5"/>
      <c r="CAS14" s="5"/>
      <c r="CAT14" s="5"/>
      <c r="CAU14" s="5"/>
      <c r="CAV14" s="5"/>
      <c r="CAW14" s="5"/>
      <c r="CAX14" s="5"/>
      <c r="CAY14" s="5"/>
      <c r="CAZ14" s="5"/>
      <c r="CBA14" s="5"/>
      <c r="CBB14" s="5"/>
      <c r="CBC14" s="5"/>
      <c r="CBD14" s="5"/>
      <c r="CBE14" s="5"/>
      <c r="CBF14" s="5"/>
      <c r="CBG14" s="5"/>
      <c r="CBH14" s="5"/>
      <c r="CBI14" s="5"/>
      <c r="CBJ14" s="5"/>
      <c r="CBK14" s="5"/>
      <c r="CBL14" s="5"/>
      <c r="CBM14" s="5"/>
      <c r="CBN14" s="5"/>
      <c r="CBO14" s="5"/>
      <c r="CBP14" s="5"/>
      <c r="CBQ14" s="5"/>
      <c r="CBR14" s="5"/>
      <c r="CBS14" s="5"/>
      <c r="CBT14" s="5"/>
      <c r="CBU14" s="5"/>
      <c r="CBV14" s="5"/>
      <c r="CBW14" s="5"/>
      <c r="CBX14" s="5"/>
      <c r="CBY14" s="5"/>
      <c r="CBZ14" s="5"/>
      <c r="CCA14" s="5"/>
      <c r="CCB14" s="5"/>
      <c r="CCC14" s="5"/>
      <c r="CCD14" s="5"/>
      <c r="CCE14" s="5"/>
      <c r="CCF14" s="5"/>
      <c r="CCG14" s="5"/>
      <c r="CCH14" s="5"/>
      <c r="CCI14" s="5"/>
      <c r="CCJ14" s="5"/>
      <c r="CCK14" s="5"/>
      <c r="CCL14" s="5"/>
      <c r="CCM14" s="5"/>
      <c r="CCN14" s="5"/>
      <c r="CCO14" s="5"/>
      <c r="CCP14" s="5"/>
      <c r="CCQ14" s="5"/>
      <c r="CCR14" s="5"/>
      <c r="CCS14" s="5"/>
      <c r="CCT14" s="5"/>
      <c r="CCU14" s="5"/>
      <c r="CCV14" s="5"/>
      <c r="CCW14" s="5"/>
      <c r="CCX14" s="5"/>
      <c r="CCY14" s="5"/>
      <c r="CCZ14" s="5"/>
      <c r="CDA14" s="5"/>
      <c r="CDB14" s="5"/>
      <c r="CDC14" s="5"/>
      <c r="CDD14" s="5"/>
      <c r="CDE14" s="5"/>
      <c r="CDF14" s="5"/>
      <c r="CDG14" s="5"/>
      <c r="CDH14" s="5"/>
      <c r="CDI14" s="5"/>
      <c r="CDJ14" s="5"/>
      <c r="CDK14" s="5"/>
      <c r="CDL14" s="5"/>
      <c r="CDM14" s="5"/>
      <c r="CDN14" s="5"/>
      <c r="CDO14" s="5"/>
      <c r="CDP14" s="5"/>
      <c r="CDQ14" s="5"/>
      <c r="CDR14" s="5"/>
      <c r="CDS14" s="5"/>
      <c r="CDT14" s="5"/>
      <c r="CDU14" s="5"/>
      <c r="CDV14" s="5"/>
      <c r="CDW14" s="5"/>
      <c r="CDX14" s="5"/>
      <c r="CDY14" s="5"/>
      <c r="CDZ14" s="5"/>
      <c r="CEA14" s="5"/>
      <c r="CEB14" s="5"/>
      <c r="CEC14" s="5"/>
      <c r="CED14" s="5"/>
      <c r="CEE14" s="5"/>
      <c r="CEF14" s="5"/>
      <c r="CEG14" s="5"/>
      <c r="CEH14" s="5"/>
      <c r="CEI14" s="5"/>
      <c r="CEJ14" s="5"/>
      <c r="CEK14" s="5"/>
      <c r="CEL14" s="5"/>
      <c r="CEM14" s="5"/>
      <c r="CEN14" s="5"/>
      <c r="CEO14" s="5"/>
      <c r="CEP14" s="5"/>
      <c r="CEQ14" s="5"/>
      <c r="CER14" s="5"/>
      <c r="CES14" s="5"/>
      <c r="CET14" s="5"/>
      <c r="CEU14" s="5"/>
      <c r="CEV14" s="5"/>
      <c r="CEW14" s="5"/>
      <c r="CEX14" s="5"/>
      <c r="CEY14" s="5"/>
      <c r="CEZ14" s="5"/>
      <c r="CFA14" s="5"/>
      <c r="CFB14" s="5"/>
      <c r="CFC14" s="5"/>
      <c r="CFD14" s="5"/>
      <c r="CFE14" s="5"/>
      <c r="CFF14" s="5"/>
      <c r="CFG14" s="5"/>
      <c r="CFH14" s="5"/>
      <c r="CFI14" s="5"/>
      <c r="CFJ14" s="5"/>
      <c r="CFK14" s="5"/>
      <c r="CFL14" s="5"/>
      <c r="CFM14" s="5"/>
      <c r="CFN14" s="5"/>
      <c r="CFO14" s="5"/>
      <c r="CFP14" s="5"/>
      <c r="CFQ14" s="5"/>
      <c r="CFR14" s="5"/>
      <c r="CFS14" s="5"/>
      <c r="CFT14" s="5"/>
      <c r="CFU14" s="5"/>
      <c r="CFV14" s="5"/>
      <c r="CFW14" s="5"/>
      <c r="CFX14" s="5"/>
      <c r="CFY14" s="5"/>
      <c r="CFZ14" s="5"/>
      <c r="CGA14" s="5"/>
      <c r="CGB14" s="5"/>
      <c r="CGC14" s="5"/>
      <c r="CGD14" s="5"/>
      <c r="CGE14" s="5"/>
      <c r="CGF14" s="5"/>
      <c r="CGG14" s="5"/>
      <c r="CGH14" s="5"/>
      <c r="CGI14" s="5"/>
      <c r="CGJ14" s="5"/>
      <c r="CGK14" s="5"/>
      <c r="CGL14" s="5"/>
      <c r="CGM14" s="5"/>
      <c r="CGN14" s="5"/>
      <c r="CGO14" s="5"/>
      <c r="CGP14" s="5"/>
      <c r="CGQ14" s="5"/>
      <c r="CGR14" s="5"/>
      <c r="CGS14" s="5"/>
      <c r="CGT14" s="5"/>
      <c r="CGU14" s="5"/>
      <c r="CGV14" s="5"/>
      <c r="CGW14" s="5"/>
      <c r="CGX14" s="5"/>
      <c r="CGY14" s="5"/>
      <c r="CGZ14" s="5"/>
      <c r="CHA14" s="5"/>
      <c r="CHB14" s="5"/>
      <c r="CHC14" s="5"/>
      <c r="CHD14" s="5"/>
      <c r="CHE14" s="5"/>
      <c r="CHF14" s="5"/>
      <c r="CHG14" s="5"/>
      <c r="CHH14" s="5"/>
      <c r="CHI14" s="5"/>
      <c r="CHJ14" s="5"/>
      <c r="CHK14" s="5"/>
      <c r="CHL14" s="5"/>
      <c r="CHM14" s="5"/>
      <c r="CHN14" s="5"/>
      <c r="CHO14" s="5"/>
      <c r="CHP14" s="5"/>
      <c r="CHQ14" s="5"/>
      <c r="CHR14" s="5"/>
      <c r="CHS14" s="5"/>
      <c r="CHT14" s="5"/>
      <c r="CHU14" s="5"/>
      <c r="CHV14" s="5"/>
      <c r="CHW14" s="5"/>
      <c r="CHX14" s="5"/>
      <c r="CHY14" s="5"/>
      <c r="CHZ14" s="5"/>
      <c r="CIA14" s="5"/>
      <c r="CIB14" s="5"/>
      <c r="CIC14" s="5"/>
      <c r="CID14" s="5"/>
      <c r="CIE14" s="5"/>
      <c r="CIF14" s="5"/>
      <c r="CIG14" s="5"/>
      <c r="CIH14" s="5"/>
      <c r="CII14" s="5"/>
      <c r="CIJ14" s="5"/>
      <c r="CIK14" s="5"/>
      <c r="CIL14" s="5"/>
      <c r="CIM14" s="5"/>
      <c r="CIN14" s="5"/>
      <c r="CIO14" s="5"/>
      <c r="CIP14" s="5"/>
      <c r="CIQ14" s="5"/>
      <c r="CIR14" s="5"/>
      <c r="CIS14" s="5"/>
      <c r="CIT14" s="5"/>
      <c r="CIU14" s="5"/>
      <c r="CIV14" s="5"/>
      <c r="CIW14" s="5"/>
      <c r="CIX14" s="5"/>
      <c r="CIY14" s="5"/>
      <c r="CIZ14" s="5"/>
      <c r="CJA14" s="5"/>
      <c r="CJB14" s="5"/>
      <c r="CJC14" s="5"/>
      <c r="CJD14" s="5"/>
      <c r="CJE14" s="5"/>
      <c r="CJF14" s="5"/>
      <c r="CJG14" s="5"/>
      <c r="CJH14" s="5"/>
      <c r="CJI14" s="5"/>
      <c r="CJJ14" s="5"/>
      <c r="CJK14" s="5"/>
      <c r="CJL14" s="5"/>
      <c r="CJM14" s="5"/>
      <c r="CJN14" s="5"/>
      <c r="CJO14" s="5"/>
      <c r="CJP14" s="5"/>
      <c r="CJQ14" s="5"/>
      <c r="CJR14" s="5"/>
      <c r="CJS14" s="5"/>
      <c r="CJT14" s="5"/>
      <c r="CJU14" s="5"/>
      <c r="CJV14" s="5"/>
      <c r="CJW14" s="5"/>
      <c r="CJX14" s="5"/>
      <c r="CJY14" s="5"/>
      <c r="CJZ14" s="5"/>
      <c r="CKA14" s="5"/>
      <c r="CKB14" s="5"/>
      <c r="CKC14" s="5"/>
      <c r="CKD14" s="5"/>
      <c r="CKE14" s="5"/>
      <c r="CKF14" s="5"/>
      <c r="CKG14" s="5"/>
      <c r="CKH14" s="5"/>
      <c r="CKI14" s="5"/>
      <c r="CKJ14" s="5"/>
      <c r="CKK14" s="5"/>
      <c r="CKL14" s="5"/>
      <c r="CKM14" s="5"/>
      <c r="CKN14" s="5"/>
      <c r="CKO14" s="5"/>
      <c r="CKP14" s="5"/>
      <c r="CKQ14" s="5"/>
      <c r="CKR14" s="5"/>
      <c r="CKS14" s="5"/>
      <c r="CKT14" s="5"/>
      <c r="CKU14" s="5"/>
      <c r="CKV14" s="5"/>
      <c r="CKW14" s="5"/>
      <c r="CKX14" s="5"/>
      <c r="CKY14" s="5"/>
      <c r="CKZ14" s="5"/>
      <c r="CLA14" s="5"/>
      <c r="CLB14" s="5"/>
      <c r="CLC14" s="5"/>
      <c r="CLD14" s="5"/>
      <c r="CLE14" s="5"/>
      <c r="CLF14" s="5"/>
      <c r="CLG14" s="5"/>
      <c r="CLH14" s="5"/>
      <c r="CLI14" s="5"/>
      <c r="CLJ14" s="5"/>
      <c r="CLK14" s="5"/>
      <c r="CLL14" s="5"/>
      <c r="CLM14" s="5"/>
      <c r="CLN14" s="5"/>
      <c r="CLO14" s="5"/>
      <c r="CLP14" s="5"/>
      <c r="CLQ14" s="5"/>
      <c r="CLR14" s="5"/>
      <c r="CLS14" s="5"/>
      <c r="CLT14" s="5"/>
      <c r="CLU14" s="5"/>
      <c r="CLV14" s="5"/>
      <c r="CLW14" s="5"/>
      <c r="CLX14" s="5"/>
      <c r="CLY14" s="5"/>
      <c r="CLZ14" s="5"/>
      <c r="CMA14" s="5"/>
      <c r="CMB14" s="5"/>
      <c r="CMC14" s="5"/>
      <c r="CMD14" s="5"/>
      <c r="CME14" s="5"/>
      <c r="CMF14" s="5"/>
      <c r="CMG14" s="5"/>
      <c r="CMH14" s="5"/>
      <c r="CMI14" s="5"/>
      <c r="CMJ14" s="5"/>
      <c r="CMK14" s="5"/>
      <c r="CML14" s="5"/>
      <c r="CMM14" s="5"/>
      <c r="CMN14" s="5"/>
      <c r="CMO14" s="5"/>
      <c r="CMP14" s="5"/>
      <c r="CMQ14" s="5"/>
      <c r="CMR14" s="5"/>
      <c r="CMS14" s="5"/>
      <c r="CMT14" s="5"/>
      <c r="CMU14" s="5"/>
      <c r="CMV14" s="5"/>
      <c r="CMW14" s="5"/>
      <c r="CMX14" s="5"/>
      <c r="CMY14" s="5"/>
      <c r="CMZ14" s="5"/>
      <c r="CNA14" s="5"/>
      <c r="CNB14" s="5"/>
      <c r="CNC14" s="5"/>
      <c r="CND14" s="5"/>
      <c r="CNE14" s="5"/>
      <c r="CNF14" s="5"/>
      <c r="CNG14" s="5"/>
      <c r="CNH14" s="5"/>
      <c r="CNI14" s="5"/>
      <c r="CNJ14" s="5"/>
      <c r="CNK14" s="5"/>
      <c r="CNL14" s="5"/>
      <c r="CNM14" s="5"/>
      <c r="CNN14" s="5"/>
      <c r="CNO14" s="5"/>
      <c r="CNP14" s="5"/>
      <c r="CNQ14" s="5"/>
      <c r="CNR14" s="5"/>
      <c r="CNS14" s="5"/>
      <c r="CNT14" s="5"/>
      <c r="CNU14" s="5"/>
      <c r="CNV14" s="5"/>
      <c r="CNW14" s="5"/>
      <c r="CNX14" s="5"/>
      <c r="CNY14" s="5"/>
      <c r="CNZ14" s="5"/>
      <c r="COA14" s="5"/>
      <c r="COB14" s="5"/>
      <c r="COC14" s="5"/>
      <c r="COD14" s="5"/>
      <c r="COE14" s="5"/>
      <c r="COF14" s="5"/>
      <c r="COG14" s="5"/>
      <c r="COH14" s="5"/>
      <c r="COI14" s="5"/>
      <c r="COJ14" s="5"/>
      <c r="COK14" s="5"/>
      <c r="COL14" s="5"/>
      <c r="COM14" s="5"/>
      <c r="CON14" s="5"/>
      <c r="COO14" s="5"/>
      <c r="COP14" s="5"/>
      <c r="COQ14" s="5"/>
      <c r="COR14" s="5"/>
      <c r="COS14" s="5"/>
      <c r="COT14" s="5"/>
      <c r="COU14" s="5"/>
      <c r="COV14" s="5"/>
      <c r="COW14" s="5"/>
      <c r="COX14" s="5"/>
      <c r="COY14" s="5"/>
      <c r="COZ14" s="5"/>
      <c r="CPA14" s="5"/>
      <c r="CPB14" s="5"/>
      <c r="CPC14" s="5"/>
      <c r="CPD14" s="5"/>
      <c r="CPE14" s="5"/>
      <c r="CPF14" s="5"/>
      <c r="CPG14" s="5"/>
      <c r="CPH14" s="5"/>
      <c r="CPI14" s="5"/>
      <c r="CPJ14" s="5"/>
      <c r="CPK14" s="5"/>
      <c r="CPL14" s="5"/>
      <c r="CPM14" s="5"/>
      <c r="CPN14" s="5"/>
      <c r="CPO14" s="5"/>
      <c r="CPP14" s="5"/>
      <c r="CPQ14" s="5"/>
      <c r="CPR14" s="5"/>
      <c r="CPS14" s="5"/>
      <c r="CPT14" s="5"/>
      <c r="CPU14" s="5"/>
      <c r="CPV14" s="5"/>
      <c r="CPW14" s="5"/>
      <c r="CPX14" s="5"/>
      <c r="CPY14" s="5"/>
      <c r="CPZ14" s="5"/>
      <c r="CQA14" s="5"/>
      <c r="CQB14" s="5"/>
      <c r="CQC14" s="5"/>
      <c r="CQD14" s="5"/>
      <c r="CQE14" s="5"/>
      <c r="CQF14" s="5"/>
      <c r="CQG14" s="5"/>
      <c r="CQH14" s="5"/>
      <c r="CQI14" s="5"/>
      <c r="CQJ14" s="5"/>
      <c r="CQK14" s="5"/>
      <c r="CQL14" s="5"/>
      <c r="CQM14" s="5"/>
      <c r="CQN14" s="5"/>
      <c r="CQO14" s="5"/>
      <c r="CQP14" s="5"/>
      <c r="CQQ14" s="5"/>
      <c r="CQR14" s="5"/>
      <c r="CQS14" s="5"/>
      <c r="CQT14" s="5"/>
      <c r="CQU14" s="5"/>
      <c r="CQV14" s="5"/>
      <c r="CQW14" s="5"/>
      <c r="CQX14" s="5"/>
      <c r="CQY14" s="5"/>
      <c r="CQZ14" s="5"/>
      <c r="CRA14" s="5"/>
      <c r="CRB14" s="5"/>
      <c r="CRC14" s="5"/>
      <c r="CRD14" s="5"/>
      <c r="CRE14" s="5"/>
      <c r="CRF14" s="5"/>
      <c r="CRG14" s="5"/>
      <c r="CRH14" s="5"/>
      <c r="CRI14" s="5"/>
      <c r="CRJ14" s="5"/>
      <c r="CRK14" s="5"/>
      <c r="CRL14" s="5"/>
      <c r="CRM14" s="5"/>
      <c r="CRN14" s="5"/>
      <c r="CRO14" s="5"/>
      <c r="CRP14" s="5"/>
      <c r="CRQ14" s="5"/>
      <c r="CRR14" s="5"/>
      <c r="CRS14" s="5"/>
      <c r="CRT14" s="5"/>
      <c r="CRU14" s="5"/>
      <c r="CRV14" s="5"/>
      <c r="CRW14" s="5"/>
      <c r="CRX14" s="5"/>
      <c r="CRY14" s="5"/>
      <c r="CRZ14" s="5"/>
      <c r="CSA14" s="5"/>
      <c r="CSB14" s="5"/>
      <c r="CSC14" s="5"/>
      <c r="CSD14" s="5"/>
      <c r="CSE14" s="5"/>
      <c r="CSF14" s="5"/>
      <c r="CSG14" s="5"/>
      <c r="CSH14" s="5"/>
      <c r="CSI14" s="5"/>
      <c r="CSJ14" s="5"/>
      <c r="CSK14" s="5"/>
      <c r="CSL14" s="5"/>
      <c r="CSM14" s="5"/>
      <c r="CSN14" s="5"/>
      <c r="CSO14" s="5"/>
      <c r="CSP14" s="5"/>
      <c r="CSQ14" s="5"/>
      <c r="CSR14" s="5"/>
      <c r="CSS14" s="5"/>
      <c r="CST14" s="5"/>
      <c r="CSU14" s="5"/>
      <c r="CSV14" s="5"/>
      <c r="CSW14" s="5"/>
      <c r="CSX14" s="5"/>
      <c r="CSY14" s="5"/>
      <c r="CSZ14" s="5"/>
      <c r="CTA14" s="5"/>
      <c r="CTB14" s="5"/>
      <c r="CTC14" s="5"/>
      <c r="CTD14" s="5"/>
      <c r="CTE14" s="5"/>
      <c r="CTF14" s="5"/>
      <c r="CTG14" s="5"/>
      <c r="CTH14" s="5"/>
      <c r="CTI14" s="5"/>
      <c r="CTJ14" s="5"/>
      <c r="CTK14" s="5"/>
      <c r="CTL14" s="5"/>
      <c r="CTM14" s="5"/>
      <c r="CTN14" s="5"/>
      <c r="CTO14" s="5"/>
      <c r="CTP14" s="5"/>
      <c r="CTQ14" s="5"/>
      <c r="CTR14" s="5"/>
      <c r="CTS14" s="5"/>
      <c r="CTT14" s="5"/>
      <c r="CTU14" s="5"/>
      <c r="CTV14" s="5"/>
      <c r="CTW14" s="5"/>
      <c r="CTX14" s="5"/>
      <c r="CTY14" s="5"/>
      <c r="CTZ14" s="5"/>
      <c r="CUA14" s="5"/>
      <c r="CUB14" s="5"/>
      <c r="CUC14" s="5"/>
      <c r="CUD14" s="5"/>
      <c r="CUE14" s="5"/>
      <c r="CUF14" s="5"/>
      <c r="CUG14" s="5"/>
      <c r="CUH14" s="5"/>
      <c r="CUI14" s="5"/>
      <c r="CUJ14" s="5"/>
      <c r="CUK14" s="5"/>
      <c r="CUL14" s="5"/>
      <c r="CUM14" s="5"/>
      <c r="CUN14" s="5"/>
      <c r="CUO14" s="5"/>
      <c r="CUP14" s="5"/>
      <c r="CUQ14" s="5"/>
      <c r="CUR14" s="5"/>
      <c r="CUS14" s="5"/>
      <c r="CUT14" s="5"/>
      <c r="CUU14" s="5"/>
      <c r="CUV14" s="5"/>
      <c r="CUW14" s="5"/>
      <c r="CUX14" s="5"/>
      <c r="CUY14" s="5"/>
      <c r="CUZ14" s="5"/>
      <c r="CVA14" s="5"/>
      <c r="CVB14" s="5"/>
      <c r="CVC14" s="5"/>
      <c r="CVD14" s="5"/>
      <c r="CVE14" s="5"/>
      <c r="CVF14" s="5"/>
      <c r="CVG14" s="5"/>
      <c r="CVH14" s="5"/>
      <c r="CVI14" s="5"/>
      <c r="CVJ14" s="5"/>
      <c r="CVK14" s="5"/>
      <c r="CVL14" s="5"/>
      <c r="CVM14" s="5"/>
      <c r="CVN14" s="5"/>
      <c r="CVO14" s="5"/>
      <c r="CVP14" s="5"/>
      <c r="CVQ14" s="5"/>
      <c r="CVR14" s="5"/>
      <c r="CVS14" s="5"/>
      <c r="CVT14" s="5"/>
      <c r="CVU14" s="5"/>
      <c r="CVV14" s="5"/>
      <c r="CVW14" s="5"/>
      <c r="CVX14" s="5"/>
      <c r="CVY14" s="5"/>
      <c r="CVZ14" s="5"/>
      <c r="CWA14" s="5"/>
      <c r="CWB14" s="5"/>
      <c r="CWC14" s="5"/>
      <c r="CWD14" s="5"/>
      <c r="CWE14" s="5"/>
      <c r="CWF14" s="5"/>
      <c r="CWG14" s="5"/>
      <c r="CWH14" s="5"/>
      <c r="CWI14" s="5"/>
      <c r="CWJ14" s="5"/>
      <c r="CWK14" s="5"/>
      <c r="CWL14" s="5"/>
      <c r="CWM14" s="5"/>
      <c r="CWN14" s="5"/>
      <c r="CWO14" s="5"/>
      <c r="CWP14" s="5"/>
      <c r="CWQ14" s="5"/>
      <c r="CWR14" s="5"/>
      <c r="CWS14" s="5"/>
      <c r="CWT14" s="5"/>
      <c r="CWU14" s="5"/>
      <c r="CWV14" s="5"/>
      <c r="CWW14" s="5"/>
      <c r="CWX14" s="5"/>
      <c r="CWY14" s="5"/>
      <c r="CWZ14" s="5"/>
      <c r="CXA14" s="5"/>
      <c r="CXB14" s="5"/>
      <c r="CXC14" s="5"/>
      <c r="CXD14" s="5"/>
      <c r="CXE14" s="5"/>
      <c r="CXF14" s="5"/>
      <c r="CXG14" s="5"/>
      <c r="CXH14" s="5"/>
      <c r="CXI14" s="5"/>
      <c r="CXJ14" s="5"/>
      <c r="CXK14" s="5"/>
      <c r="CXL14" s="5"/>
      <c r="CXM14" s="5"/>
      <c r="CXN14" s="5"/>
      <c r="CXO14" s="5"/>
      <c r="CXP14" s="5"/>
      <c r="CXQ14" s="5"/>
      <c r="CXR14" s="5"/>
      <c r="CXS14" s="5"/>
      <c r="CXT14" s="5"/>
      <c r="CXU14" s="5"/>
      <c r="CXV14" s="5"/>
      <c r="CXW14" s="5"/>
      <c r="CXX14" s="5"/>
      <c r="CXY14" s="5"/>
      <c r="CXZ14" s="5"/>
      <c r="CYA14" s="5"/>
      <c r="CYB14" s="5"/>
      <c r="CYC14" s="5"/>
      <c r="CYD14" s="5"/>
      <c r="CYE14" s="5"/>
      <c r="CYF14" s="5"/>
      <c r="CYG14" s="5"/>
      <c r="CYH14" s="5"/>
      <c r="CYI14" s="5"/>
      <c r="CYJ14" s="5"/>
      <c r="CYK14" s="5"/>
      <c r="CYL14" s="5"/>
      <c r="CYM14" s="5"/>
      <c r="CYN14" s="5"/>
      <c r="CYO14" s="5"/>
      <c r="CYP14" s="5"/>
      <c r="CYQ14" s="5"/>
      <c r="CYR14" s="5"/>
      <c r="CYS14" s="5"/>
      <c r="CYT14" s="5"/>
      <c r="CYU14" s="5"/>
      <c r="CYV14" s="5"/>
      <c r="CYW14" s="5"/>
      <c r="CYX14" s="5"/>
      <c r="CYY14" s="5"/>
      <c r="CYZ14" s="5"/>
      <c r="CZA14" s="5"/>
      <c r="CZB14" s="5"/>
      <c r="CZC14" s="5"/>
      <c r="CZD14" s="5"/>
      <c r="CZE14" s="5"/>
      <c r="CZF14" s="5"/>
      <c r="CZG14" s="5"/>
      <c r="CZH14" s="5"/>
      <c r="CZI14" s="5"/>
      <c r="CZJ14" s="5"/>
      <c r="CZK14" s="5"/>
      <c r="CZL14" s="5"/>
      <c r="CZM14" s="5"/>
      <c r="CZN14" s="5"/>
      <c r="CZO14" s="5"/>
      <c r="CZP14" s="5"/>
      <c r="CZQ14" s="5"/>
      <c r="CZR14" s="5"/>
      <c r="CZS14" s="5"/>
      <c r="CZT14" s="5"/>
      <c r="CZU14" s="5"/>
      <c r="CZV14" s="5"/>
      <c r="CZW14" s="5"/>
      <c r="CZX14" s="5"/>
      <c r="CZY14" s="5"/>
      <c r="CZZ14" s="5"/>
      <c r="DAA14" s="5"/>
      <c r="DAB14" s="5"/>
      <c r="DAC14" s="5"/>
      <c r="DAD14" s="5"/>
      <c r="DAE14" s="5"/>
      <c r="DAF14" s="5"/>
      <c r="DAG14" s="5"/>
      <c r="DAH14" s="5"/>
      <c r="DAI14" s="5"/>
      <c r="DAJ14" s="5"/>
      <c r="DAK14" s="5"/>
      <c r="DAL14" s="5"/>
      <c r="DAM14" s="5"/>
      <c r="DAN14" s="5"/>
      <c r="DAO14" s="5"/>
      <c r="DAP14" s="5"/>
      <c r="DAQ14" s="5"/>
      <c r="DAR14" s="5"/>
      <c r="DAS14" s="5"/>
      <c r="DAT14" s="5"/>
      <c r="DAU14" s="5"/>
      <c r="DAV14" s="5"/>
      <c r="DAW14" s="5"/>
      <c r="DAX14" s="5"/>
      <c r="DAY14" s="5"/>
      <c r="DAZ14" s="5"/>
      <c r="DBA14" s="5"/>
      <c r="DBB14" s="5"/>
      <c r="DBC14" s="5"/>
      <c r="DBD14" s="5"/>
      <c r="DBE14" s="5"/>
      <c r="DBF14" s="5"/>
      <c r="DBG14" s="5"/>
      <c r="DBH14" s="5"/>
      <c r="DBI14" s="5"/>
      <c r="DBJ14" s="5"/>
      <c r="DBK14" s="5"/>
      <c r="DBL14" s="5"/>
      <c r="DBM14" s="5"/>
      <c r="DBN14" s="5"/>
      <c r="DBO14" s="5"/>
      <c r="DBP14" s="5"/>
      <c r="DBQ14" s="5"/>
      <c r="DBR14" s="5"/>
      <c r="DBS14" s="5"/>
      <c r="DBT14" s="5"/>
      <c r="DBU14" s="5"/>
      <c r="DBV14" s="5"/>
      <c r="DBW14" s="5"/>
      <c r="DBX14" s="5"/>
      <c r="DBY14" s="5"/>
      <c r="DBZ14" s="5"/>
      <c r="DCA14" s="5"/>
      <c r="DCB14" s="5"/>
      <c r="DCC14" s="5"/>
      <c r="DCD14" s="5"/>
      <c r="DCE14" s="5"/>
      <c r="DCF14" s="5"/>
      <c r="DCG14" s="5"/>
      <c r="DCH14" s="5"/>
      <c r="DCI14" s="5"/>
      <c r="DCJ14" s="5"/>
      <c r="DCK14" s="5"/>
      <c r="DCL14" s="5"/>
      <c r="DCM14" s="5"/>
      <c r="DCN14" s="5"/>
      <c r="DCO14" s="5"/>
      <c r="DCP14" s="5"/>
      <c r="DCQ14" s="5"/>
      <c r="DCR14" s="5"/>
      <c r="DCS14" s="5"/>
      <c r="DCT14" s="5"/>
      <c r="DCU14" s="5"/>
      <c r="DCV14" s="5"/>
      <c r="DCW14" s="5"/>
      <c r="DCX14" s="5"/>
      <c r="DCY14" s="5"/>
      <c r="DCZ14" s="5"/>
      <c r="DDA14" s="5"/>
      <c r="DDB14" s="5"/>
      <c r="DDC14" s="5"/>
      <c r="DDD14" s="5"/>
      <c r="DDE14" s="5"/>
      <c r="DDF14" s="5"/>
      <c r="DDG14" s="5"/>
      <c r="DDH14" s="5"/>
      <c r="DDI14" s="5"/>
      <c r="DDJ14" s="5"/>
      <c r="DDK14" s="5"/>
      <c r="DDL14" s="5"/>
      <c r="DDM14" s="5"/>
      <c r="DDN14" s="5"/>
      <c r="DDO14" s="5"/>
      <c r="DDP14" s="5"/>
      <c r="DDQ14" s="5"/>
      <c r="DDR14" s="5"/>
      <c r="DDS14" s="5"/>
      <c r="DDT14" s="5"/>
      <c r="DDU14" s="5"/>
      <c r="DDV14" s="5"/>
      <c r="DDW14" s="5"/>
      <c r="DDX14" s="5"/>
      <c r="DDY14" s="5"/>
      <c r="DDZ14" s="5"/>
      <c r="DEA14" s="5"/>
      <c r="DEB14" s="5"/>
      <c r="DEC14" s="5"/>
      <c r="DED14" s="5"/>
      <c r="DEE14" s="5"/>
      <c r="DEF14" s="5"/>
      <c r="DEG14" s="5"/>
      <c r="DEH14" s="5"/>
      <c r="DEI14" s="5"/>
      <c r="DEJ14" s="5"/>
      <c r="DEK14" s="5"/>
      <c r="DEL14" s="5"/>
      <c r="DEM14" s="5"/>
      <c r="DEN14" s="5"/>
      <c r="DEO14" s="5"/>
      <c r="DEP14" s="5"/>
      <c r="DEQ14" s="5"/>
      <c r="DER14" s="5"/>
      <c r="DES14" s="5"/>
      <c r="DET14" s="5"/>
      <c r="DEU14" s="5"/>
      <c r="DEV14" s="5"/>
      <c r="DEW14" s="5"/>
      <c r="DEX14" s="5"/>
      <c r="DEY14" s="5"/>
      <c r="DEZ14" s="5"/>
      <c r="DFA14" s="5"/>
      <c r="DFB14" s="5"/>
      <c r="DFC14" s="5"/>
      <c r="DFD14" s="5"/>
      <c r="DFE14" s="5"/>
      <c r="DFF14" s="5"/>
      <c r="DFG14" s="5"/>
      <c r="DFH14" s="5"/>
      <c r="DFI14" s="5"/>
      <c r="DFJ14" s="5"/>
      <c r="DFK14" s="5"/>
      <c r="DFL14" s="5"/>
      <c r="DFM14" s="5"/>
      <c r="DFN14" s="5"/>
      <c r="DFO14" s="5"/>
      <c r="DFP14" s="5"/>
      <c r="DFQ14" s="5"/>
      <c r="DFR14" s="5"/>
      <c r="DFS14" s="5"/>
      <c r="DFT14" s="5"/>
      <c r="DFU14" s="5"/>
      <c r="DFV14" s="5"/>
      <c r="DFW14" s="5"/>
      <c r="DFX14" s="5"/>
      <c r="DFY14" s="5"/>
      <c r="DFZ14" s="5"/>
      <c r="DGA14" s="5"/>
      <c r="DGB14" s="5"/>
      <c r="DGC14" s="5"/>
      <c r="DGD14" s="5"/>
      <c r="DGE14" s="5"/>
      <c r="DGF14" s="5"/>
      <c r="DGG14" s="5"/>
      <c r="DGH14" s="5"/>
      <c r="DGI14" s="5"/>
      <c r="DGJ14" s="5"/>
      <c r="DGK14" s="5"/>
      <c r="DGL14" s="5"/>
      <c r="DGM14" s="5"/>
      <c r="DGN14" s="5"/>
      <c r="DGO14" s="5"/>
      <c r="DGP14" s="5"/>
      <c r="DGQ14" s="5"/>
      <c r="DGR14" s="5"/>
      <c r="DGS14" s="5"/>
      <c r="DGT14" s="5"/>
      <c r="DGU14" s="5"/>
      <c r="DGV14" s="5"/>
      <c r="DGW14" s="5"/>
      <c r="DGX14" s="5"/>
      <c r="DGY14" s="5"/>
      <c r="DGZ14" s="5"/>
      <c r="DHA14" s="5"/>
      <c r="DHB14" s="5"/>
      <c r="DHC14" s="5"/>
      <c r="DHD14" s="5"/>
      <c r="DHE14" s="5"/>
      <c r="DHF14" s="5"/>
      <c r="DHG14" s="5"/>
      <c r="DHH14" s="5"/>
      <c r="DHI14" s="5"/>
      <c r="DHJ14" s="5"/>
      <c r="DHK14" s="5"/>
      <c r="DHL14" s="5"/>
      <c r="DHM14" s="5"/>
      <c r="DHN14" s="5"/>
      <c r="DHO14" s="5"/>
      <c r="DHP14" s="5"/>
      <c r="DHQ14" s="5"/>
      <c r="DHR14" s="5"/>
      <c r="DHS14" s="5"/>
      <c r="DHT14" s="5"/>
      <c r="DHU14" s="5"/>
      <c r="DHV14" s="5"/>
      <c r="DHW14" s="5"/>
      <c r="DHX14" s="5"/>
      <c r="DHY14" s="5"/>
      <c r="DHZ14" s="5"/>
      <c r="DIA14" s="5"/>
      <c r="DIB14" s="5"/>
      <c r="DIC14" s="5"/>
      <c r="DID14" s="5"/>
      <c r="DIE14" s="5"/>
      <c r="DIF14" s="5"/>
      <c r="DIG14" s="5"/>
      <c r="DIH14" s="5"/>
      <c r="DII14" s="5"/>
      <c r="DIJ14" s="5"/>
      <c r="DIK14" s="5"/>
      <c r="DIL14" s="5"/>
      <c r="DIM14" s="5"/>
      <c r="DIN14" s="5"/>
      <c r="DIO14" s="5"/>
      <c r="DIP14" s="5"/>
      <c r="DIQ14" s="5"/>
      <c r="DIR14" s="5"/>
      <c r="DIS14" s="5"/>
      <c r="DIT14" s="5"/>
      <c r="DIU14" s="5"/>
      <c r="DIV14" s="5"/>
      <c r="DIW14" s="5"/>
      <c r="DIX14" s="5"/>
      <c r="DIY14" s="5"/>
      <c r="DIZ14" s="5"/>
      <c r="DJA14" s="5"/>
      <c r="DJB14" s="5"/>
      <c r="DJC14" s="5"/>
      <c r="DJD14" s="5"/>
      <c r="DJE14" s="5"/>
      <c r="DJF14" s="5"/>
      <c r="DJG14" s="5"/>
      <c r="DJH14" s="5"/>
      <c r="DJI14" s="5"/>
      <c r="DJJ14" s="5"/>
      <c r="DJK14" s="5"/>
      <c r="DJL14" s="5"/>
      <c r="DJM14" s="5"/>
      <c r="DJN14" s="5"/>
      <c r="DJO14" s="5"/>
      <c r="DJP14" s="5"/>
      <c r="DJQ14" s="5"/>
      <c r="DJR14" s="5"/>
      <c r="DJS14" s="5"/>
      <c r="DJT14" s="5"/>
      <c r="DJU14" s="5"/>
      <c r="DJV14" s="5"/>
      <c r="DJW14" s="5"/>
      <c r="DJX14" s="5"/>
      <c r="DJY14" s="5"/>
      <c r="DJZ14" s="5"/>
      <c r="DKA14" s="5"/>
      <c r="DKB14" s="5"/>
      <c r="DKC14" s="5"/>
      <c r="DKD14" s="5"/>
      <c r="DKE14" s="5"/>
      <c r="DKF14" s="5"/>
      <c r="DKG14" s="5"/>
      <c r="DKH14" s="5"/>
      <c r="DKI14" s="5"/>
      <c r="DKJ14" s="5"/>
      <c r="DKK14" s="5"/>
      <c r="DKL14" s="5"/>
      <c r="DKM14" s="5"/>
      <c r="DKN14" s="5"/>
      <c r="DKO14" s="5"/>
      <c r="DKP14" s="5"/>
      <c r="DKQ14" s="5"/>
      <c r="DKR14" s="5"/>
      <c r="DKS14" s="5"/>
      <c r="DKT14" s="5"/>
      <c r="DKU14" s="5"/>
      <c r="DKV14" s="5"/>
      <c r="DKW14" s="5"/>
      <c r="DKX14" s="5"/>
      <c r="DKY14" s="5"/>
      <c r="DKZ14" s="5"/>
      <c r="DLA14" s="5"/>
      <c r="DLB14" s="5"/>
      <c r="DLC14" s="5"/>
      <c r="DLD14" s="5"/>
      <c r="DLE14" s="5"/>
      <c r="DLF14" s="5"/>
      <c r="DLG14" s="5"/>
      <c r="DLH14" s="5"/>
      <c r="DLI14" s="5"/>
      <c r="DLJ14" s="5"/>
      <c r="DLK14" s="5"/>
      <c r="DLL14" s="5"/>
      <c r="DLM14" s="5"/>
      <c r="DLN14" s="5"/>
      <c r="DLO14" s="5"/>
      <c r="DLP14" s="5"/>
      <c r="DLQ14" s="5"/>
      <c r="DLR14" s="5"/>
      <c r="DLS14" s="5"/>
      <c r="DLT14" s="5"/>
      <c r="DLU14" s="5"/>
      <c r="DLV14" s="5"/>
      <c r="DLW14" s="5"/>
      <c r="DLX14" s="5"/>
      <c r="DLY14" s="5"/>
      <c r="DLZ14" s="5"/>
      <c r="DMA14" s="5"/>
      <c r="DMB14" s="5"/>
      <c r="DMC14" s="5"/>
      <c r="DMD14" s="5"/>
      <c r="DME14" s="5"/>
      <c r="DMF14" s="5"/>
      <c r="DMG14" s="5"/>
      <c r="DMH14" s="5"/>
      <c r="DMI14" s="5"/>
      <c r="DMJ14" s="5"/>
      <c r="DMK14" s="5"/>
      <c r="DML14" s="5"/>
      <c r="DMM14" s="5"/>
      <c r="DMN14" s="5"/>
      <c r="DMO14" s="5"/>
      <c r="DMP14" s="5"/>
      <c r="DMQ14" s="5"/>
      <c r="DMR14" s="5"/>
      <c r="DMS14" s="5"/>
      <c r="DMT14" s="5"/>
      <c r="DMU14" s="5"/>
      <c r="DMV14" s="5"/>
      <c r="DMW14" s="5"/>
      <c r="DMX14" s="5"/>
      <c r="DMY14" s="5"/>
      <c r="DMZ14" s="5"/>
      <c r="DNA14" s="5"/>
      <c r="DNB14" s="5"/>
      <c r="DNC14" s="5"/>
      <c r="DND14" s="5"/>
      <c r="DNE14" s="5"/>
      <c r="DNF14" s="5"/>
      <c r="DNG14" s="5"/>
      <c r="DNH14" s="5"/>
      <c r="DNI14" s="5"/>
      <c r="DNJ14" s="5"/>
      <c r="DNK14" s="5"/>
      <c r="DNL14" s="5"/>
      <c r="DNM14" s="5"/>
      <c r="DNN14" s="5"/>
      <c r="DNO14" s="5"/>
      <c r="DNP14" s="5"/>
      <c r="DNQ14" s="5"/>
      <c r="DNR14" s="5"/>
      <c r="DNS14" s="5"/>
      <c r="DNT14" s="5"/>
      <c r="DNU14" s="5"/>
      <c r="DNV14" s="5"/>
      <c r="DNW14" s="5"/>
      <c r="DNX14" s="5"/>
      <c r="DNY14" s="5"/>
      <c r="DNZ14" s="5"/>
      <c r="DOA14" s="5"/>
      <c r="DOB14" s="5"/>
      <c r="DOC14" s="5"/>
      <c r="DOD14" s="5"/>
      <c r="DOE14" s="5"/>
      <c r="DOF14" s="5"/>
      <c r="DOG14" s="5"/>
      <c r="DOH14" s="5"/>
      <c r="DOI14" s="5"/>
      <c r="DOJ14" s="5"/>
      <c r="DOK14" s="5"/>
      <c r="DOL14" s="5"/>
      <c r="DOM14" s="5"/>
      <c r="DON14" s="5"/>
      <c r="DOO14" s="5"/>
      <c r="DOP14" s="5"/>
      <c r="DOQ14" s="5"/>
      <c r="DOR14" s="5"/>
      <c r="DOS14" s="5"/>
      <c r="DOT14" s="5"/>
      <c r="DOU14" s="5"/>
      <c r="DOV14" s="5"/>
      <c r="DOW14" s="5"/>
      <c r="DOX14" s="5"/>
      <c r="DOY14" s="5"/>
      <c r="DOZ14" s="5"/>
      <c r="DPA14" s="5"/>
      <c r="DPB14" s="5"/>
      <c r="DPC14" s="5"/>
      <c r="DPD14" s="5"/>
      <c r="DPE14" s="5"/>
      <c r="DPF14" s="5"/>
      <c r="DPG14" s="5"/>
      <c r="DPH14" s="5"/>
      <c r="DPI14" s="5"/>
      <c r="DPJ14" s="5"/>
      <c r="DPK14" s="5"/>
      <c r="DPL14" s="5"/>
      <c r="DPM14" s="5"/>
      <c r="DPN14" s="5"/>
      <c r="DPO14" s="5"/>
      <c r="DPP14" s="5"/>
      <c r="DPQ14" s="5"/>
      <c r="DPR14" s="5"/>
      <c r="DPS14" s="5"/>
      <c r="DPT14" s="5"/>
      <c r="DPU14" s="5"/>
      <c r="DPV14" s="5"/>
      <c r="DPW14" s="5"/>
      <c r="DPX14" s="5"/>
      <c r="DPY14" s="5"/>
      <c r="DPZ14" s="5"/>
      <c r="DQA14" s="5"/>
      <c r="DQB14" s="5"/>
      <c r="DQC14" s="5"/>
      <c r="DQD14" s="5"/>
      <c r="DQE14" s="5"/>
      <c r="DQF14" s="5"/>
      <c r="DQG14" s="5"/>
      <c r="DQH14" s="5"/>
      <c r="DQI14" s="5"/>
      <c r="DQJ14" s="5"/>
      <c r="DQK14" s="5"/>
      <c r="DQL14" s="5"/>
      <c r="DQM14" s="5"/>
      <c r="DQN14" s="5"/>
      <c r="DQO14" s="5"/>
      <c r="DQP14" s="5"/>
      <c r="DQQ14" s="5"/>
      <c r="DQR14" s="5"/>
      <c r="DQS14" s="5"/>
      <c r="DQT14" s="5"/>
      <c r="DQU14" s="5"/>
      <c r="DQV14" s="5"/>
      <c r="DQW14" s="5"/>
      <c r="DQX14" s="5"/>
      <c r="DQY14" s="5"/>
      <c r="DQZ14" s="5"/>
      <c r="DRA14" s="5"/>
      <c r="DRB14" s="5"/>
      <c r="DRC14" s="5"/>
      <c r="DRD14" s="5"/>
      <c r="DRE14" s="5"/>
      <c r="DRF14" s="5"/>
      <c r="DRG14" s="5"/>
      <c r="DRH14" s="5"/>
      <c r="DRI14" s="5"/>
      <c r="DRJ14" s="5"/>
      <c r="DRK14" s="5"/>
      <c r="DRL14" s="5"/>
      <c r="DRM14" s="5"/>
      <c r="DRN14" s="5"/>
      <c r="DRO14" s="5"/>
      <c r="DRP14" s="5"/>
      <c r="DRQ14" s="5"/>
      <c r="DRR14" s="5"/>
      <c r="DRS14" s="5"/>
      <c r="DRT14" s="5"/>
      <c r="DRU14" s="5"/>
      <c r="DRV14" s="5"/>
      <c r="DRW14" s="5"/>
      <c r="DRX14" s="5"/>
      <c r="DRY14" s="5"/>
      <c r="DRZ14" s="5"/>
      <c r="DSA14" s="5"/>
      <c r="DSB14" s="5"/>
      <c r="DSC14" s="5"/>
      <c r="DSD14" s="5"/>
      <c r="DSE14" s="5"/>
      <c r="DSF14" s="5"/>
      <c r="DSG14" s="5"/>
      <c r="DSH14" s="5"/>
      <c r="DSI14" s="5"/>
      <c r="DSJ14" s="5"/>
      <c r="DSK14" s="5"/>
      <c r="DSL14" s="5"/>
      <c r="DSM14" s="5"/>
      <c r="DSN14" s="5"/>
      <c r="DSO14" s="5"/>
      <c r="DSP14" s="5"/>
      <c r="DSQ14" s="5"/>
      <c r="DSR14" s="5"/>
      <c r="DSS14" s="5"/>
      <c r="DST14" s="5"/>
      <c r="DSU14" s="5"/>
      <c r="DSV14" s="5"/>
      <c r="DSW14" s="5"/>
      <c r="DSX14" s="5"/>
      <c r="DSY14" s="5"/>
      <c r="DSZ14" s="5"/>
      <c r="DTA14" s="5"/>
      <c r="DTB14" s="5"/>
      <c r="DTC14" s="5"/>
      <c r="DTD14" s="5"/>
      <c r="DTE14" s="5"/>
      <c r="DTF14" s="5"/>
      <c r="DTG14" s="5"/>
      <c r="DTH14" s="5"/>
      <c r="DTI14" s="5"/>
      <c r="DTJ14" s="5"/>
      <c r="DTK14" s="5"/>
      <c r="DTL14" s="5"/>
      <c r="DTM14" s="5"/>
      <c r="DTN14" s="5"/>
      <c r="DTO14" s="5"/>
      <c r="DTP14" s="5"/>
      <c r="DTQ14" s="5"/>
      <c r="DTR14" s="5"/>
      <c r="DTS14" s="5"/>
      <c r="DTT14" s="5"/>
      <c r="DTU14" s="5"/>
      <c r="DTV14" s="5"/>
      <c r="DTW14" s="5"/>
      <c r="DTX14" s="5"/>
      <c r="DTY14" s="5"/>
      <c r="DTZ14" s="5"/>
      <c r="DUA14" s="5"/>
      <c r="DUB14" s="5"/>
      <c r="DUC14" s="5"/>
      <c r="DUD14" s="5"/>
      <c r="DUE14" s="5"/>
      <c r="DUF14" s="5"/>
      <c r="DUG14" s="5"/>
      <c r="DUH14" s="5"/>
      <c r="DUI14" s="5"/>
      <c r="DUJ14" s="5"/>
      <c r="DUK14" s="5"/>
      <c r="DUL14" s="5"/>
      <c r="DUM14" s="5"/>
      <c r="DUN14" s="5"/>
      <c r="DUO14" s="5"/>
      <c r="DUP14" s="5"/>
      <c r="DUQ14" s="5"/>
      <c r="DUR14" s="5"/>
      <c r="DUS14" s="5"/>
      <c r="DUT14" s="5"/>
      <c r="DUU14" s="5"/>
      <c r="DUV14" s="5"/>
      <c r="DUW14" s="5"/>
      <c r="DUX14" s="5"/>
      <c r="DUY14" s="5"/>
      <c r="DUZ14" s="5"/>
      <c r="DVA14" s="5"/>
      <c r="DVB14" s="5"/>
      <c r="DVC14" s="5"/>
      <c r="DVD14" s="5"/>
      <c r="DVE14" s="5"/>
      <c r="DVF14" s="5"/>
      <c r="DVG14" s="5"/>
      <c r="DVH14" s="5"/>
      <c r="DVI14" s="5"/>
      <c r="DVJ14" s="5"/>
      <c r="DVK14" s="5"/>
      <c r="DVL14" s="5"/>
      <c r="DVM14" s="5"/>
      <c r="DVN14" s="5"/>
      <c r="DVO14" s="5"/>
      <c r="DVP14" s="5"/>
      <c r="DVQ14" s="5"/>
      <c r="DVR14" s="5"/>
      <c r="DVS14" s="5"/>
      <c r="DVT14" s="5"/>
      <c r="DVU14" s="5"/>
      <c r="DVV14" s="5"/>
      <c r="DVW14" s="5"/>
      <c r="DVX14" s="5"/>
      <c r="DVY14" s="5"/>
      <c r="DVZ14" s="5"/>
      <c r="DWA14" s="5"/>
      <c r="DWB14" s="5"/>
      <c r="DWC14" s="5"/>
      <c r="DWD14" s="5"/>
      <c r="DWE14" s="5"/>
      <c r="DWF14" s="5"/>
      <c r="DWG14" s="5"/>
      <c r="DWH14" s="5"/>
      <c r="DWI14" s="5"/>
      <c r="DWJ14" s="5"/>
      <c r="DWK14" s="5"/>
      <c r="DWL14" s="5"/>
      <c r="DWM14" s="5"/>
      <c r="DWN14" s="5"/>
      <c r="DWO14" s="5"/>
      <c r="DWP14" s="5"/>
      <c r="DWQ14" s="5"/>
      <c r="DWR14" s="5"/>
      <c r="DWS14" s="5"/>
      <c r="DWT14" s="5"/>
      <c r="DWU14" s="5"/>
      <c r="DWV14" s="5"/>
      <c r="DWW14" s="5"/>
      <c r="DWX14" s="5"/>
      <c r="DWY14" s="5"/>
      <c r="DWZ14" s="5"/>
      <c r="DXA14" s="5"/>
      <c r="DXB14" s="5"/>
      <c r="DXC14" s="5"/>
      <c r="DXD14" s="5"/>
      <c r="DXE14" s="5"/>
      <c r="DXF14" s="5"/>
      <c r="DXG14" s="5"/>
      <c r="DXH14" s="5"/>
      <c r="DXI14" s="5"/>
      <c r="DXJ14" s="5"/>
      <c r="DXK14" s="5"/>
      <c r="DXL14" s="5"/>
      <c r="DXM14" s="5"/>
      <c r="DXN14" s="5"/>
      <c r="DXO14" s="5"/>
      <c r="DXP14" s="5"/>
      <c r="DXQ14" s="5"/>
      <c r="DXR14" s="5"/>
      <c r="DXS14" s="5"/>
      <c r="DXT14" s="5"/>
      <c r="DXU14" s="5"/>
      <c r="DXV14" s="5"/>
      <c r="DXW14" s="5"/>
      <c r="DXX14" s="5"/>
      <c r="DXY14" s="5"/>
      <c r="DXZ14" s="5"/>
      <c r="DYA14" s="5"/>
      <c r="DYB14" s="5"/>
      <c r="DYC14" s="5"/>
      <c r="DYD14" s="5"/>
      <c r="DYE14" s="5"/>
      <c r="DYF14" s="5"/>
      <c r="DYG14" s="5"/>
      <c r="DYH14" s="5"/>
      <c r="DYI14" s="5"/>
      <c r="DYJ14" s="5"/>
      <c r="DYK14" s="5"/>
      <c r="DYL14" s="5"/>
      <c r="DYM14" s="5"/>
      <c r="DYN14" s="5"/>
      <c r="DYO14" s="5"/>
      <c r="DYP14" s="5"/>
      <c r="DYQ14" s="5"/>
      <c r="DYR14" s="5"/>
      <c r="DYS14" s="5"/>
      <c r="DYT14" s="5"/>
      <c r="DYU14" s="5"/>
      <c r="DYV14" s="5"/>
      <c r="DYW14" s="5"/>
      <c r="DYX14" s="5"/>
      <c r="DYY14" s="5"/>
      <c r="DYZ14" s="5"/>
      <c r="DZA14" s="5"/>
      <c r="DZB14" s="5"/>
      <c r="DZC14" s="5"/>
      <c r="DZD14" s="5"/>
      <c r="DZE14" s="5"/>
      <c r="DZF14" s="5"/>
      <c r="DZG14" s="5"/>
      <c r="DZH14" s="5"/>
      <c r="DZI14" s="5"/>
      <c r="DZJ14" s="5"/>
      <c r="DZK14" s="5"/>
      <c r="DZL14" s="5"/>
      <c r="DZM14" s="5"/>
      <c r="DZN14" s="5"/>
      <c r="DZO14" s="5"/>
      <c r="DZP14" s="5"/>
      <c r="DZQ14" s="5"/>
      <c r="DZR14" s="5"/>
      <c r="DZS14" s="5"/>
      <c r="DZT14" s="5"/>
      <c r="DZU14" s="5"/>
      <c r="DZV14" s="5"/>
      <c r="DZW14" s="5"/>
      <c r="DZX14" s="5"/>
      <c r="DZY14" s="5"/>
      <c r="DZZ14" s="5"/>
      <c r="EAA14" s="5"/>
      <c r="EAB14" s="5"/>
      <c r="EAC14" s="5"/>
      <c r="EAD14" s="5"/>
      <c r="EAE14" s="5"/>
      <c r="EAF14" s="5"/>
      <c r="EAG14" s="5"/>
      <c r="EAH14" s="5"/>
      <c r="EAI14" s="5"/>
      <c r="EAJ14" s="5"/>
      <c r="EAK14" s="5"/>
      <c r="EAL14" s="5"/>
      <c r="EAM14" s="5"/>
      <c r="EAN14" s="5"/>
      <c r="EAO14" s="5"/>
      <c r="EAP14" s="5"/>
      <c r="EAQ14" s="5"/>
      <c r="EAR14" s="5"/>
      <c r="EAS14" s="5"/>
      <c r="EAT14" s="5"/>
      <c r="EAU14" s="5"/>
      <c r="EAV14" s="5"/>
      <c r="EAW14" s="5"/>
      <c r="EAX14" s="5"/>
      <c r="EAY14" s="5"/>
      <c r="EAZ14" s="5"/>
      <c r="EBA14" s="5"/>
      <c r="EBB14" s="5"/>
      <c r="EBC14" s="5"/>
      <c r="EBD14" s="5"/>
      <c r="EBE14" s="5"/>
      <c r="EBF14" s="5"/>
      <c r="EBG14" s="5"/>
      <c r="EBH14" s="5"/>
      <c r="EBI14" s="5"/>
      <c r="EBJ14" s="5"/>
      <c r="EBK14" s="5"/>
      <c r="EBL14" s="5"/>
      <c r="EBM14" s="5"/>
      <c r="EBN14" s="5"/>
      <c r="EBO14" s="5"/>
      <c r="EBP14" s="5"/>
      <c r="EBQ14" s="5"/>
      <c r="EBR14" s="5"/>
      <c r="EBS14" s="5"/>
      <c r="EBT14" s="5"/>
      <c r="EBU14" s="5"/>
      <c r="EBV14" s="5"/>
      <c r="EBW14" s="5"/>
      <c r="EBX14" s="5"/>
      <c r="EBY14" s="5"/>
      <c r="EBZ14" s="5"/>
      <c r="ECA14" s="5"/>
      <c r="ECB14" s="5"/>
      <c r="ECC14" s="5"/>
      <c r="ECD14" s="5"/>
      <c r="ECE14" s="5"/>
      <c r="ECF14" s="5"/>
      <c r="ECG14" s="5"/>
      <c r="ECH14" s="5"/>
      <c r="ECI14" s="5"/>
      <c r="ECJ14" s="5"/>
      <c r="ECK14" s="5"/>
      <c r="ECL14" s="5"/>
      <c r="ECM14" s="5"/>
      <c r="ECN14" s="5"/>
      <c r="ECO14" s="5"/>
      <c r="ECP14" s="5"/>
      <c r="ECQ14" s="5"/>
      <c r="ECR14" s="5"/>
      <c r="ECS14" s="5"/>
      <c r="ECT14" s="5"/>
      <c r="ECU14" s="5"/>
      <c r="ECV14" s="5"/>
      <c r="ECW14" s="5"/>
      <c r="ECX14" s="5"/>
      <c r="ECY14" s="5"/>
      <c r="ECZ14" s="5"/>
      <c r="EDA14" s="5"/>
      <c r="EDB14" s="5"/>
      <c r="EDC14" s="5"/>
      <c r="EDD14" s="5"/>
      <c r="EDE14" s="5"/>
      <c r="EDF14" s="5"/>
      <c r="EDG14" s="5"/>
      <c r="EDH14" s="5"/>
      <c r="EDI14" s="5"/>
      <c r="EDJ14" s="5"/>
      <c r="EDK14" s="5"/>
      <c r="EDL14" s="5"/>
      <c r="EDM14" s="5"/>
      <c r="EDN14" s="5"/>
      <c r="EDO14" s="5"/>
      <c r="EDP14" s="5"/>
      <c r="EDQ14" s="5"/>
      <c r="EDR14" s="5"/>
      <c r="EDS14" s="5"/>
      <c r="EDT14" s="5"/>
      <c r="EDU14" s="5"/>
      <c r="EDV14" s="5"/>
      <c r="EDW14" s="5"/>
      <c r="EDX14" s="5"/>
      <c r="EDY14" s="5"/>
      <c r="EDZ14" s="5"/>
      <c r="EEA14" s="5"/>
      <c r="EEB14" s="5"/>
      <c r="EEC14" s="5"/>
      <c r="EED14" s="5"/>
      <c r="EEE14" s="5"/>
      <c r="EEF14" s="5"/>
      <c r="EEG14" s="5"/>
      <c r="EEH14" s="5"/>
      <c r="EEI14" s="5"/>
      <c r="EEJ14" s="5"/>
      <c r="EEK14" s="5"/>
      <c r="EEL14" s="5"/>
      <c r="EEM14" s="5"/>
      <c r="EEN14" s="5"/>
      <c r="EEO14" s="5"/>
      <c r="EEP14" s="5"/>
      <c r="EEQ14" s="5"/>
      <c r="EER14" s="5"/>
      <c r="EES14" s="5"/>
      <c r="EET14" s="5"/>
      <c r="EEU14" s="5"/>
      <c r="EEV14" s="5"/>
      <c r="EEW14" s="5"/>
      <c r="EEX14" s="5"/>
      <c r="EEY14" s="5"/>
      <c r="EEZ14" s="5"/>
      <c r="EFA14" s="5"/>
      <c r="EFB14" s="5"/>
      <c r="EFC14" s="5"/>
      <c r="EFD14" s="5"/>
      <c r="EFE14" s="5"/>
      <c r="EFF14" s="5"/>
      <c r="EFG14" s="5"/>
      <c r="EFH14" s="5"/>
      <c r="EFI14" s="5"/>
      <c r="EFJ14" s="5"/>
      <c r="EFK14" s="5"/>
      <c r="EFL14" s="5"/>
      <c r="EFM14" s="5"/>
      <c r="EFN14" s="5"/>
      <c r="EFO14" s="5"/>
      <c r="EFP14" s="5"/>
      <c r="EFQ14" s="5"/>
      <c r="EFR14" s="5"/>
      <c r="EFS14" s="5"/>
      <c r="EFT14" s="5"/>
      <c r="EFU14" s="5"/>
      <c r="EFV14" s="5"/>
      <c r="EFW14" s="5"/>
      <c r="EFX14" s="5"/>
      <c r="EFY14" s="5"/>
      <c r="EFZ14" s="5"/>
      <c r="EGA14" s="5"/>
      <c r="EGB14" s="5"/>
      <c r="EGC14" s="5"/>
      <c r="EGD14" s="5"/>
      <c r="EGE14" s="5"/>
      <c r="EGF14" s="5"/>
      <c r="EGG14" s="5"/>
      <c r="EGH14" s="5"/>
      <c r="EGI14" s="5"/>
      <c r="EGJ14" s="5"/>
      <c r="EGK14" s="5"/>
      <c r="EGL14" s="5"/>
      <c r="EGM14" s="5"/>
      <c r="EGN14" s="5"/>
      <c r="EGO14" s="5"/>
      <c r="EGP14" s="5"/>
      <c r="EGQ14" s="5"/>
      <c r="EGR14" s="5"/>
      <c r="EGS14" s="5"/>
      <c r="EGT14" s="5"/>
      <c r="EGU14" s="5"/>
      <c r="EGV14" s="5"/>
      <c r="EGW14" s="5"/>
      <c r="EGX14" s="5"/>
      <c r="EGY14" s="5"/>
      <c r="EGZ14" s="5"/>
      <c r="EHA14" s="5"/>
      <c r="EHB14" s="5"/>
      <c r="EHC14" s="5"/>
      <c r="EHD14" s="5"/>
      <c r="EHE14" s="5"/>
      <c r="EHF14" s="5"/>
      <c r="EHG14" s="5"/>
      <c r="EHH14" s="5"/>
      <c r="EHI14" s="5"/>
      <c r="EHJ14" s="5"/>
      <c r="EHK14" s="5"/>
      <c r="EHL14" s="5"/>
      <c r="EHM14" s="5"/>
      <c r="EHN14" s="5"/>
      <c r="EHO14" s="5"/>
      <c r="EHP14" s="5"/>
      <c r="EHQ14" s="5"/>
      <c r="EHR14" s="5"/>
      <c r="EHS14" s="5"/>
      <c r="EHT14" s="5"/>
      <c r="EHU14" s="5"/>
      <c r="EHV14" s="5"/>
      <c r="EHW14" s="5"/>
      <c r="EHX14" s="5"/>
      <c r="EHY14" s="5"/>
      <c r="EHZ14" s="5"/>
      <c r="EIA14" s="5"/>
      <c r="EIB14" s="5"/>
      <c r="EIC14" s="5"/>
      <c r="EID14" s="5"/>
      <c r="EIE14" s="5"/>
      <c r="EIF14" s="5"/>
      <c r="EIG14" s="5"/>
      <c r="EIH14" s="5"/>
      <c r="EII14" s="5"/>
      <c r="EIJ14" s="5"/>
      <c r="EIK14" s="5"/>
      <c r="EIL14" s="5"/>
      <c r="EIM14" s="5"/>
      <c r="EIN14" s="5"/>
      <c r="EIO14" s="5"/>
      <c r="EIP14" s="5"/>
      <c r="EIQ14" s="5"/>
      <c r="EIR14" s="5"/>
      <c r="EIS14" s="5"/>
      <c r="EIT14" s="5"/>
      <c r="EIU14" s="5"/>
      <c r="EIV14" s="5"/>
      <c r="EIW14" s="5"/>
      <c r="EIX14" s="5"/>
      <c r="EIY14" s="5"/>
      <c r="EIZ14" s="5"/>
      <c r="EJA14" s="5"/>
      <c r="EJB14" s="5"/>
      <c r="EJC14" s="5"/>
      <c r="EJD14" s="5"/>
      <c r="EJE14" s="5"/>
      <c r="EJF14" s="5"/>
      <c r="EJG14" s="5"/>
      <c r="EJH14" s="5"/>
      <c r="EJI14" s="5"/>
      <c r="EJJ14" s="5"/>
      <c r="EJK14" s="5"/>
      <c r="EJL14" s="5"/>
      <c r="EJM14" s="5"/>
      <c r="EJN14" s="5"/>
      <c r="EJO14" s="5"/>
      <c r="EJP14" s="5"/>
      <c r="EJQ14" s="5"/>
      <c r="EJR14" s="5"/>
      <c r="EJS14" s="5"/>
      <c r="EJT14" s="5"/>
      <c r="EJU14" s="5"/>
      <c r="EJV14" s="5"/>
      <c r="EJW14" s="5"/>
      <c r="EJX14" s="5"/>
      <c r="EJY14" s="5"/>
      <c r="EJZ14" s="5"/>
      <c r="EKA14" s="5"/>
      <c r="EKB14" s="5"/>
      <c r="EKC14" s="5"/>
      <c r="EKD14" s="5"/>
      <c r="EKE14" s="5"/>
      <c r="EKF14" s="5"/>
      <c r="EKG14" s="5"/>
      <c r="EKH14" s="5"/>
      <c r="EKI14" s="5"/>
      <c r="EKJ14" s="5"/>
      <c r="EKK14" s="5"/>
      <c r="EKL14" s="5"/>
      <c r="EKM14" s="5"/>
      <c r="EKN14" s="5"/>
      <c r="EKO14" s="5"/>
      <c r="EKP14" s="5"/>
      <c r="EKQ14" s="5"/>
      <c r="EKR14" s="5"/>
      <c r="EKS14" s="5"/>
      <c r="EKT14" s="5"/>
      <c r="EKU14" s="5"/>
      <c r="EKV14" s="5"/>
      <c r="EKW14" s="5"/>
      <c r="EKX14" s="5"/>
      <c r="EKY14" s="5"/>
      <c r="EKZ14" s="5"/>
      <c r="ELA14" s="5"/>
      <c r="ELB14" s="5"/>
      <c r="ELC14" s="5"/>
      <c r="ELD14" s="5"/>
      <c r="ELE14" s="5"/>
      <c r="ELF14" s="5"/>
      <c r="ELG14" s="5"/>
      <c r="ELH14" s="5"/>
      <c r="ELI14" s="5"/>
      <c r="ELJ14" s="5"/>
      <c r="ELK14" s="5"/>
      <c r="ELL14" s="5"/>
      <c r="ELM14" s="5"/>
      <c r="ELN14" s="5"/>
      <c r="ELO14" s="5"/>
      <c r="ELP14" s="5"/>
      <c r="ELQ14" s="5"/>
      <c r="ELR14" s="5"/>
      <c r="ELS14" s="5"/>
      <c r="ELT14" s="5"/>
      <c r="ELU14" s="5"/>
      <c r="ELV14" s="5"/>
      <c r="ELW14" s="5"/>
      <c r="ELX14" s="5"/>
      <c r="ELY14" s="5"/>
      <c r="ELZ14" s="5"/>
      <c r="EMA14" s="5"/>
      <c r="EMB14" s="5"/>
      <c r="EMC14" s="5"/>
      <c r="EMD14" s="5"/>
      <c r="EME14" s="5"/>
      <c r="EMF14" s="5"/>
      <c r="EMG14" s="5"/>
      <c r="EMH14" s="5"/>
      <c r="EMI14" s="5"/>
      <c r="EMJ14" s="5"/>
      <c r="EMK14" s="5"/>
      <c r="EML14" s="5"/>
      <c r="EMM14" s="5"/>
      <c r="EMN14" s="5"/>
      <c r="EMO14" s="5"/>
      <c r="EMP14" s="5"/>
      <c r="EMQ14" s="5"/>
      <c r="EMR14" s="5"/>
      <c r="EMS14" s="5"/>
      <c r="EMT14" s="5"/>
      <c r="EMU14" s="5"/>
      <c r="EMV14" s="5"/>
      <c r="EMW14" s="5"/>
      <c r="EMX14" s="5"/>
      <c r="EMY14" s="5"/>
      <c r="EMZ14" s="5"/>
      <c r="ENA14" s="5"/>
      <c r="ENB14" s="5"/>
      <c r="ENC14" s="5"/>
      <c r="END14" s="5"/>
      <c r="ENE14" s="5"/>
      <c r="ENF14" s="5"/>
      <c r="ENG14" s="5"/>
      <c r="ENH14" s="5"/>
      <c r="ENI14" s="5"/>
      <c r="ENJ14" s="5"/>
      <c r="ENK14" s="5"/>
      <c r="ENL14" s="5"/>
      <c r="ENM14" s="5"/>
      <c r="ENN14" s="5"/>
      <c r="ENO14" s="5"/>
      <c r="ENP14" s="5"/>
      <c r="ENQ14" s="5"/>
      <c r="ENR14" s="5"/>
      <c r="ENS14" s="5"/>
      <c r="ENT14" s="5"/>
      <c r="ENU14" s="5"/>
      <c r="ENV14" s="5"/>
      <c r="ENW14" s="5"/>
      <c r="ENX14" s="5"/>
      <c r="ENY14" s="5"/>
      <c r="ENZ14" s="5"/>
      <c r="EOA14" s="5"/>
      <c r="EOB14" s="5"/>
      <c r="EOC14" s="5"/>
      <c r="EOD14" s="5"/>
      <c r="EOE14" s="5"/>
      <c r="EOF14" s="5"/>
      <c r="EOG14" s="5"/>
      <c r="EOH14" s="5"/>
      <c r="EOI14" s="5"/>
      <c r="EOJ14" s="5"/>
      <c r="EOK14" s="5"/>
      <c r="EOL14" s="5"/>
      <c r="EOM14" s="5"/>
      <c r="EON14" s="5"/>
      <c r="EOO14" s="5"/>
      <c r="EOP14" s="5"/>
      <c r="EOQ14" s="5"/>
      <c r="EOR14" s="5"/>
      <c r="EOS14" s="5"/>
      <c r="EOT14" s="5"/>
      <c r="EOU14" s="5"/>
      <c r="EOV14" s="5"/>
      <c r="EOW14" s="5"/>
      <c r="EOX14" s="5"/>
      <c r="EOY14" s="5"/>
      <c r="EOZ14" s="5"/>
      <c r="EPA14" s="5"/>
      <c r="EPB14" s="5"/>
      <c r="EPC14" s="5"/>
      <c r="EPD14" s="5"/>
      <c r="EPE14" s="5"/>
      <c r="EPF14" s="5"/>
      <c r="EPG14" s="5"/>
      <c r="EPH14" s="5"/>
      <c r="EPI14" s="5"/>
      <c r="EPJ14" s="5"/>
      <c r="EPK14" s="5"/>
      <c r="EPL14" s="5"/>
      <c r="EPM14" s="5"/>
      <c r="EPN14" s="5"/>
      <c r="EPO14" s="5"/>
      <c r="EPP14" s="5"/>
      <c r="EPQ14" s="5"/>
      <c r="EPR14" s="5"/>
      <c r="EPS14" s="5"/>
      <c r="EPT14" s="5"/>
      <c r="EPU14" s="5"/>
      <c r="EPV14" s="5"/>
      <c r="EPW14" s="5"/>
      <c r="EPX14" s="5"/>
      <c r="EPY14" s="5"/>
      <c r="EPZ14" s="5"/>
      <c r="EQA14" s="5"/>
      <c r="EQB14" s="5"/>
      <c r="EQC14" s="5"/>
      <c r="EQD14" s="5"/>
      <c r="EQE14" s="5"/>
      <c r="EQF14" s="5"/>
      <c r="EQG14" s="5"/>
      <c r="EQH14" s="5"/>
      <c r="EQI14" s="5"/>
      <c r="EQJ14" s="5"/>
      <c r="EQK14" s="5"/>
      <c r="EQL14" s="5"/>
      <c r="EQM14" s="5"/>
      <c r="EQN14" s="5"/>
      <c r="EQO14" s="5"/>
      <c r="EQP14" s="5"/>
      <c r="EQQ14" s="5"/>
      <c r="EQR14" s="5"/>
      <c r="EQS14" s="5"/>
      <c r="EQT14" s="5"/>
      <c r="EQU14" s="5"/>
      <c r="EQV14" s="5"/>
      <c r="EQW14" s="5"/>
      <c r="EQX14" s="5"/>
      <c r="EQY14" s="5"/>
      <c r="EQZ14" s="5"/>
      <c r="ERA14" s="5"/>
      <c r="ERB14" s="5"/>
      <c r="ERC14" s="5"/>
      <c r="ERD14" s="5"/>
      <c r="ERE14" s="5"/>
      <c r="ERF14" s="5"/>
      <c r="ERG14" s="5"/>
      <c r="ERH14" s="5"/>
      <c r="ERI14" s="5"/>
      <c r="ERJ14" s="5"/>
      <c r="ERK14" s="5"/>
      <c r="ERL14" s="5"/>
      <c r="ERM14" s="5"/>
      <c r="ERN14" s="5"/>
      <c r="ERO14" s="5"/>
      <c r="ERP14" s="5"/>
      <c r="ERQ14" s="5"/>
      <c r="ERR14" s="5"/>
      <c r="ERS14" s="5"/>
      <c r="ERT14" s="5"/>
      <c r="ERU14" s="5"/>
      <c r="ERV14" s="5"/>
      <c r="ERW14" s="5"/>
      <c r="ERX14" s="5"/>
      <c r="ERY14" s="5"/>
      <c r="ERZ14" s="5"/>
      <c r="ESA14" s="5"/>
      <c r="ESB14" s="5"/>
      <c r="ESC14" s="5"/>
      <c r="ESD14" s="5"/>
      <c r="ESE14" s="5"/>
      <c r="ESF14" s="5"/>
      <c r="ESG14" s="5"/>
      <c r="ESH14" s="5"/>
      <c r="ESI14" s="5"/>
      <c r="ESJ14" s="5"/>
      <c r="ESK14" s="5"/>
      <c r="ESL14" s="5"/>
      <c r="ESM14" s="5"/>
      <c r="ESN14" s="5"/>
      <c r="ESO14" s="5"/>
      <c r="ESP14" s="5"/>
      <c r="ESQ14" s="5"/>
      <c r="ESR14" s="5"/>
      <c r="ESS14" s="5"/>
      <c r="EST14" s="5"/>
      <c r="ESU14" s="5"/>
      <c r="ESV14" s="5"/>
      <c r="ESW14" s="5"/>
      <c r="ESX14" s="5"/>
      <c r="ESY14" s="5"/>
      <c r="ESZ14" s="5"/>
      <c r="ETA14" s="5"/>
      <c r="ETB14" s="5"/>
      <c r="ETC14" s="5"/>
      <c r="ETD14" s="5"/>
      <c r="ETE14" s="5"/>
      <c r="ETF14" s="5"/>
      <c r="ETG14" s="5"/>
      <c r="ETH14" s="5"/>
      <c r="ETI14" s="5"/>
      <c r="ETJ14" s="5"/>
      <c r="ETK14" s="5"/>
      <c r="ETL14" s="5"/>
      <c r="ETM14" s="5"/>
      <c r="ETN14" s="5"/>
      <c r="ETO14" s="5"/>
      <c r="ETP14" s="5"/>
      <c r="ETQ14" s="5"/>
      <c r="ETR14" s="5"/>
      <c r="ETS14" s="5"/>
      <c r="ETT14" s="5"/>
      <c r="ETU14" s="5"/>
      <c r="ETV14" s="5"/>
      <c r="ETW14" s="5"/>
      <c r="ETX14" s="5"/>
      <c r="ETY14" s="5"/>
      <c r="ETZ14" s="5"/>
      <c r="EUA14" s="5"/>
      <c r="EUB14" s="5"/>
      <c r="EUC14" s="5"/>
      <c r="EUD14" s="5"/>
      <c r="EUE14" s="5"/>
      <c r="EUF14" s="5"/>
      <c r="EUG14" s="5"/>
      <c r="EUH14" s="5"/>
      <c r="EUI14" s="5"/>
      <c r="EUJ14" s="5"/>
      <c r="EUK14" s="5"/>
      <c r="EUL14" s="5"/>
      <c r="EUM14" s="5"/>
      <c r="EUN14" s="5"/>
      <c r="EUO14" s="5"/>
      <c r="EUP14" s="5"/>
      <c r="EUQ14" s="5"/>
      <c r="EUR14" s="5"/>
      <c r="EUS14" s="5"/>
      <c r="EUT14" s="5"/>
      <c r="EUU14" s="5"/>
      <c r="EUV14" s="5"/>
      <c r="EUW14" s="5"/>
      <c r="EUX14" s="5"/>
      <c r="EUY14" s="5"/>
      <c r="EUZ14" s="5"/>
      <c r="EVA14" s="5"/>
      <c r="EVB14" s="5"/>
      <c r="EVC14" s="5"/>
      <c r="EVD14" s="5"/>
      <c r="EVE14" s="5"/>
      <c r="EVF14" s="5"/>
      <c r="EVG14" s="5"/>
      <c r="EVH14" s="5"/>
      <c r="EVI14" s="5"/>
      <c r="EVJ14" s="5"/>
      <c r="EVK14" s="5"/>
      <c r="EVL14" s="5"/>
      <c r="EVM14" s="5"/>
      <c r="EVN14" s="5"/>
      <c r="EVO14" s="5"/>
      <c r="EVP14" s="5"/>
      <c r="EVQ14" s="5"/>
      <c r="EVR14" s="5"/>
      <c r="EVS14" s="5"/>
      <c r="EVT14" s="5"/>
      <c r="EVU14" s="5"/>
      <c r="EVV14" s="5"/>
      <c r="EVW14" s="5"/>
      <c r="EVX14" s="5"/>
      <c r="EVY14" s="5"/>
      <c r="EVZ14" s="5"/>
      <c r="EWA14" s="5"/>
      <c r="EWB14" s="5"/>
      <c r="EWC14" s="5"/>
      <c r="EWD14" s="5"/>
      <c r="EWE14" s="5"/>
      <c r="EWF14" s="5"/>
      <c r="EWG14" s="5"/>
      <c r="EWH14" s="5"/>
      <c r="EWI14" s="5"/>
      <c r="EWJ14" s="5"/>
      <c r="EWK14" s="5"/>
      <c r="EWL14" s="5"/>
      <c r="EWM14" s="5"/>
      <c r="EWN14" s="5"/>
      <c r="EWO14" s="5"/>
      <c r="EWP14" s="5"/>
      <c r="EWQ14" s="5"/>
      <c r="EWR14" s="5"/>
      <c r="EWS14" s="5"/>
      <c r="EWT14" s="5"/>
      <c r="EWU14" s="5"/>
      <c r="EWV14" s="5"/>
      <c r="EWW14" s="5"/>
      <c r="EWX14" s="5"/>
      <c r="EWY14" s="5"/>
      <c r="EWZ14" s="5"/>
      <c r="EXA14" s="5"/>
      <c r="EXB14" s="5"/>
      <c r="EXC14" s="5"/>
      <c r="EXD14" s="5"/>
      <c r="EXE14" s="5"/>
      <c r="EXF14" s="5"/>
      <c r="EXG14" s="5"/>
      <c r="EXH14" s="5"/>
      <c r="EXI14" s="5"/>
      <c r="EXJ14" s="5"/>
      <c r="EXK14" s="5"/>
      <c r="EXL14" s="5"/>
      <c r="EXM14" s="5"/>
      <c r="EXN14" s="5"/>
      <c r="EXO14" s="5"/>
      <c r="EXP14" s="5"/>
      <c r="EXQ14" s="5"/>
      <c r="EXR14" s="5"/>
      <c r="EXS14" s="5"/>
      <c r="EXT14" s="5"/>
      <c r="EXU14" s="5"/>
      <c r="EXV14" s="5"/>
      <c r="EXW14" s="5"/>
      <c r="EXX14" s="5"/>
      <c r="EXY14" s="5"/>
      <c r="EXZ14" s="5"/>
      <c r="EYA14" s="5"/>
      <c r="EYB14" s="5"/>
      <c r="EYC14" s="5"/>
      <c r="EYD14" s="5"/>
      <c r="EYE14" s="5"/>
      <c r="EYF14" s="5"/>
      <c r="EYG14" s="5"/>
      <c r="EYH14" s="5"/>
      <c r="EYI14" s="5"/>
      <c r="EYJ14" s="5"/>
      <c r="EYK14" s="5"/>
      <c r="EYL14" s="5"/>
      <c r="EYM14" s="5"/>
      <c r="EYN14" s="5"/>
      <c r="EYO14" s="5"/>
      <c r="EYP14" s="5"/>
      <c r="EYQ14" s="5"/>
      <c r="EYR14" s="5"/>
      <c r="EYS14" s="5"/>
      <c r="EYT14" s="5"/>
      <c r="EYU14" s="5"/>
      <c r="EYV14" s="5"/>
      <c r="EYW14" s="5"/>
      <c r="EYX14" s="5"/>
      <c r="EYY14" s="5"/>
      <c r="EYZ14" s="5"/>
      <c r="EZA14" s="5"/>
      <c r="EZB14" s="5"/>
      <c r="EZC14" s="5"/>
      <c r="EZD14" s="5"/>
      <c r="EZE14" s="5"/>
      <c r="EZF14" s="5"/>
      <c r="EZG14" s="5"/>
      <c r="EZH14" s="5"/>
      <c r="EZI14" s="5"/>
      <c r="EZJ14" s="5"/>
      <c r="EZK14" s="5"/>
      <c r="EZL14" s="5"/>
      <c r="EZM14" s="5"/>
      <c r="EZN14" s="5"/>
      <c r="EZO14" s="5"/>
      <c r="EZP14" s="5"/>
      <c r="EZQ14" s="5"/>
      <c r="EZR14" s="5"/>
      <c r="EZS14" s="5"/>
      <c r="EZT14" s="5"/>
      <c r="EZU14" s="5"/>
      <c r="EZV14" s="5"/>
      <c r="EZW14" s="5"/>
      <c r="EZX14" s="5"/>
      <c r="EZY14" s="5"/>
      <c r="EZZ14" s="5"/>
      <c r="FAA14" s="5"/>
      <c r="FAB14" s="5"/>
      <c r="FAC14" s="5"/>
      <c r="FAD14" s="5"/>
      <c r="FAE14" s="5"/>
      <c r="FAF14" s="5"/>
      <c r="FAG14" s="5"/>
      <c r="FAH14" s="5"/>
      <c r="FAI14" s="5"/>
      <c r="FAJ14" s="5"/>
      <c r="FAK14" s="5"/>
      <c r="FAL14" s="5"/>
      <c r="FAM14" s="5"/>
      <c r="FAN14" s="5"/>
      <c r="FAO14" s="5"/>
      <c r="FAP14" s="5"/>
      <c r="FAQ14" s="5"/>
      <c r="FAR14" s="5"/>
      <c r="FAS14" s="5"/>
      <c r="FAT14" s="5"/>
      <c r="FAU14" s="5"/>
      <c r="FAV14" s="5"/>
      <c r="FAW14" s="5"/>
      <c r="FAX14" s="5"/>
      <c r="FAY14" s="5"/>
      <c r="FAZ14" s="5"/>
      <c r="FBA14" s="5"/>
      <c r="FBB14" s="5"/>
      <c r="FBC14" s="5"/>
      <c r="FBD14" s="5"/>
      <c r="FBE14" s="5"/>
      <c r="FBF14" s="5"/>
      <c r="FBG14" s="5"/>
      <c r="FBH14" s="5"/>
      <c r="FBI14" s="5"/>
      <c r="FBJ14" s="5"/>
      <c r="FBK14" s="5"/>
      <c r="FBL14" s="5"/>
      <c r="FBM14" s="5"/>
      <c r="FBN14" s="5"/>
      <c r="FBO14" s="5"/>
      <c r="FBP14" s="5"/>
      <c r="FBQ14" s="5"/>
      <c r="FBR14" s="5"/>
      <c r="FBS14" s="5"/>
      <c r="FBT14" s="5"/>
      <c r="FBU14" s="5"/>
      <c r="FBV14" s="5"/>
      <c r="FBW14" s="5"/>
      <c r="FBX14" s="5"/>
      <c r="FBY14" s="5"/>
      <c r="FBZ14" s="5"/>
      <c r="FCA14" s="5"/>
      <c r="FCB14" s="5"/>
      <c r="FCC14" s="5"/>
      <c r="FCD14" s="5"/>
      <c r="FCE14" s="5"/>
      <c r="FCF14" s="5"/>
      <c r="FCG14" s="5"/>
      <c r="FCH14" s="5"/>
      <c r="FCI14" s="5"/>
      <c r="FCJ14" s="5"/>
      <c r="FCK14" s="5"/>
      <c r="FCL14" s="5"/>
      <c r="FCM14" s="5"/>
      <c r="FCN14" s="5"/>
      <c r="FCO14" s="5"/>
      <c r="FCP14" s="5"/>
      <c r="FCQ14" s="5"/>
      <c r="FCR14" s="5"/>
      <c r="FCS14" s="5"/>
      <c r="FCT14" s="5"/>
      <c r="FCU14" s="5"/>
      <c r="FCV14" s="5"/>
      <c r="FCW14" s="5"/>
      <c r="FCX14" s="5"/>
      <c r="FCY14" s="5"/>
      <c r="FCZ14" s="5"/>
      <c r="FDA14" s="5"/>
      <c r="FDB14" s="5"/>
      <c r="FDC14" s="5"/>
      <c r="FDD14" s="5"/>
      <c r="FDE14" s="5"/>
      <c r="FDF14" s="5"/>
      <c r="FDG14" s="5"/>
      <c r="FDH14" s="5"/>
      <c r="FDI14" s="5"/>
      <c r="FDJ14" s="5"/>
      <c r="FDK14" s="5"/>
      <c r="FDL14" s="5"/>
      <c r="FDM14" s="5"/>
      <c r="FDN14" s="5"/>
      <c r="FDO14" s="5"/>
      <c r="FDP14" s="5"/>
      <c r="FDQ14" s="5"/>
      <c r="FDR14" s="5"/>
      <c r="FDS14" s="5"/>
      <c r="FDT14" s="5"/>
      <c r="FDU14" s="5"/>
      <c r="FDV14" s="5"/>
      <c r="FDW14" s="5"/>
      <c r="FDX14" s="5"/>
      <c r="FDY14" s="5"/>
      <c r="FDZ14" s="5"/>
      <c r="FEA14" s="5"/>
      <c r="FEB14" s="5"/>
      <c r="FEC14" s="5"/>
      <c r="FED14" s="5"/>
      <c r="FEE14" s="5"/>
      <c r="FEF14" s="5"/>
      <c r="FEG14" s="5"/>
      <c r="FEH14" s="5"/>
      <c r="FEI14" s="5"/>
      <c r="FEJ14" s="5"/>
      <c r="FEK14" s="5"/>
      <c r="FEL14" s="5"/>
      <c r="FEM14" s="5"/>
      <c r="FEN14" s="5"/>
      <c r="FEO14" s="5"/>
      <c r="FEP14" s="5"/>
      <c r="FEQ14" s="5"/>
      <c r="FER14" s="5"/>
      <c r="FES14" s="5"/>
      <c r="FET14" s="5"/>
      <c r="FEU14" s="5"/>
      <c r="FEV14" s="5"/>
      <c r="FEW14" s="5"/>
      <c r="FEX14" s="5"/>
      <c r="FEY14" s="5"/>
      <c r="FEZ14" s="5"/>
      <c r="FFA14" s="5"/>
      <c r="FFB14" s="5"/>
      <c r="FFC14" s="5"/>
      <c r="FFD14" s="5"/>
      <c r="FFE14" s="5"/>
      <c r="FFF14" s="5"/>
      <c r="FFG14" s="5"/>
      <c r="FFH14" s="5"/>
      <c r="FFI14" s="5"/>
      <c r="FFJ14" s="5"/>
      <c r="FFK14" s="5"/>
      <c r="FFL14" s="5"/>
      <c r="FFM14" s="5"/>
      <c r="FFN14" s="5"/>
      <c r="FFO14" s="5"/>
      <c r="FFP14" s="5"/>
      <c r="FFQ14" s="5"/>
      <c r="FFR14" s="5"/>
      <c r="FFS14" s="5"/>
      <c r="FFT14" s="5"/>
      <c r="FFU14" s="5"/>
      <c r="FFV14" s="5"/>
      <c r="FFW14" s="5"/>
      <c r="FFX14" s="5"/>
      <c r="FFY14" s="5"/>
      <c r="FFZ14" s="5"/>
      <c r="FGA14" s="5"/>
      <c r="FGB14" s="5"/>
      <c r="FGC14" s="5"/>
      <c r="FGD14" s="5"/>
      <c r="FGE14" s="5"/>
      <c r="FGF14" s="5"/>
      <c r="FGG14" s="5"/>
      <c r="FGH14" s="5"/>
      <c r="FGI14" s="5"/>
      <c r="FGJ14" s="5"/>
      <c r="FGK14" s="5"/>
      <c r="FGL14" s="5"/>
      <c r="FGM14" s="5"/>
      <c r="FGN14" s="5"/>
      <c r="FGO14" s="5"/>
      <c r="FGP14" s="5"/>
      <c r="FGQ14" s="5"/>
      <c r="FGR14" s="5"/>
      <c r="FGS14" s="5"/>
      <c r="FGT14" s="5"/>
      <c r="FGU14" s="5"/>
      <c r="FGV14" s="5"/>
      <c r="FGW14" s="5"/>
      <c r="FGX14" s="5"/>
      <c r="FGY14" s="5"/>
      <c r="FGZ14" s="5"/>
      <c r="FHA14" s="5"/>
      <c r="FHB14" s="5"/>
      <c r="FHC14" s="5"/>
      <c r="FHD14" s="5"/>
      <c r="FHE14" s="5"/>
      <c r="FHF14" s="5"/>
      <c r="FHG14" s="5"/>
      <c r="FHH14" s="5"/>
      <c r="FHI14" s="5"/>
      <c r="FHJ14" s="5"/>
      <c r="FHK14" s="5"/>
      <c r="FHL14" s="5"/>
      <c r="FHM14" s="5"/>
      <c r="FHN14" s="5"/>
      <c r="FHO14" s="5"/>
      <c r="FHP14" s="5"/>
      <c r="FHQ14" s="5"/>
      <c r="FHR14" s="5"/>
      <c r="FHS14" s="5"/>
      <c r="FHT14" s="5"/>
      <c r="FHU14" s="5"/>
      <c r="FHV14" s="5"/>
      <c r="FHW14" s="5"/>
      <c r="FHX14" s="5"/>
      <c r="FHY14" s="5"/>
      <c r="FHZ14" s="5"/>
      <c r="FIA14" s="5"/>
      <c r="FIB14" s="5"/>
      <c r="FIC14" s="5"/>
      <c r="FID14" s="5"/>
      <c r="FIE14" s="5"/>
      <c r="FIF14" s="5"/>
      <c r="FIG14" s="5"/>
      <c r="FIH14" s="5"/>
      <c r="FII14" s="5"/>
      <c r="FIJ14" s="5"/>
      <c r="FIK14" s="5"/>
      <c r="FIL14" s="5"/>
      <c r="FIM14" s="5"/>
      <c r="FIN14" s="5"/>
      <c r="FIO14" s="5"/>
      <c r="FIP14" s="5"/>
      <c r="FIQ14" s="5"/>
      <c r="FIR14" s="5"/>
      <c r="FIS14" s="5"/>
      <c r="FIT14" s="5"/>
      <c r="FIU14" s="5"/>
      <c r="FIV14" s="5"/>
      <c r="FIW14" s="5"/>
      <c r="FIX14" s="5"/>
      <c r="FIY14" s="5"/>
      <c r="FIZ14" s="5"/>
      <c r="FJA14" s="5"/>
      <c r="FJB14" s="5"/>
      <c r="FJC14" s="5"/>
      <c r="FJD14" s="5"/>
      <c r="FJE14" s="5"/>
      <c r="FJF14" s="5"/>
      <c r="FJG14" s="5"/>
      <c r="FJH14" s="5"/>
      <c r="FJI14" s="5"/>
      <c r="FJJ14" s="5"/>
      <c r="FJK14" s="5"/>
      <c r="FJL14" s="5"/>
      <c r="FJM14" s="5"/>
      <c r="FJN14" s="5"/>
      <c r="FJO14" s="5"/>
      <c r="FJP14" s="5"/>
      <c r="FJQ14" s="5"/>
      <c r="FJR14" s="5"/>
      <c r="FJS14" s="5"/>
      <c r="FJT14" s="5"/>
      <c r="FJU14" s="5"/>
      <c r="FJV14" s="5"/>
      <c r="FJW14" s="5"/>
      <c r="FJX14" s="5"/>
      <c r="FJY14" s="5"/>
      <c r="FJZ14" s="5"/>
      <c r="FKA14" s="5"/>
      <c r="FKB14" s="5"/>
      <c r="FKC14" s="5"/>
      <c r="FKD14" s="5"/>
      <c r="FKE14" s="5"/>
      <c r="FKF14" s="5"/>
      <c r="FKG14" s="5"/>
      <c r="FKH14" s="5"/>
      <c r="FKI14" s="5"/>
      <c r="FKJ14" s="5"/>
      <c r="FKK14" s="5"/>
      <c r="FKL14" s="5"/>
      <c r="FKM14" s="5"/>
      <c r="FKN14" s="5"/>
      <c r="FKO14" s="5"/>
      <c r="FKP14" s="5"/>
      <c r="FKQ14" s="5"/>
      <c r="FKR14" s="5"/>
      <c r="FKS14" s="5"/>
      <c r="FKT14" s="5"/>
      <c r="FKU14" s="5"/>
      <c r="FKV14" s="5"/>
      <c r="FKW14" s="5"/>
      <c r="FKX14" s="5"/>
      <c r="FKY14" s="5"/>
      <c r="FKZ14" s="5"/>
      <c r="FLA14" s="5"/>
      <c r="FLB14" s="5"/>
      <c r="FLC14" s="5"/>
      <c r="FLD14" s="5"/>
      <c r="FLE14" s="5"/>
      <c r="FLF14" s="5"/>
      <c r="FLG14" s="5"/>
      <c r="FLH14" s="5"/>
      <c r="FLI14" s="5"/>
      <c r="FLJ14" s="5"/>
      <c r="FLK14" s="5"/>
      <c r="FLL14" s="5"/>
      <c r="FLM14" s="5"/>
      <c r="FLN14" s="5"/>
      <c r="FLO14" s="5"/>
      <c r="FLP14" s="5"/>
      <c r="FLQ14" s="5"/>
      <c r="FLR14" s="5"/>
      <c r="FLS14" s="5"/>
      <c r="FLT14" s="5"/>
      <c r="FLU14" s="5"/>
      <c r="FLV14" s="5"/>
      <c r="FLW14" s="5"/>
      <c r="FLX14" s="5"/>
      <c r="FLY14" s="5"/>
      <c r="FLZ14" s="5"/>
      <c r="FMA14" s="5"/>
      <c r="FMB14" s="5"/>
      <c r="FMC14" s="5"/>
      <c r="FMD14" s="5"/>
      <c r="FME14" s="5"/>
      <c r="FMF14" s="5"/>
      <c r="FMG14" s="5"/>
      <c r="FMH14" s="5"/>
      <c r="FMI14" s="5"/>
      <c r="FMJ14" s="5"/>
      <c r="FMK14" s="5"/>
      <c r="FML14" s="5"/>
      <c r="FMM14" s="5"/>
      <c r="FMN14" s="5"/>
      <c r="FMO14" s="5"/>
      <c r="FMP14" s="5"/>
      <c r="FMQ14" s="5"/>
      <c r="FMR14" s="5"/>
      <c r="FMS14" s="5"/>
      <c r="FMT14" s="5"/>
      <c r="FMU14" s="5"/>
      <c r="FMV14" s="5"/>
      <c r="FMW14" s="5"/>
      <c r="FMX14" s="5"/>
      <c r="FMY14" s="5"/>
      <c r="FMZ14" s="5"/>
      <c r="FNA14" s="5"/>
      <c r="FNB14" s="5"/>
      <c r="FNC14" s="5"/>
      <c r="FND14" s="5"/>
      <c r="FNE14" s="5"/>
      <c r="FNF14" s="5"/>
      <c r="FNG14" s="5"/>
      <c r="FNH14" s="5"/>
      <c r="FNI14" s="5"/>
      <c r="FNJ14" s="5"/>
      <c r="FNK14" s="5"/>
      <c r="FNL14" s="5"/>
      <c r="FNM14" s="5"/>
      <c r="FNN14" s="5"/>
      <c r="FNO14" s="5"/>
      <c r="FNP14" s="5"/>
      <c r="FNQ14" s="5"/>
      <c r="FNR14" s="5"/>
      <c r="FNS14" s="5"/>
      <c r="FNT14" s="5"/>
      <c r="FNU14" s="5"/>
      <c r="FNV14" s="5"/>
      <c r="FNW14" s="5"/>
      <c r="FNX14" s="5"/>
      <c r="FNY14" s="5"/>
      <c r="FNZ14" s="5"/>
      <c r="FOA14" s="5"/>
      <c r="FOB14" s="5"/>
      <c r="FOC14" s="5"/>
      <c r="FOD14" s="5"/>
      <c r="FOE14" s="5"/>
      <c r="FOF14" s="5"/>
      <c r="FOG14" s="5"/>
      <c r="FOH14" s="5"/>
      <c r="FOI14" s="5"/>
      <c r="FOJ14" s="5"/>
      <c r="FOK14" s="5"/>
      <c r="FOL14" s="5"/>
      <c r="FOM14" s="5"/>
      <c r="FON14" s="5"/>
      <c r="FOO14" s="5"/>
      <c r="FOP14" s="5"/>
      <c r="FOQ14" s="5"/>
      <c r="FOR14" s="5"/>
      <c r="FOS14" s="5"/>
      <c r="FOT14" s="5"/>
      <c r="FOU14" s="5"/>
      <c r="FOV14" s="5"/>
      <c r="FOW14" s="5"/>
      <c r="FOX14" s="5"/>
      <c r="FOY14" s="5"/>
      <c r="FOZ14" s="5"/>
      <c r="FPA14" s="5"/>
      <c r="FPB14" s="5"/>
      <c r="FPC14" s="5"/>
      <c r="FPD14" s="5"/>
      <c r="FPE14" s="5"/>
      <c r="FPF14" s="5"/>
      <c r="FPG14" s="5"/>
      <c r="FPH14" s="5"/>
      <c r="FPI14" s="5"/>
      <c r="FPJ14" s="5"/>
      <c r="FPK14" s="5"/>
      <c r="FPL14" s="5"/>
      <c r="FPM14" s="5"/>
      <c r="FPN14" s="5"/>
      <c r="FPO14" s="5"/>
      <c r="FPP14" s="5"/>
      <c r="FPQ14" s="5"/>
      <c r="FPR14" s="5"/>
      <c r="FPS14" s="5"/>
      <c r="FPT14" s="5"/>
      <c r="FPU14" s="5"/>
      <c r="FPV14" s="5"/>
      <c r="FPW14" s="5"/>
      <c r="FPX14" s="5"/>
      <c r="FPY14" s="5"/>
      <c r="FPZ14" s="5"/>
      <c r="FQA14" s="5"/>
      <c r="FQB14" s="5"/>
      <c r="FQC14" s="5"/>
      <c r="FQD14" s="5"/>
      <c r="FQE14" s="5"/>
      <c r="FQF14" s="5"/>
      <c r="FQG14" s="5"/>
      <c r="FQH14" s="5"/>
      <c r="FQI14" s="5"/>
      <c r="FQJ14" s="5"/>
      <c r="FQK14" s="5"/>
      <c r="FQL14" s="5"/>
      <c r="FQM14" s="5"/>
      <c r="FQN14" s="5"/>
      <c r="FQO14" s="5"/>
      <c r="FQP14" s="5"/>
      <c r="FQQ14" s="5"/>
      <c r="FQR14" s="5"/>
      <c r="FQS14" s="5"/>
      <c r="FQT14" s="5"/>
      <c r="FQU14" s="5"/>
      <c r="FQV14" s="5"/>
      <c r="FQW14" s="5"/>
      <c r="FQX14" s="5"/>
      <c r="FQY14" s="5"/>
      <c r="FQZ14" s="5"/>
      <c r="FRA14" s="5"/>
      <c r="FRB14" s="5"/>
      <c r="FRC14" s="5"/>
      <c r="FRD14" s="5"/>
      <c r="FRE14" s="5"/>
      <c r="FRF14" s="5"/>
      <c r="FRG14" s="5"/>
      <c r="FRH14" s="5"/>
      <c r="FRI14" s="5"/>
      <c r="FRJ14" s="5"/>
      <c r="FRK14" s="5"/>
      <c r="FRL14" s="5"/>
      <c r="FRM14" s="5"/>
      <c r="FRN14" s="5"/>
      <c r="FRO14" s="5"/>
      <c r="FRP14" s="5"/>
      <c r="FRQ14" s="5"/>
      <c r="FRR14" s="5"/>
      <c r="FRS14" s="5"/>
      <c r="FRT14" s="5"/>
      <c r="FRU14" s="5"/>
      <c r="FRV14" s="5"/>
      <c r="FRW14" s="5"/>
      <c r="FRX14" s="5"/>
      <c r="FRY14" s="5"/>
      <c r="FRZ14" s="5"/>
      <c r="FSA14" s="5"/>
      <c r="FSB14" s="5"/>
      <c r="FSC14" s="5"/>
      <c r="FSD14" s="5"/>
      <c r="FSE14" s="5"/>
      <c r="FSF14" s="5"/>
      <c r="FSG14" s="5"/>
      <c r="FSH14" s="5"/>
      <c r="FSI14" s="5"/>
      <c r="FSJ14" s="5"/>
      <c r="FSK14" s="5"/>
      <c r="FSL14" s="5"/>
      <c r="FSM14" s="5"/>
      <c r="FSN14" s="5"/>
      <c r="FSO14" s="5"/>
      <c r="FSP14" s="5"/>
      <c r="FSQ14" s="5"/>
      <c r="FSR14" s="5"/>
      <c r="FSS14" s="5"/>
      <c r="FST14" s="5"/>
      <c r="FSU14" s="5"/>
      <c r="FSV14" s="5"/>
      <c r="FSW14" s="5"/>
      <c r="FSX14" s="5"/>
      <c r="FSY14" s="5"/>
      <c r="FSZ14" s="5"/>
      <c r="FTA14" s="5"/>
      <c r="FTB14" s="5"/>
      <c r="FTC14" s="5"/>
      <c r="FTD14" s="5"/>
      <c r="FTE14" s="5"/>
      <c r="FTF14" s="5"/>
      <c r="FTG14" s="5"/>
      <c r="FTH14" s="5"/>
      <c r="FTI14" s="5"/>
      <c r="FTJ14" s="5"/>
      <c r="FTK14" s="5"/>
      <c r="FTL14" s="5"/>
      <c r="FTM14" s="5"/>
      <c r="FTN14" s="5"/>
      <c r="FTO14" s="5"/>
      <c r="FTP14" s="5"/>
      <c r="FTQ14" s="5"/>
      <c r="FTR14" s="5"/>
      <c r="FTS14" s="5"/>
      <c r="FTT14" s="5"/>
      <c r="FTU14" s="5"/>
      <c r="FTV14" s="5"/>
      <c r="FTW14" s="5"/>
      <c r="FTX14" s="5"/>
      <c r="FTY14" s="5"/>
      <c r="FTZ14" s="5"/>
      <c r="FUA14" s="5"/>
      <c r="FUB14" s="5"/>
      <c r="FUC14" s="5"/>
      <c r="FUD14" s="5"/>
      <c r="FUE14" s="5"/>
      <c r="FUF14" s="5"/>
      <c r="FUG14" s="5"/>
      <c r="FUH14" s="5"/>
      <c r="FUI14" s="5"/>
      <c r="FUJ14" s="5"/>
      <c r="FUK14" s="5"/>
      <c r="FUL14" s="5"/>
      <c r="FUM14" s="5"/>
      <c r="FUN14" s="5"/>
      <c r="FUO14" s="5"/>
      <c r="FUP14" s="5"/>
      <c r="FUQ14" s="5"/>
      <c r="FUR14" s="5"/>
      <c r="FUS14" s="5"/>
      <c r="FUT14" s="5"/>
      <c r="FUU14" s="5"/>
      <c r="FUV14" s="5"/>
      <c r="FUW14" s="5"/>
      <c r="FUX14" s="5"/>
      <c r="FUY14" s="5"/>
      <c r="FUZ14" s="5"/>
      <c r="FVA14" s="5"/>
      <c r="FVB14" s="5"/>
      <c r="FVC14" s="5"/>
      <c r="FVD14" s="5"/>
      <c r="FVE14" s="5"/>
      <c r="FVF14" s="5"/>
      <c r="FVG14" s="5"/>
      <c r="FVH14" s="5"/>
      <c r="FVI14" s="5"/>
      <c r="FVJ14" s="5"/>
      <c r="FVK14" s="5"/>
      <c r="FVL14" s="5"/>
      <c r="FVM14" s="5"/>
      <c r="FVN14" s="5"/>
      <c r="FVO14" s="5"/>
      <c r="FVP14" s="5"/>
      <c r="FVQ14" s="5"/>
      <c r="FVR14" s="5"/>
      <c r="FVS14" s="5"/>
      <c r="FVT14" s="5"/>
      <c r="FVU14" s="5"/>
      <c r="FVV14" s="5"/>
      <c r="FVW14" s="5"/>
      <c r="FVX14" s="5"/>
      <c r="FVY14" s="5"/>
      <c r="FVZ14" s="5"/>
      <c r="FWA14" s="5"/>
      <c r="FWB14" s="5"/>
      <c r="FWC14" s="5"/>
      <c r="FWD14" s="5"/>
      <c r="FWE14" s="5"/>
      <c r="FWF14" s="5"/>
      <c r="FWG14" s="5"/>
      <c r="FWH14" s="5"/>
      <c r="FWI14" s="5"/>
      <c r="FWJ14" s="5"/>
      <c r="FWK14" s="5"/>
      <c r="FWL14" s="5"/>
      <c r="FWM14" s="5"/>
      <c r="FWN14" s="5"/>
      <c r="FWO14" s="5"/>
      <c r="FWP14" s="5"/>
      <c r="FWQ14" s="5"/>
      <c r="FWR14" s="5"/>
      <c r="FWS14" s="5"/>
      <c r="FWT14" s="5"/>
      <c r="FWU14" s="5"/>
      <c r="FWV14" s="5"/>
      <c r="FWW14" s="5"/>
      <c r="FWX14" s="5"/>
      <c r="FWY14" s="5"/>
      <c r="FWZ14" s="5"/>
      <c r="FXA14" s="5"/>
      <c r="FXB14" s="5"/>
      <c r="FXC14" s="5"/>
      <c r="FXD14" s="5"/>
      <c r="FXE14" s="5"/>
      <c r="FXF14" s="5"/>
      <c r="FXG14" s="5"/>
      <c r="FXH14" s="5"/>
      <c r="FXI14" s="5"/>
      <c r="FXJ14" s="5"/>
      <c r="FXK14" s="5"/>
      <c r="FXL14" s="5"/>
      <c r="FXM14" s="5"/>
      <c r="FXN14" s="5"/>
      <c r="FXO14" s="5"/>
      <c r="FXP14" s="5"/>
      <c r="FXQ14" s="5"/>
      <c r="FXR14" s="5"/>
      <c r="FXS14" s="5"/>
      <c r="FXT14" s="5"/>
      <c r="FXU14" s="5"/>
      <c r="FXV14" s="5"/>
      <c r="FXW14" s="5"/>
      <c r="FXX14" s="5"/>
      <c r="FXY14" s="5"/>
      <c r="FXZ14" s="5"/>
      <c r="FYA14" s="5"/>
      <c r="FYB14" s="5"/>
      <c r="FYC14" s="5"/>
      <c r="FYD14" s="5"/>
      <c r="FYE14" s="5"/>
      <c r="FYF14" s="5"/>
      <c r="FYG14" s="5"/>
      <c r="FYH14" s="5"/>
      <c r="FYI14" s="5"/>
      <c r="FYJ14" s="5"/>
      <c r="FYK14" s="5"/>
      <c r="FYL14" s="5"/>
      <c r="FYM14" s="5"/>
      <c r="FYN14" s="5"/>
      <c r="FYO14" s="5"/>
      <c r="FYP14" s="5"/>
      <c r="FYQ14" s="5"/>
      <c r="FYR14" s="5"/>
      <c r="FYS14" s="5"/>
      <c r="FYT14" s="5"/>
      <c r="FYU14" s="5"/>
      <c r="FYV14" s="5"/>
      <c r="FYW14" s="5"/>
      <c r="FYX14" s="5"/>
      <c r="FYY14" s="5"/>
      <c r="FYZ14" s="5"/>
      <c r="FZA14" s="5"/>
      <c r="FZB14" s="5"/>
      <c r="FZC14" s="5"/>
      <c r="FZD14" s="5"/>
      <c r="FZE14" s="5"/>
      <c r="FZF14" s="5"/>
      <c r="FZG14" s="5"/>
      <c r="FZH14" s="5"/>
      <c r="FZI14" s="5"/>
      <c r="FZJ14" s="5"/>
      <c r="FZK14" s="5"/>
      <c r="FZL14" s="5"/>
      <c r="FZM14" s="5"/>
      <c r="FZN14" s="5"/>
      <c r="FZO14" s="5"/>
      <c r="FZP14" s="5"/>
      <c r="FZQ14" s="5"/>
      <c r="FZR14" s="5"/>
      <c r="FZS14" s="5"/>
      <c r="FZT14" s="5"/>
      <c r="FZU14" s="5"/>
      <c r="FZV14" s="5"/>
      <c r="FZW14" s="5"/>
      <c r="FZX14" s="5"/>
      <c r="FZY14" s="5"/>
      <c r="FZZ14" s="5"/>
      <c r="GAA14" s="5"/>
      <c r="GAB14" s="5"/>
      <c r="GAC14" s="5"/>
      <c r="GAD14" s="5"/>
      <c r="GAE14" s="5"/>
      <c r="GAF14" s="5"/>
      <c r="GAG14" s="5"/>
      <c r="GAH14" s="5"/>
      <c r="GAI14" s="5"/>
      <c r="GAJ14" s="5"/>
      <c r="GAK14" s="5"/>
      <c r="GAL14" s="5"/>
      <c r="GAM14" s="5"/>
      <c r="GAN14" s="5"/>
      <c r="GAO14" s="5"/>
      <c r="GAP14" s="5"/>
      <c r="GAQ14" s="5"/>
      <c r="GAR14" s="5"/>
      <c r="GAS14" s="5"/>
      <c r="GAT14" s="5"/>
      <c r="GAU14" s="5"/>
      <c r="GAV14" s="5"/>
      <c r="GAW14" s="5"/>
      <c r="GAX14" s="5"/>
      <c r="GAY14" s="5"/>
      <c r="GAZ14" s="5"/>
      <c r="GBA14" s="5"/>
      <c r="GBB14" s="5"/>
      <c r="GBC14" s="5"/>
      <c r="GBD14" s="5"/>
      <c r="GBE14" s="5"/>
      <c r="GBF14" s="5"/>
      <c r="GBG14" s="5"/>
      <c r="GBH14" s="5"/>
      <c r="GBI14" s="5"/>
      <c r="GBJ14" s="5"/>
      <c r="GBK14" s="5"/>
      <c r="GBL14" s="5"/>
      <c r="GBM14" s="5"/>
      <c r="GBN14" s="5"/>
      <c r="GBO14" s="5"/>
      <c r="GBP14" s="5"/>
      <c r="GBQ14" s="5"/>
      <c r="GBR14" s="5"/>
      <c r="GBS14" s="5"/>
      <c r="GBT14" s="5"/>
      <c r="GBU14" s="5"/>
      <c r="GBV14" s="5"/>
      <c r="GBW14" s="5"/>
      <c r="GBX14" s="5"/>
      <c r="GBY14" s="5"/>
      <c r="GBZ14" s="5"/>
      <c r="GCA14" s="5"/>
      <c r="GCB14" s="5"/>
      <c r="GCC14" s="5"/>
      <c r="GCD14" s="5"/>
      <c r="GCE14" s="5"/>
      <c r="GCF14" s="5"/>
      <c r="GCG14" s="5"/>
      <c r="GCH14" s="5"/>
      <c r="GCI14" s="5"/>
      <c r="GCJ14" s="5"/>
      <c r="GCK14" s="5"/>
      <c r="GCL14" s="5"/>
      <c r="GCM14" s="5"/>
      <c r="GCN14" s="5"/>
      <c r="GCO14" s="5"/>
      <c r="GCP14" s="5"/>
      <c r="GCQ14" s="5"/>
      <c r="GCR14" s="5"/>
      <c r="GCS14" s="5"/>
      <c r="GCT14" s="5"/>
      <c r="GCU14" s="5"/>
      <c r="GCV14" s="5"/>
      <c r="GCW14" s="5"/>
      <c r="GCX14" s="5"/>
      <c r="GCY14" s="5"/>
      <c r="GCZ14" s="5"/>
      <c r="GDA14" s="5"/>
      <c r="GDB14" s="5"/>
      <c r="GDC14" s="5"/>
      <c r="GDD14" s="5"/>
      <c r="GDE14" s="5"/>
      <c r="GDF14" s="5"/>
      <c r="GDG14" s="5"/>
      <c r="GDH14" s="5"/>
      <c r="GDI14" s="5"/>
      <c r="GDJ14" s="5"/>
      <c r="GDK14" s="5"/>
      <c r="GDL14" s="5"/>
      <c r="GDM14" s="5"/>
      <c r="GDN14" s="5"/>
      <c r="GDO14" s="5"/>
      <c r="GDP14" s="5"/>
      <c r="GDQ14" s="5"/>
      <c r="GDR14" s="5"/>
      <c r="GDS14" s="5"/>
      <c r="GDT14" s="5"/>
      <c r="GDU14" s="5"/>
      <c r="GDV14" s="5"/>
      <c r="GDW14" s="5"/>
      <c r="GDX14" s="5"/>
      <c r="GDY14" s="5"/>
      <c r="GDZ14" s="5"/>
      <c r="GEA14" s="5"/>
      <c r="GEB14" s="5"/>
      <c r="GEC14" s="5"/>
      <c r="GED14" s="5"/>
      <c r="GEE14" s="5"/>
      <c r="GEF14" s="5"/>
      <c r="GEG14" s="5"/>
      <c r="GEH14" s="5"/>
      <c r="GEI14" s="5"/>
      <c r="GEJ14" s="5"/>
      <c r="GEK14" s="5"/>
      <c r="GEL14" s="5"/>
      <c r="GEM14" s="5"/>
      <c r="GEN14" s="5"/>
      <c r="GEO14" s="5"/>
      <c r="GEP14" s="5"/>
      <c r="GEQ14" s="5"/>
      <c r="GER14" s="5"/>
      <c r="GES14" s="5"/>
      <c r="GET14" s="5"/>
      <c r="GEU14" s="5"/>
      <c r="GEV14" s="5"/>
      <c r="GEW14" s="5"/>
      <c r="GEX14" s="5"/>
      <c r="GEY14" s="5"/>
      <c r="GEZ14" s="5"/>
      <c r="GFA14" s="5"/>
      <c r="GFB14" s="5"/>
      <c r="GFC14" s="5"/>
      <c r="GFD14" s="5"/>
      <c r="GFE14" s="5"/>
      <c r="GFF14" s="5"/>
      <c r="GFG14" s="5"/>
      <c r="GFH14" s="5"/>
      <c r="GFI14" s="5"/>
      <c r="GFJ14" s="5"/>
      <c r="GFK14" s="5"/>
      <c r="GFL14" s="5"/>
      <c r="GFM14" s="5"/>
      <c r="GFN14" s="5"/>
      <c r="GFO14" s="5"/>
      <c r="GFP14" s="5"/>
      <c r="GFQ14" s="5"/>
      <c r="GFR14" s="5"/>
      <c r="GFS14" s="5"/>
      <c r="GFT14" s="5"/>
      <c r="GFU14" s="5"/>
      <c r="GFV14" s="5"/>
      <c r="GFW14" s="5"/>
      <c r="GFX14" s="5"/>
      <c r="GFY14" s="5"/>
      <c r="GFZ14" s="5"/>
      <c r="GGA14" s="5"/>
      <c r="GGB14" s="5"/>
      <c r="GGC14" s="5"/>
      <c r="GGD14" s="5"/>
      <c r="GGE14" s="5"/>
      <c r="GGF14" s="5"/>
      <c r="GGG14" s="5"/>
      <c r="GGH14" s="5"/>
      <c r="GGI14" s="5"/>
      <c r="GGJ14" s="5"/>
      <c r="GGK14" s="5"/>
      <c r="GGL14" s="5"/>
      <c r="GGM14" s="5"/>
      <c r="GGN14" s="5"/>
      <c r="GGO14" s="5"/>
      <c r="GGP14" s="5"/>
      <c r="GGQ14" s="5"/>
      <c r="GGR14" s="5"/>
      <c r="GGS14" s="5"/>
      <c r="GGT14" s="5"/>
      <c r="GGU14" s="5"/>
      <c r="GGV14" s="5"/>
      <c r="GGW14" s="5"/>
      <c r="GGX14" s="5"/>
      <c r="GGY14" s="5"/>
      <c r="GGZ14" s="5"/>
      <c r="GHA14" s="5"/>
      <c r="GHB14" s="5"/>
      <c r="GHC14" s="5"/>
      <c r="GHD14" s="5"/>
      <c r="GHE14" s="5"/>
      <c r="GHF14" s="5"/>
      <c r="GHG14" s="5"/>
      <c r="GHH14" s="5"/>
      <c r="GHI14" s="5"/>
      <c r="GHJ14" s="5"/>
      <c r="GHK14" s="5"/>
      <c r="GHL14" s="5"/>
      <c r="GHM14" s="5"/>
      <c r="GHN14" s="5"/>
      <c r="GHO14" s="5"/>
      <c r="GHP14" s="5"/>
      <c r="GHQ14" s="5"/>
      <c r="GHR14" s="5"/>
      <c r="GHS14" s="5"/>
      <c r="GHT14" s="5"/>
      <c r="GHU14" s="5"/>
      <c r="GHV14" s="5"/>
      <c r="GHW14" s="5"/>
      <c r="GHX14" s="5"/>
      <c r="GHY14" s="5"/>
      <c r="GHZ14" s="5"/>
      <c r="GIA14" s="5"/>
      <c r="GIB14" s="5"/>
      <c r="GIC14" s="5"/>
      <c r="GID14" s="5"/>
      <c r="GIE14" s="5"/>
      <c r="GIF14" s="5"/>
      <c r="GIG14" s="5"/>
      <c r="GIH14" s="5"/>
      <c r="GII14" s="5"/>
      <c r="GIJ14" s="5"/>
      <c r="GIK14" s="5"/>
      <c r="GIL14" s="5"/>
      <c r="GIM14" s="5"/>
      <c r="GIN14" s="5"/>
      <c r="GIO14" s="5"/>
      <c r="GIP14" s="5"/>
      <c r="GIQ14" s="5"/>
      <c r="GIR14" s="5"/>
      <c r="GIS14" s="5"/>
      <c r="GIT14" s="5"/>
      <c r="GIU14" s="5"/>
      <c r="GIV14" s="5"/>
      <c r="GIW14" s="5"/>
      <c r="GIX14" s="5"/>
      <c r="GIY14" s="5"/>
      <c r="GIZ14" s="5"/>
      <c r="GJA14" s="5"/>
      <c r="GJB14" s="5"/>
      <c r="GJC14" s="5"/>
      <c r="GJD14" s="5"/>
      <c r="GJE14" s="5"/>
      <c r="GJF14" s="5"/>
      <c r="GJG14" s="5"/>
      <c r="GJH14" s="5"/>
      <c r="GJI14" s="5"/>
      <c r="GJJ14" s="5"/>
      <c r="GJK14" s="5"/>
      <c r="GJL14" s="5"/>
      <c r="GJM14" s="5"/>
      <c r="GJN14" s="5"/>
      <c r="GJO14" s="5"/>
      <c r="GJP14" s="5"/>
      <c r="GJQ14" s="5"/>
      <c r="GJR14" s="5"/>
      <c r="GJS14" s="5"/>
      <c r="GJT14" s="5"/>
      <c r="GJU14" s="5"/>
      <c r="GJV14" s="5"/>
      <c r="GJW14" s="5"/>
      <c r="GJX14" s="5"/>
      <c r="GJY14" s="5"/>
      <c r="GJZ14" s="5"/>
      <c r="GKA14" s="5"/>
      <c r="GKB14" s="5"/>
      <c r="GKC14" s="5"/>
      <c r="GKD14" s="5"/>
      <c r="GKE14" s="5"/>
      <c r="GKF14" s="5"/>
      <c r="GKG14" s="5"/>
      <c r="GKH14" s="5"/>
      <c r="GKI14" s="5"/>
      <c r="GKJ14" s="5"/>
      <c r="GKK14" s="5"/>
      <c r="GKL14" s="5"/>
      <c r="GKM14" s="5"/>
      <c r="GKN14" s="5"/>
      <c r="GKO14" s="5"/>
      <c r="GKP14" s="5"/>
      <c r="GKQ14" s="5"/>
      <c r="GKR14" s="5"/>
      <c r="GKS14" s="5"/>
      <c r="GKT14" s="5"/>
      <c r="GKU14" s="5"/>
      <c r="GKV14" s="5"/>
      <c r="GKW14" s="5"/>
      <c r="GKX14" s="5"/>
      <c r="GKY14" s="5"/>
      <c r="GKZ14" s="5"/>
      <c r="GLA14" s="5"/>
      <c r="GLB14" s="5"/>
      <c r="GLC14" s="5"/>
      <c r="GLD14" s="5"/>
      <c r="GLE14" s="5"/>
      <c r="GLF14" s="5"/>
      <c r="GLG14" s="5"/>
      <c r="GLH14" s="5"/>
      <c r="GLI14" s="5"/>
      <c r="GLJ14" s="5"/>
      <c r="GLK14" s="5"/>
      <c r="GLL14" s="5"/>
      <c r="GLM14" s="5"/>
      <c r="GLN14" s="5"/>
      <c r="GLO14" s="5"/>
      <c r="GLP14" s="5"/>
      <c r="GLQ14" s="5"/>
      <c r="GLR14" s="5"/>
      <c r="GLS14" s="5"/>
      <c r="GLT14" s="5"/>
      <c r="GLU14" s="5"/>
      <c r="GLV14" s="5"/>
      <c r="GLW14" s="5"/>
      <c r="GLX14" s="5"/>
      <c r="GLY14" s="5"/>
      <c r="GLZ14" s="5"/>
      <c r="GMA14" s="5"/>
      <c r="GMB14" s="5"/>
      <c r="GMC14" s="5"/>
      <c r="GMD14" s="5"/>
      <c r="GME14" s="5"/>
      <c r="GMF14" s="5"/>
      <c r="GMG14" s="5"/>
      <c r="GMH14" s="5"/>
      <c r="GMI14" s="5"/>
      <c r="GMJ14" s="5"/>
      <c r="GMK14" s="5"/>
      <c r="GML14" s="5"/>
      <c r="GMM14" s="5"/>
      <c r="GMN14" s="5"/>
      <c r="GMO14" s="5"/>
      <c r="GMP14" s="5"/>
      <c r="GMQ14" s="5"/>
      <c r="GMR14" s="5"/>
      <c r="GMS14" s="5"/>
      <c r="GMT14" s="5"/>
      <c r="GMU14" s="5"/>
      <c r="GMV14" s="5"/>
      <c r="GMW14" s="5"/>
      <c r="GMX14" s="5"/>
      <c r="GMY14" s="5"/>
      <c r="GMZ14" s="5"/>
      <c r="GNA14" s="5"/>
      <c r="GNB14" s="5"/>
      <c r="GNC14" s="5"/>
      <c r="GND14" s="5"/>
      <c r="GNE14" s="5"/>
      <c r="GNF14" s="5"/>
      <c r="GNG14" s="5"/>
      <c r="GNH14" s="5"/>
      <c r="GNI14" s="5"/>
      <c r="GNJ14" s="5"/>
      <c r="GNK14" s="5"/>
      <c r="GNL14" s="5"/>
      <c r="GNM14" s="5"/>
      <c r="GNN14" s="5"/>
      <c r="GNO14" s="5"/>
      <c r="GNP14" s="5"/>
      <c r="GNQ14" s="5"/>
      <c r="GNR14" s="5"/>
      <c r="GNS14" s="5"/>
      <c r="GNT14" s="5"/>
      <c r="GNU14" s="5"/>
      <c r="GNV14" s="5"/>
      <c r="GNW14" s="5"/>
      <c r="GNX14" s="5"/>
      <c r="GNY14" s="5"/>
      <c r="GNZ14" s="5"/>
      <c r="GOA14" s="5"/>
      <c r="GOB14" s="5"/>
      <c r="GOC14" s="5"/>
      <c r="GOD14" s="5"/>
      <c r="GOE14" s="5"/>
      <c r="GOF14" s="5"/>
      <c r="GOG14" s="5"/>
      <c r="GOH14" s="5"/>
      <c r="GOI14" s="5"/>
      <c r="GOJ14" s="5"/>
      <c r="GOK14" s="5"/>
      <c r="GOL14" s="5"/>
      <c r="GOM14" s="5"/>
      <c r="GON14" s="5"/>
      <c r="GOO14" s="5"/>
      <c r="GOP14" s="5"/>
      <c r="GOQ14" s="5"/>
      <c r="GOR14" s="5"/>
      <c r="GOS14" s="5"/>
      <c r="GOT14" s="5"/>
      <c r="GOU14" s="5"/>
      <c r="GOV14" s="5"/>
      <c r="GOW14" s="5"/>
      <c r="GOX14" s="5"/>
      <c r="GOY14" s="5"/>
      <c r="GOZ14" s="5"/>
      <c r="GPA14" s="5"/>
      <c r="GPB14" s="5"/>
      <c r="GPC14" s="5"/>
      <c r="GPD14" s="5"/>
      <c r="GPE14" s="5"/>
      <c r="GPF14" s="5"/>
      <c r="GPG14" s="5"/>
      <c r="GPH14" s="5"/>
      <c r="GPI14" s="5"/>
      <c r="GPJ14" s="5"/>
      <c r="GPK14" s="5"/>
      <c r="GPL14" s="5"/>
      <c r="GPM14" s="5"/>
      <c r="GPN14" s="5"/>
      <c r="GPO14" s="5"/>
      <c r="GPP14" s="5"/>
      <c r="GPQ14" s="5"/>
      <c r="GPR14" s="5"/>
      <c r="GPS14" s="5"/>
      <c r="GPT14" s="5"/>
      <c r="GPU14" s="5"/>
      <c r="GPV14" s="5"/>
      <c r="GPW14" s="5"/>
      <c r="GPX14" s="5"/>
      <c r="GPY14" s="5"/>
      <c r="GPZ14" s="5"/>
      <c r="GQA14" s="5"/>
      <c r="GQB14" s="5"/>
      <c r="GQC14" s="5"/>
      <c r="GQD14" s="5"/>
      <c r="GQE14" s="5"/>
      <c r="GQF14" s="5"/>
      <c r="GQG14" s="5"/>
      <c r="GQH14" s="5"/>
      <c r="GQI14" s="5"/>
      <c r="GQJ14" s="5"/>
      <c r="GQK14" s="5"/>
      <c r="GQL14" s="5"/>
      <c r="GQM14" s="5"/>
      <c r="GQN14" s="5"/>
      <c r="GQO14" s="5"/>
      <c r="GQP14" s="5"/>
      <c r="GQQ14" s="5"/>
      <c r="GQR14" s="5"/>
      <c r="GQS14" s="5"/>
      <c r="GQT14" s="5"/>
      <c r="GQU14" s="5"/>
      <c r="GQV14" s="5"/>
      <c r="GQW14" s="5"/>
      <c r="GQX14" s="5"/>
      <c r="GQY14" s="5"/>
      <c r="GQZ14" s="5"/>
      <c r="GRA14" s="5"/>
      <c r="GRB14" s="5"/>
      <c r="GRC14" s="5"/>
      <c r="GRD14" s="5"/>
      <c r="GRE14" s="5"/>
      <c r="GRF14" s="5"/>
      <c r="GRG14" s="5"/>
      <c r="GRH14" s="5"/>
      <c r="GRI14" s="5"/>
      <c r="GRJ14" s="5"/>
      <c r="GRK14" s="5"/>
      <c r="GRL14" s="5"/>
      <c r="GRM14" s="5"/>
      <c r="GRN14" s="5"/>
      <c r="GRO14" s="5"/>
      <c r="GRP14" s="5"/>
      <c r="GRQ14" s="5"/>
      <c r="GRR14" s="5"/>
      <c r="GRS14" s="5"/>
      <c r="GRT14" s="5"/>
      <c r="GRU14" s="5"/>
      <c r="GRV14" s="5"/>
      <c r="GRW14" s="5"/>
      <c r="GRX14" s="5"/>
      <c r="GRY14" s="5"/>
      <c r="GRZ14" s="5"/>
      <c r="GSA14" s="5"/>
      <c r="GSB14" s="5"/>
      <c r="GSC14" s="5"/>
      <c r="GSD14" s="5"/>
      <c r="GSE14" s="5"/>
      <c r="GSF14" s="5"/>
      <c r="GSG14" s="5"/>
      <c r="GSH14" s="5"/>
      <c r="GSI14" s="5"/>
      <c r="GSJ14" s="5"/>
      <c r="GSK14" s="5"/>
      <c r="GSL14" s="5"/>
      <c r="GSM14" s="5"/>
      <c r="GSN14" s="5"/>
      <c r="GSO14" s="5"/>
      <c r="GSP14" s="5"/>
      <c r="GSQ14" s="5"/>
      <c r="GSR14" s="5"/>
      <c r="GSS14" s="5"/>
      <c r="GST14" s="5"/>
      <c r="GSU14" s="5"/>
      <c r="GSV14" s="5"/>
      <c r="GSW14" s="5"/>
      <c r="GSX14" s="5"/>
      <c r="GSY14" s="5"/>
      <c r="GSZ14" s="5"/>
      <c r="GTA14" s="5"/>
      <c r="GTB14" s="5"/>
      <c r="GTC14" s="5"/>
      <c r="GTD14" s="5"/>
      <c r="GTE14" s="5"/>
      <c r="GTF14" s="5"/>
      <c r="GTG14" s="5"/>
      <c r="GTH14" s="5"/>
      <c r="GTI14" s="5"/>
      <c r="GTJ14" s="5"/>
      <c r="GTK14" s="5"/>
      <c r="GTL14" s="5"/>
      <c r="GTM14" s="5"/>
      <c r="GTN14" s="5"/>
      <c r="GTO14" s="5"/>
      <c r="GTP14" s="5"/>
      <c r="GTQ14" s="5"/>
      <c r="GTR14" s="5"/>
      <c r="GTS14" s="5"/>
      <c r="GTT14" s="5"/>
      <c r="GTU14" s="5"/>
      <c r="GTV14" s="5"/>
      <c r="GTW14" s="5"/>
      <c r="GTX14" s="5"/>
      <c r="GTY14" s="5"/>
      <c r="GTZ14" s="5"/>
      <c r="GUA14" s="5"/>
      <c r="GUB14" s="5"/>
      <c r="GUC14" s="5"/>
      <c r="GUD14" s="5"/>
      <c r="GUE14" s="5"/>
      <c r="GUF14" s="5"/>
      <c r="GUG14" s="5"/>
      <c r="GUH14" s="5"/>
      <c r="GUI14" s="5"/>
      <c r="GUJ14" s="5"/>
      <c r="GUK14" s="5"/>
      <c r="GUL14" s="5"/>
      <c r="GUM14" s="5"/>
      <c r="GUN14" s="5"/>
      <c r="GUO14" s="5"/>
      <c r="GUP14" s="5"/>
      <c r="GUQ14" s="5"/>
      <c r="GUR14" s="5"/>
      <c r="GUS14" s="5"/>
      <c r="GUT14" s="5"/>
      <c r="GUU14" s="5"/>
      <c r="GUV14" s="5"/>
      <c r="GUW14" s="5"/>
      <c r="GUX14" s="5"/>
      <c r="GUY14" s="5"/>
      <c r="GUZ14" s="5"/>
      <c r="GVA14" s="5"/>
      <c r="GVB14" s="5"/>
      <c r="GVC14" s="5"/>
      <c r="GVD14" s="5"/>
      <c r="GVE14" s="5"/>
      <c r="GVF14" s="5"/>
      <c r="GVG14" s="5"/>
      <c r="GVH14" s="5"/>
      <c r="GVI14" s="5"/>
      <c r="GVJ14" s="5"/>
      <c r="GVK14" s="5"/>
      <c r="GVL14" s="5"/>
      <c r="GVM14" s="5"/>
      <c r="GVN14" s="5"/>
      <c r="GVO14" s="5"/>
      <c r="GVP14" s="5"/>
      <c r="GVQ14" s="5"/>
      <c r="GVR14" s="5"/>
      <c r="GVS14" s="5"/>
      <c r="GVT14" s="5"/>
      <c r="GVU14" s="5"/>
      <c r="GVV14" s="5"/>
      <c r="GVW14" s="5"/>
      <c r="GVX14" s="5"/>
      <c r="GVY14" s="5"/>
      <c r="GVZ14" s="5"/>
      <c r="GWA14" s="5"/>
      <c r="GWB14" s="5"/>
      <c r="GWC14" s="5"/>
      <c r="GWD14" s="5"/>
      <c r="GWE14" s="5"/>
      <c r="GWF14" s="5"/>
      <c r="GWG14" s="5"/>
      <c r="GWH14" s="5"/>
      <c r="GWI14" s="5"/>
      <c r="GWJ14" s="5"/>
      <c r="GWK14" s="5"/>
      <c r="GWL14" s="5"/>
      <c r="GWM14" s="5"/>
      <c r="GWN14" s="5"/>
      <c r="GWO14" s="5"/>
      <c r="GWP14" s="5"/>
      <c r="GWQ14" s="5"/>
      <c r="GWR14" s="5"/>
      <c r="GWS14" s="5"/>
      <c r="GWT14" s="5"/>
      <c r="GWU14" s="5"/>
      <c r="GWV14" s="5"/>
      <c r="GWW14" s="5"/>
      <c r="GWX14" s="5"/>
      <c r="GWY14" s="5"/>
      <c r="GWZ14" s="5"/>
      <c r="GXA14" s="5"/>
      <c r="GXB14" s="5"/>
      <c r="GXC14" s="5"/>
      <c r="GXD14" s="5"/>
      <c r="GXE14" s="5"/>
      <c r="GXF14" s="5"/>
      <c r="GXG14" s="5"/>
      <c r="GXH14" s="5"/>
      <c r="GXI14" s="5"/>
      <c r="GXJ14" s="5"/>
      <c r="GXK14" s="5"/>
      <c r="GXL14" s="5"/>
      <c r="GXM14" s="5"/>
      <c r="GXN14" s="5"/>
      <c r="GXO14" s="5"/>
      <c r="GXP14" s="5"/>
      <c r="GXQ14" s="5"/>
      <c r="GXR14" s="5"/>
      <c r="GXS14" s="5"/>
      <c r="GXT14" s="5"/>
      <c r="GXU14" s="5"/>
      <c r="GXV14" s="5"/>
      <c r="GXW14" s="5"/>
      <c r="GXX14" s="5"/>
      <c r="GXY14" s="5"/>
      <c r="GXZ14" s="5"/>
      <c r="GYA14" s="5"/>
      <c r="GYB14" s="5"/>
      <c r="GYC14" s="5"/>
      <c r="GYD14" s="5"/>
      <c r="GYE14" s="5"/>
      <c r="GYF14" s="5"/>
      <c r="GYG14" s="5"/>
      <c r="GYH14" s="5"/>
      <c r="GYI14" s="5"/>
      <c r="GYJ14" s="5"/>
      <c r="GYK14" s="5"/>
      <c r="GYL14" s="5"/>
      <c r="GYM14" s="5"/>
      <c r="GYN14" s="5"/>
      <c r="GYO14" s="5"/>
      <c r="GYP14" s="5"/>
      <c r="GYQ14" s="5"/>
      <c r="GYR14" s="5"/>
      <c r="GYS14" s="5"/>
      <c r="GYT14" s="5"/>
      <c r="GYU14" s="5"/>
      <c r="GYV14" s="5"/>
      <c r="GYW14" s="5"/>
      <c r="GYX14" s="5"/>
      <c r="GYY14" s="5"/>
      <c r="GYZ14" s="5"/>
      <c r="GZA14" s="5"/>
      <c r="GZB14" s="5"/>
      <c r="GZC14" s="5"/>
      <c r="GZD14" s="5"/>
      <c r="GZE14" s="5"/>
      <c r="GZF14" s="5"/>
      <c r="GZG14" s="5"/>
      <c r="GZH14" s="5"/>
      <c r="GZI14" s="5"/>
      <c r="GZJ14" s="5"/>
      <c r="GZK14" s="5"/>
      <c r="GZL14" s="5"/>
      <c r="GZM14" s="5"/>
      <c r="GZN14" s="5"/>
      <c r="GZO14" s="5"/>
      <c r="GZP14" s="5"/>
      <c r="GZQ14" s="5"/>
      <c r="GZR14" s="5"/>
      <c r="GZS14" s="5"/>
      <c r="GZT14" s="5"/>
      <c r="GZU14" s="5"/>
      <c r="GZV14" s="5"/>
      <c r="GZW14" s="5"/>
      <c r="GZX14" s="5"/>
      <c r="GZY14" s="5"/>
      <c r="GZZ14" s="5"/>
      <c r="HAA14" s="5"/>
      <c r="HAB14" s="5"/>
      <c r="HAC14" s="5"/>
      <c r="HAD14" s="5"/>
      <c r="HAE14" s="5"/>
      <c r="HAF14" s="5"/>
      <c r="HAG14" s="5"/>
      <c r="HAH14" s="5"/>
      <c r="HAI14" s="5"/>
      <c r="HAJ14" s="5"/>
      <c r="HAK14" s="5"/>
      <c r="HAL14" s="5"/>
      <c r="HAM14" s="5"/>
      <c r="HAN14" s="5"/>
      <c r="HAO14" s="5"/>
      <c r="HAP14" s="5"/>
      <c r="HAQ14" s="5"/>
      <c r="HAR14" s="5"/>
      <c r="HAS14" s="5"/>
      <c r="HAT14" s="5"/>
      <c r="HAU14" s="5"/>
      <c r="HAV14" s="5"/>
      <c r="HAW14" s="5"/>
      <c r="HAX14" s="5"/>
      <c r="HAY14" s="5"/>
      <c r="HAZ14" s="5"/>
      <c r="HBA14" s="5"/>
      <c r="HBB14" s="5"/>
      <c r="HBC14" s="5"/>
      <c r="HBD14" s="5"/>
      <c r="HBE14" s="5"/>
      <c r="HBF14" s="5"/>
      <c r="HBG14" s="5"/>
      <c r="HBH14" s="5"/>
      <c r="HBI14" s="5"/>
      <c r="HBJ14" s="5"/>
      <c r="HBK14" s="5"/>
      <c r="HBL14" s="5"/>
      <c r="HBM14" s="5"/>
      <c r="HBN14" s="5"/>
      <c r="HBO14" s="5"/>
      <c r="HBP14" s="5"/>
      <c r="HBQ14" s="5"/>
      <c r="HBR14" s="5"/>
      <c r="HBS14" s="5"/>
      <c r="HBT14" s="5"/>
      <c r="HBU14" s="5"/>
      <c r="HBV14" s="5"/>
      <c r="HBW14" s="5"/>
      <c r="HBX14" s="5"/>
      <c r="HBY14" s="5"/>
      <c r="HBZ14" s="5"/>
      <c r="HCA14" s="5"/>
      <c r="HCB14" s="5"/>
      <c r="HCC14" s="5"/>
      <c r="HCD14" s="5"/>
      <c r="HCE14" s="5"/>
      <c r="HCF14" s="5"/>
      <c r="HCG14" s="5"/>
      <c r="HCH14" s="5"/>
      <c r="HCI14" s="5"/>
      <c r="HCJ14" s="5"/>
      <c r="HCK14" s="5"/>
      <c r="HCL14" s="5"/>
      <c r="HCM14" s="5"/>
      <c r="HCN14" s="5"/>
      <c r="HCO14" s="5"/>
      <c r="HCP14" s="5"/>
      <c r="HCQ14" s="5"/>
      <c r="HCR14" s="5"/>
      <c r="HCS14" s="5"/>
      <c r="HCT14" s="5"/>
      <c r="HCU14" s="5"/>
      <c r="HCV14" s="5"/>
      <c r="HCW14" s="5"/>
      <c r="HCX14" s="5"/>
      <c r="HCY14" s="5"/>
      <c r="HCZ14" s="5"/>
      <c r="HDA14" s="5"/>
      <c r="HDB14" s="5"/>
      <c r="HDC14" s="5"/>
      <c r="HDD14" s="5"/>
      <c r="HDE14" s="5"/>
      <c r="HDF14" s="5"/>
      <c r="HDG14" s="5"/>
      <c r="HDH14" s="5"/>
      <c r="HDI14" s="5"/>
      <c r="HDJ14" s="5"/>
      <c r="HDK14" s="5"/>
      <c r="HDL14" s="5"/>
      <c r="HDM14" s="5"/>
      <c r="HDN14" s="5"/>
      <c r="HDO14" s="5"/>
      <c r="HDP14" s="5"/>
      <c r="HDQ14" s="5"/>
      <c r="HDR14" s="5"/>
      <c r="HDS14" s="5"/>
      <c r="HDT14" s="5"/>
      <c r="HDU14" s="5"/>
      <c r="HDV14" s="5"/>
      <c r="HDW14" s="5"/>
      <c r="HDX14" s="5"/>
      <c r="HDY14" s="5"/>
      <c r="HDZ14" s="5"/>
      <c r="HEA14" s="5"/>
      <c r="HEB14" s="5"/>
      <c r="HEC14" s="5"/>
      <c r="HED14" s="5"/>
      <c r="HEE14" s="5"/>
      <c r="HEF14" s="5"/>
      <c r="HEG14" s="5"/>
      <c r="HEH14" s="5"/>
      <c r="HEI14" s="5"/>
      <c r="HEJ14" s="5"/>
      <c r="HEK14" s="5"/>
      <c r="HEL14" s="5"/>
      <c r="HEM14" s="5"/>
      <c r="HEN14" s="5"/>
      <c r="HEO14" s="5"/>
      <c r="HEP14" s="5"/>
      <c r="HEQ14" s="5"/>
      <c r="HER14" s="5"/>
      <c r="HES14" s="5"/>
      <c r="HET14" s="5"/>
      <c r="HEU14" s="5"/>
      <c r="HEV14" s="5"/>
      <c r="HEW14" s="5"/>
      <c r="HEX14" s="5"/>
      <c r="HEY14" s="5"/>
      <c r="HEZ14" s="5"/>
      <c r="HFA14" s="5"/>
      <c r="HFB14" s="5"/>
      <c r="HFC14" s="5"/>
      <c r="HFD14" s="5"/>
      <c r="HFE14" s="5"/>
      <c r="HFF14" s="5"/>
      <c r="HFG14" s="5"/>
      <c r="HFH14" s="5"/>
      <c r="HFI14" s="5"/>
      <c r="HFJ14" s="5"/>
      <c r="HFK14" s="5"/>
      <c r="HFL14" s="5"/>
      <c r="HFM14" s="5"/>
      <c r="HFN14" s="5"/>
      <c r="HFO14" s="5"/>
      <c r="HFP14" s="5"/>
      <c r="HFQ14" s="5"/>
      <c r="HFR14" s="5"/>
      <c r="HFS14" s="5"/>
      <c r="HFT14" s="5"/>
      <c r="HFU14" s="5"/>
      <c r="HFV14" s="5"/>
      <c r="HFW14" s="5"/>
      <c r="HFX14" s="5"/>
      <c r="HFY14" s="5"/>
      <c r="HFZ14" s="5"/>
      <c r="HGA14" s="5"/>
      <c r="HGB14" s="5"/>
      <c r="HGC14" s="5"/>
      <c r="HGD14" s="5"/>
      <c r="HGE14" s="5"/>
      <c r="HGF14" s="5"/>
      <c r="HGG14" s="5"/>
      <c r="HGH14" s="5"/>
      <c r="HGI14" s="5"/>
      <c r="HGJ14" s="5"/>
      <c r="HGK14" s="5"/>
      <c r="HGL14" s="5"/>
      <c r="HGM14" s="5"/>
      <c r="HGN14" s="5"/>
      <c r="HGO14" s="5"/>
      <c r="HGP14" s="5"/>
      <c r="HGQ14" s="5"/>
      <c r="HGR14" s="5"/>
      <c r="HGS14" s="5"/>
      <c r="HGT14" s="5"/>
      <c r="HGU14" s="5"/>
      <c r="HGV14" s="5"/>
      <c r="HGW14" s="5"/>
      <c r="HGX14" s="5"/>
      <c r="HGY14" s="5"/>
      <c r="HGZ14" s="5"/>
      <c r="HHA14" s="5"/>
      <c r="HHB14" s="5"/>
      <c r="HHC14" s="5"/>
      <c r="HHD14" s="5"/>
      <c r="HHE14" s="5"/>
      <c r="HHF14" s="5"/>
      <c r="HHG14" s="5"/>
      <c r="HHH14" s="5"/>
      <c r="HHI14" s="5"/>
      <c r="HHJ14" s="5"/>
      <c r="HHK14" s="5"/>
      <c r="HHL14" s="5"/>
      <c r="HHM14" s="5"/>
      <c r="HHN14" s="5"/>
      <c r="HHO14" s="5"/>
      <c r="HHP14" s="5"/>
      <c r="HHQ14" s="5"/>
      <c r="HHR14" s="5"/>
      <c r="HHS14" s="5"/>
      <c r="HHT14" s="5"/>
      <c r="HHU14" s="5"/>
      <c r="HHV14" s="5"/>
      <c r="HHW14" s="5"/>
      <c r="HHX14" s="5"/>
      <c r="HHY14" s="5"/>
      <c r="HHZ14" s="5"/>
      <c r="HIA14" s="5"/>
      <c r="HIB14" s="5"/>
      <c r="HIC14" s="5"/>
      <c r="HID14" s="5"/>
      <c r="HIE14" s="5"/>
      <c r="HIF14" s="5"/>
      <c r="HIG14" s="5"/>
      <c r="HIH14" s="5"/>
      <c r="HII14" s="5"/>
      <c r="HIJ14" s="5"/>
      <c r="HIK14" s="5"/>
      <c r="HIL14" s="5"/>
      <c r="HIM14" s="5"/>
      <c r="HIN14" s="5"/>
      <c r="HIO14" s="5"/>
      <c r="HIP14" s="5"/>
      <c r="HIQ14" s="5"/>
      <c r="HIR14" s="5"/>
      <c r="HIS14" s="5"/>
      <c r="HIT14" s="5"/>
      <c r="HIU14" s="5"/>
      <c r="HIV14" s="5"/>
      <c r="HIW14" s="5"/>
      <c r="HIX14" s="5"/>
      <c r="HIY14" s="5"/>
      <c r="HIZ14" s="5"/>
      <c r="HJA14" s="5"/>
      <c r="HJB14" s="5"/>
      <c r="HJC14" s="5"/>
      <c r="HJD14" s="5"/>
      <c r="HJE14" s="5"/>
      <c r="HJF14" s="5"/>
      <c r="HJG14" s="5"/>
      <c r="HJH14" s="5"/>
      <c r="HJI14" s="5"/>
      <c r="HJJ14" s="5"/>
      <c r="HJK14" s="5"/>
      <c r="HJL14" s="5"/>
      <c r="HJM14" s="5"/>
      <c r="HJN14" s="5"/>
      <c r="HJO14" s="5"/>
      <c r="HJP14" s="5"/>
      <c r="HJQ14" s="5"/>
      <c r="HJR14" s="5"/>
      <c r="HJS14" s="5"/>
      <c r="HJT14" s="5"/>
      <c r="HJU14" s="5"/>
      <c r="HJV14" s="5"/>
      <c r="HJW14" s="5"/>
      <c r="HJX14" s="5"/>
      <c r="HJY14" s="5"/>
      <c r="HJZ14" s="5"/>
      <c r="HKA14" s="5"/>
      <c r="HKB14" s="5"/>
      <c r="HKC14" s="5"/>
      <c r="HKD14" s="5"/>
      <c r="HKE14" s="5"/>
      <c r="HKF14" s="5"/>
      <c r="HKG14" s="5"/>
      <c r="HKH14" s="5"/>
      <c r="HKI14" s="5"/>
      <c r="HKJ14" s="5"/>
      <c r="HKK14" s="5"/>
      <c r="HKL14" s="5"/>
      <c r="HKM14" s="5"/>
      <c r="HKN14" s="5"/>
      <c r="HKO14" s="5"/>
      <c r="HKP14" s="5"/>
      <c r="HKQ14" s="5"/>
      <c r="HKR14" s="5"/>
      <c r="HKS14" s="5"/>
      <c r="HKT14" s="5"/>
      <c r="HKU14" s="5"/>
      <c r="HKV14" s="5"/>
      <c r="HKW14" s="5"/>
      <c r="HKX14" s="5"/>
      <c r="HKY14" s="5"/>
      <c r="HKZ14" s="5"/>
      <c r="HLA14" s="5"/>
      <c r="HLB14" s="5"/>
      <c r="HLC14" s="5"/>
      <c r="HLD14" s="5"/>
      <c r="HLE14" s="5"/>
      <c r="HLF14" s="5"/>
      <c r="HLG14" s="5"/>
      <c r="HLH14" s="5"/>
      <c r="HLI14" s="5"/>
      <c r="HLJ14" s="5"/>
      <c r="HLK14" s="5"/>
      <c r="HLL14" s="5"/>
      <c r="HLM14" s="5"/>
      <c r="HLN14" s="5"/>
      <c r="HLO14" s="5"/>
      <c r="HLP14" s="5"/>
      <c r="HLQ14" s="5"/>
      <c r="HLR14" s="5"/>
      <c r="HLS14" s="5"/>
      <c r="HLT14" s="5"/>
      <c r="HLU14" s="5"/>
      <c r="HLV14" s="5"/>
      <c r="HLW14" s="5"/>
      <c r="HLX14" s="5"/>
      <c r="HLY14" s="5"/>
      <c r="HLZ14" s="5"/>
      <c r="HMA14" s="5"/>
      <c r="HMB14" s="5"/>
      <c r="HMC14" s="5"/>
      <c r="HMD14" s="5"/>
      <c r="HME14" s="5"/>
      <c r="HMF14" s="5"/>
      <c r="HMG14" s="5"/>
      <c r="HMH14" s="5"/>
      <c r="HMI14" s="5"/>
      <c r="HMJ14" s="5"/>
      <c r="HMK14" s="5"/>
      <c r="HML14" s="5"/>
      <c r="HMM14" s="5"/>
      <c r="HMN14" s="5"/>
      <c r="HMO14" s="5"/>
      <c r="HMP14" s="5"/>
      <c r="HMQ14" s="5"/>
      <c r="HMR14" s="5"/>
      <c r="HMS14" s="5"/>
      <c r="HMT14" s="5"/>
      <c r="HMU14" s="5"/>
      <c r="HMV14" s="5"/>
      <c r="HMW14" s="5"/>
      <c r="HMX14" s="5"/>
      <c r="HMY14" s="5"/>
      <c r="HMZ14" s="5"/>
      <c r="HNA14" s="5"/>
      <c r="HNB14" s="5"/>
      <c r="HNC14" s="5"/>
      <c r="HND14" s="5"/>
      <c r="HNE14" s="5"/>
      <c r="HNF14" s="5"/>
      <c r="HNG14" s="5"/>
      <c r="HNH14" s="5"/>
      <c r="HNI14" s="5"/>
      <c r="HNJ14" s="5"/>
      <c r="HNK14" s="5"/>
      <c r="HNL14" s="5"/>
      <c r="HNM14" s="5"/>
      <c r="HNN14" s="5"/>
      <c r="HNO14" s="5"/>
      <c r="HNP14" s="5"/>
      <c r="HNQ14" s="5"/>
      <c r="HNR14" s="5"/>
      <c r="HNS14" s="5"/>
      <c r="HNT14" s="5"/>
      <c r="HNU14" s="5"/>
      <c r="HNV14" s="5"/>
      <c r="HNW14" s="5"/>
      <c r="HNX14" s="5"/>
      <c r="HNY14" s="5"/>
      <c r="HNZ14" s="5"/>
      <c r="HOA14" s="5"/>
      <c r="HOB14" s="5"/>
      <c r="HOC14" s="5"/>
      <c r="HOD14" s="5"/>
      <c r="HOE14" s="5"/>
      <c r="HOF14" s="5"/>
      <c r="HOG14" s="5"/>
      <c r="HOH14" s="5"/>
      <c r="HOI14" s="5"/>
      <c r="HOJ14" s="5"/>
      <c r="HOK14" s="5"/>
      <c r="HOL14" s="5"/>
      <c r="HOM14" s="5"/>
      <c r="HON14" s="5"/>
      <c r="HOO14" s="5"/>
      <c r="HOP14" s="5"/>
      <c r="HOQ14" s="5"/>
      <c r="HOR14" s="5"/>
      <c r="HOS14" s="5"/>
      <c r="HOT14" s="5"/>
      <c r="HOU14" s="5"/>
      <c r="HOV14" s="5"/>
      <c r="HOW14" s="5"/>
      <c r="HOX14" s="5"/>
      <c r="HOY14" s="5"/>
      <c r="HOZ14" s="5"/>
      <c r="HPA14" s="5"/>
      <c r="HPB14" s="5"/>
      <c r="HPC14" s="5"/>
      <c r="HPD14" s="5"/>
      <c r="HPE14" s="5"/>
      <c r="HPF14" s="5"/>
      <c r="HPG14" s="5"/>
      <c r="HPH14" s="5"/>
      <c r="HPI14" s="5"/>
      <c r="HPJ14" s="5"/>
      <c r="HPK14" s="5"/>
      <c r="HPL14" s="5"/>
      <c r="HPM14" s="5"/>
      <c r="HPN14" s="5"/>
      <c r="HPO14" s="5"/>
      <c r="HPP14" s="5"/>
      <c r="HPQ14" s="5"/>
      <c r="HPR14" s="5"/>
      <c r="HPS14" s="5"/>
      <c r="HPT14" s="5"/>
      <c r="HPU14" s="5"/>
      <c r="HPV14" s="5"/>
      <c r="HPW14" s="5"/>
      <c r="HPX14" s="5"/>
      <c r="HPY14" s="5"/>
      <c r="HPZ14" s="5"/>
      <c r="HQA14" s="5"/>
      <c r="HQB14" s="5"/>
      <c r="HQC14" s="5"/>
      <c r="HQD14" s="5"/>
      <c r="HQE14" s="5"/>
      <c r="HQF14" s="5"/>
      <c r="HQG14" s="5"/>
      <c r="HQH14" s="5"/>
      <c r="HQI14" s="5"/>
      <c r="HQJ14" s="5"/>
      <c r="HQK14" s="5"/>
      <c r="HQL14" s="5"/>
      <c r="HQM14" s="5"/>
      <c r="HQN14" s="5"/>
      <c r="HQO14" s="5"/>
      <c r="HQP14" s="5"/>
      <c r="HQQ14" s="5"/>
      <c r="HQR14" s="5"/>
      <c r="HQS14" s="5"/>
      <c r="HQT14" s="5"/>
      <c r="HQU14" s="5"/>
      <c r="HQV14" s="5"/>
      <c r="HQW14" s="5"/>
      <c r="HQX14" s="5"/>
      <c r="HQY14" s="5"/>
      <c r="HQZ14" s="5"/>
      <c r="HRA14" s="5"/>
      <c r="HRB14" s="5"/>
      <c r="HRC14" s="5"/>
      <c r="HRD14" s="5"/>
      <c r="HRE14" s="5"/>
      <c r="HRF14" s="5"/>
      <c r="HRG14" s="5"/>
      <c r="HRH14" s="5"/>
      <c r="HRI14" s="5"/>
      <c r="HRJ14" s="5"/>
      <c r="HRK14" s="5"/>
      <c r="HRL14" s="5"/>
      <c r="HRM14" s="5"/>
      <c r="HRN14" s="5"/>
      <c r="HRO14" s="5"/>
      <c r="HRP14" s="5"/>
      <c r="HRQ14" s="5"/>
      <c r="HRR14" s="5"/>
      <c r="HRS14" s="5"/>
      <c r="HRT14" s="5"/>
      <c r="HRU14" s="5"/>
      <c r="HRV14" s="5"/>
      <c r="HRW14" s="5"/>
      <c r="HRX14" s="5"/>
      <c r="HRY14" s="5"/>
      <c r="HRZ14" s="5"/>
      <c r="HSA14" s="5"/>
      <c r="HSB14" s="5"/>
      <c r="HSC14" s="5"/>
      <c r="HSD14" s="5"/>
      <c r="HSE14" s="5"/>
      <c r="HSF14" s="5"/>
      <c r="HSG14" s="5"/>
      <c r="HSH14" s="5"/>
      <c r="HSI14" s="5"/>
      <c r="HSJ14" s="5"/>
      <c r="HSK14" s="5"/>
      <c r="HSL14" s="5"/>
      <c r="HSM14" s="5"/>
      <c r="HSN14" s="5"/>
      <c r="HSO14" s="5"/>
      <c r="HSP14" s="5"/>
      <c r="HSQ14" s="5"/>
      <c r="HSR14" s="5"/>
      <c r="HSS14" s="5"/>
      <c r="HST14" s="5"/>
      <c r="HSU14" s="5"/>
      <c r="HSV14" s="5"/>
      <c r="HSW14" s="5"/>
      <c r="HSX14" s="5"/>
      <c r="HSY14" s="5"/>
      <c r="HSZ14" s="5"/>
      <c r="HTA14" s="5"/>
      <c r="HTB14" s="5"/>
      <c r="HTC14" s="5"/>
      <c r="HTD14" s="5"/>
      <c r="HTE14" s="5"/>
      <c r="HTF14" s="5"/>
      <c r="HTG14" s="5"/>
      <c r="HTH14" s="5"/>
      <c r="HTI14" s="5"/>
      <c r="HTJ14" s="5"/>
      <c r="HTK14" s="5"/>
      <c r="HTL14" s="5"/>
      <c r="HTM14" s="5"/>
      <c r="HTN14" s="5"/>
      <c r="HTO14" s="5"/>
      <c r="HTP14" s="5"/>
      <c r="HTQ14" s="5"/>
      <c r="HTR14" s="5"/>
      <c r="HTS14" s="5"/>
      <c r="HTT14" s="5"/>
      <c r="HTU14" s="5"/>
      <c r="HTV14" s="5"/>
      <c r="HTW14" s="5"/>
      <c r="HTX14" s="5"/>
      <c r="HTY14" s="5"/>
      <c r="HTZ14" s="5"/>
      <c r="HUA14" s="5"/>
      <c r="HUB14" s="5"/>
      <c r="HUC14" s="5"/>
      <c r="HUD14" s="5"/>
      <c r="HUE14" s="5"/>
      <c r="HUF14" s="5"/>
      <c r="HUG14" s="5"/>
      <c r="HUH14" s="5"/>
      <c r="HUI14" s="5"/>
      <c r="HUJ14" s="5"/>
      <c r="HUK14" s="5"/>
      <c r="HUL14" s="5"/>
      <c r="HUM14" s="5"/>
      <c r="HUN14" s="5"/>
      <c r="HUO14" s="5"/>
      <c r="HUP14" s="5"/>
      <c r="HUQ14" s="5"/>
      <c r="HUR14" s="5"/>
      <c r="HUS14" s="5"/>
      <c r="HUT14" s="5"/>
      <c r="HUU14" s="5"/>
      <c r="HUV14" s="5"/>
      <c r="HUW14" s="5"/>
      <c r="HUX14" s="5"/>
      <c r="HUY14" s="5"/>
      <c r="HUZ14" s="5"/>
      <c r="HVA14" s="5"/>
      <c r="HVB14" s="5"/>
      <c r="HVC14" s="5"/>
      <c r="HVD14" s="5"/>
      <c r="HVE14" s="5"/>
      <c r="HVF14" s="5"/>
      <c r="HVG14" s="5"/>
      <c r="HVH14" s="5"/>
      <c r="HVI14" s="5"/>
      <c r="HVJ14" s="5"/>
      <c r="HVK14" s="5"/>
      <c r="HVL14" s="5"/>
      <c r="HVM14" s="5"/>
      <c r="HVN14" s="5"/>
      <c r="HVO14" s="5"/>
      <c r="HVP14" s="5"/>
      <c r="HVQ14" s="5"/>
      <c r="HVR14" s="5"/>
      <c r="HVS14" s="5"/>
      <c r="HVT14" s="5"/>
      <c r="HVU14" s="5"/>
      <c r="HVV14" s="5"/>
      <c r="HVW14" s="5"/>
      <c r="HVX14" s="5"/>
      <c r="HVY14" s="5"/>
      <c r="HVZ14" s="5"/>
      <c r="HWA14" s="5"/>
      <c r="HWB14" s="5"/>
      <c r="HWC14" s="5"/>
      <c r="HWD14" s="5"/>
      <c r="HWE14" s="5"/>
      <c r="HWF14" s="5"/>
      <c r="HWG14" s="5"/>
      <c r="HWH14" s="5"/>
      <c r="HWI14" s="5"/>
      <c r="HWJ14" s="5"/>
      <c r="HWK14" s="5"/>
      <c r="HWL14" s="5"/>
      <c r="HWM14" s="5"/>
      <c r="HWN14" s="5"/>
      <c r="HWO14" s="5"/>
      <c r="HWP14" s="5"/>
      <c r="HWQ14" s="5"/>
      <c r="HWR14" s="5"/>
      <c r="HWS14" s="5"/>
      <c r="HWT14" s="5"/>
      <c r="HWU14" s="5"/>
      <c r="HWV14" s="5"/>
      <c r="HWW14" s="5"/>
      <c r="HWX14" s="5"/>
      <c r="HWY14" s="5"/>
      <c r="HWZ14" s="5"/>
      <c r="HXA14" s="5"/>
      <c r="HXB14" s="5"/>
      <c r="HXC14" s="5"/>
      <c r="HXD14" s="5"/>
      <c r="HXE14" s="5"/>
      <c r="HXF14" s="5"/>
      <c r="HXG14" s="5"/>
      <c r="HXH14" s="5"/>
      <c r="HXI14" s="5"/>
      <c r="HXJ14" s="5"/>
      <c r="HXK14" s="5"/>
      <c r="HXL14" s="5"/>
      <c r="HXM14" s="5"/>
      <c r="HXN14" s="5"/>
      <c r="HXO14" s="5"/>
      <c r="HXP14" s="5"/>
      <c r="HXQ14" s="5"/>
      <c r="HXR14" s="5"/>
      <c r="HXS14" s="5"/>
      <c r="HXT14" s="5"/>
      <c r="HXU14" s="5"/>
      <c r="HXV14" s="5"/>
      <c r="HXW14" s="5"/>
      <c r="HXX14" s="5"/>
      <c r="HXY14" s="5"/>
      <c r="HXZ14" s="5"/>
      <c r="HYA14" s="5"/>
      <c r="HYB14" s="5"/>
      <c r="HYC14" s="5"/>
      <c r="HYD14" s="5"/>
      <c r="HYE14" s="5"/>
      <c r="HYF14" s="5"/>
      <c r="HYG14" s="5"/>
      <c r="HYH14" s="5"/>
      <c r="HYI14" s="5"/>
      <c r="HYJ14" s="5"/>
      <c r="HYK14" s="5"/>
      <c r="HYL14" s="5"/>
      <c r="HYM14" s="5"/>
      <c r="HYN14" s="5"/>
      <c r="HYO14" s="5"/>
      <c r="HYP14" s="5"/>
      <c r="HYQ14" s="5"/>
      <c r="HYR14" s="5"/>
      <c r="HYS14" s="5"/>
      <c r="HYT14" s="5"/>
      <c r="HYU14" s="5"/>
      <c r="HYV14" s="5"/>
      <c r="HYW14" s="5"/>
      <c r="HYX14" s="5"/>
      <c r="HYY14" s="5"/>
      <c r="HYZ14" s="5"/>
      <c r="HZA14" s="5"/>
      <c r="HZB14" s="5"/>
      <c r="HZC14" s="5"/>
      <c r="HZD14" s="5"/>
      <c r="HZE14" s="5"/>
      <c r="HZF14" s="5"/>
      <c r="HZG14" s="5"/>
      <c r="HZH14" s="5"/>
      <c r="HZI14" s="5"/>
      <c r="HZJ14" s="5"/>
      <c r="HZK14" s="5"/>
      <c r="HZL14" s="5"/>
      <c r="HZM14" s="5"/>
      <c r="HZN14" s="5"/>
      <c r="HZO14" s="5"/>
      <c r="HZP14" s="5"/>
      <c r="HZQ14" s="5"/>
      <c r="HZR14" s="5"/>
      <c r="HZS14" s="5"/>
      <c r="HZT14" s="5"/>
      <c r="HZU14" s="5"/>
      <c r="HZV14" s="5"/>
      <c r="HZW14" s="5"/>
      <c r="HZX14" s="5"/>
      <c r="HZY14" s="5"/>
      <c r="HZZ14" s="5"/>
      <c r="IAA14" s="5"/>
      <c r="IAB14" s="5"/>
      <c r="IAC14" s="5"/>
      <c r="IAD14" s="5"/>
      <c r="IAE14" s="5"/>
      <c r="IAF14" s="5"/>
      <c r="IAG14" s="5"/>
      <c r="IAH14" s="5"/>
      <c r="IAI14" s="5"/>
      <c r="IAJ14" s="5"/>
      <c r="IAK14" s="5"/>
      <c r="IAL14" s="5"/>
      <c r="IAM14" s="5"/>
      <c r="IAN14" s="5"/>
      <c r="IAO14" s="5"/>
      <c r="IAP14" s="5"/>
      <c r="IAQ14" s="5"/>
      <c r="IAR14" s="5"/>
      <c r="IAS14" s="5"/>
      <c r="IAT14" s="5"/>
      <c r="IAU14" s="5"/>
      <c r="IAV14" s="5"/>
      <c r="IAW14" s="5"/>
      <c r="IAX14" s="5"/>
      <c r="IAY14" s="5"/>
      <c r="IAZ14" s="5"/>
      <c r="IBA14" s="5"/>
      <c r="IBB14" s="5"/>
      <c r="IBC14" s="5"/>
      <c r="IBD14" s="5"/>
      <c r="IBE14" s="5"/>
      <c r="IBF14" s="5"/>
      <c r="IBG14" s="5"/>
      <c r="IBH14" s="5"/>
      <c r="IBI14" s="5"/>
      <c r="IBJ14" s="5"/>
      <c r="IBK14" s="5"/>
      <c r="IBL14" s="5"/>
      <c r="IBM14" s="5"/>
      <c r="IBN14" s="5"/>
      <c r="IBO14" s="5"/>
      <c r="IBP14" s="5"/>
      <c r="IBQ14" s="5"/>
      <c r="IBR14" s="5"/>
      <c r="IBS14" s="5"/>
      <c r="IBT14" s="5"/>
      <c r="IBU14" s="5"/>
      <c r="IBV14" s="5"/>
      <c r="IBW14" s="5"/>
      <c r="IBX14" s="5"/>
      <c r="IBY14" s="5"/>
      <c r="IBZ14" s="5"/>
      <c r="ICA14" s="5"/>
      <c r="ICB14" s="5"/>
      <c r="ICC14" s="5"/>
      <c r="ICD14" s="5"/>
      <c r="ICE14" s="5"/>
      <c r="ICF14" s="5"/>
      <c r="ICG14" s="5"/>
      <c r="ICH14" s="5"/>
      <c r="ICI14" s="5"/>
      <c r="ICJ14" s="5"/>
      <c r="ICK14" s="5"/>
      <c r="ICL14" s="5"/>
      <c r="ICM14" s="5"/>
      <c r="ICN14" s="5"/>
      <c r="ICO14" s="5"/>
      <c r="ICP14" s="5"/>
      <c r="ICQ14" s="5"/>
      <c r="ICR14" s="5"/>
      <c r="ICS14" s="5"/>
      <c r="ICT14" s="5"/>
      <c r="ICU14" s="5"/>
      <c r="ICV14" s="5"/>
      <c r="ICW14" s="5"/>
      <c r="ICX14" s="5"/>
      <c r="ICY14" s="5"/>
      <c r="ICZ14" s="5"/>
      <c r="IDA14" s="5"/>
      <c r="IDB14" s="5"/>
      <c r="IDC14" s="5"/>
      <c r="IDD14" s="5"/>
      <c r="IDE14" s="5"/>
      <c r="IDF14" s="5"/>
      <c r="IDG14" s="5"/>
      <c r="IDH14" s="5"/>
      <c r="IDI14" s="5"/>
      <c r="IDJ14" s="5"/>
      <c r="IDK14" s="5"/>
      <c r="IDL14" s="5"/>
      <c r="IDM14" s="5"/>
      <c r="IDN14" s="5"/>
      <c r="IDO14" s="5"/>
      <c r="IDP14" s="5"/>
      <c r="IDQ14" s="5"/>
      <c r="IDR14" s="5"/>
      <c r="IDS14" s="5"/>
      <c r="IDT14" s="5"/>
      <c r="IDU14" s="5"/>
      <c r="IDV14" s="5"/>
      <c r="IDW14" s="5"/>
      <c r="IDX14" s="5"/>
      <c r="IDY14" s="5"/>
      <c r="IDZ14" s="5"/>
      <c r="IEA14" s="5"/>
      <c r="IEB14" s="5"/>
      <c r="IEC14" s="5"/>
      <c r="IED14" s="5"/>
      <c r="IEE14" s="5"/>
      <c r="IEF14" s="5"/>
      <c r="IEG14" s="5"/>
      <c r="IEH14" s="5"/>
      <c r="IEI14" s="5"/>
      <c r="IEJ14" s="5"/>
      <c r="IEK14" s="5"/>
      <c r="IEL14" s="5"/>
      <c r="IEM14" s="5"/>
      <c r="IEN14" s="5"/>
      <c r="IEO14" s="5"/>
      <c r="IEP14" s="5"/>
      <c r="IEQ14" s="5"/>
      <c r="IER14" s="5"/>
      <c r="IES14" s="5"/>
      <c r="IET14" s="5"/>
      <c r="IEU14" s="5"/>
      <c r="IEV14" s="5"/>
      <c r="IEW14" s="5"/>
      <c r="IEX14" s="5"/>
      <c r="IEY14" s="5"/>
      <c r="IEZ14" s="5"/>
      <c r="IFA14" s="5"/>
      <c r="IFB14" s="5"/>
      <c r="IFC14" s="5"/>
      <c r="IFD14" s="5"/>
      <c r="IFE14" s="5"/>
      <c r="IFF14" s="5"/>
      <c r="IFG14" s="5"/>
      <c r="IFH14" s="5"/>
      <c r="IFI14" s="5"/>
      <c r="IFJ14" s="5"/>
      <c r="IFK14" s="5"/>
      <c r="IFL14" s="5"/>
      <c r="IFM14" s="5"/>
      <c r="IFN14" s="5"/>
      <c r="IFO14" s="5"/>
      <c r="IFP14" s="5"/>
      <c r="IFQ14" s="5"/>
      <c r="IFR14" s="5"/>
      <c r="IFS14" s="5"/>
      <c r="IFT14" s="5"/>
      <c r="IFU14" s="5"/>
      <c r="IFV14" s="5"/>
      <c r="IFW14" s="5"/>
      <c r="IFX14" s="5"/>
      <c r="IFY14" s="5"/>
      <c r="IFZ14" s="5"/>
      <c r="IGA14" s="5"/>
      <c r="IGB14" s="5"/>
      <c r="IGC14" s="5"/>
      <c r="IGD14" s="5"/>
      <c r="IGE14" s="5"/>
      <c r="IGF14" s="5"/>
      <c r="IGG14" s="5"/>
      <c r="IGH14" s="5"/>
      <c r="IGI14" s="5"/>
      <c r="IGJ14" s="5"/>
      <c r="IGK14" s="5"/>
      <c r="IGL14" s="5"/>
      <c r="IGM14" s="5"/>
      <c r="IGN14" s="5"/>
      <c r="IGO14" s="5"/>
      <c r="IGP14" s="5"/>
      <c r="IGQ14" s="5"/>
      <c r="IGR14" s="5"/>
      <c r="IGS14" s="5"/>
      <c r="IGT14" s="5"/>
      <c r="IGU14" s="5"/>
      <c r="IGV14" s="5"/>
      <c r="IGW14" s="5"/>
      <c r="IGX14" s="5"/>
      <c r="IGY14" s="5"/>
      <c r="IGZ14" s="5"/>
      <c r="IHA14" s="5"/>
      <c r="IHB14" s="5"/>
      <c r="IHC14" s="5"/>
      <c r="IHD14" s="5"/>
      <c r="IHE14" s="5"/>
      <c r="IHF14" s="5"/>
      <c r="IHG14" s="5"/>
      <c r="IHH14" s="5"/>
      <c r="IHI14" s="5"/>
      <c r="IHJ14" s="5"/>
      <c r="IHK14" s="5"/>
      <c r="IHL14" s="5"/>
      <c r="IHM14" s="5"/>
      <c r="IHN14" s="5"/>
      <c r="IHO14" s="5"/>
      <c r="IHP14" s="5"/>
      <c r="IHQ14" s="5"/>
      <c r="IHR14" s="5"/>
      <c r="IHS14" s="5"/>
      <c r="IHT14" s="5"/>
      <c r="IHU14" s="5"/>
      <c r="IHV14" s="5"/>
      <c r="IHW14" s="5"/>
      <c r="IHX14" s="5"/>
      <c r="IHY14" s="5"/>
      <c r="IHZ14" s="5"/>
      <c r="IIA14" s="5"/>
      <c r="IIB14" s="5"/>
      <c r="IIC14" s="5"/>
      <c r="IID14" s="5"/>
      <c r="IIE14" s="5"/>
      <c r="IIF14" s="5"/>
      <c r="IIG14" s="5"/>
      <c r="IIH14" s="5"/>
      <c r="III14" s="5"/>
      <c r="IIJ14" s="5"/>
      <c r="IIK14" s="5"/>
      <c r="IIL14" s="5"/>
      <c r="IIM14" s="5"/>
      <c r="IIN14" s="5"/>
      <c r="IIO14" s="5"/>
      <c r="IIP14" s="5"/>
      <c r="IIQ14" s="5"/>
      <c r="IIR14" s="5"/>
      <c r="IIS14" s="5"/>
      <c r="IIT14" s="5"/>
      <c r="IIU14" s="5"/>
      <c r="IIV14" s="5"/>
      <c r="IIW14" s="5"/>
      <c r="IIX14" s="5"/>
      <c r="IIY14" s="5"/>
      <c r="IIZ14" s="5"/>
      <c r="IJA14" s="5"/>
      <c r="IJB14" s="5"/>
      <c r="IJC14" s="5"/>
      <c r="IJD14" s="5"/>
      <c r="IJE14" s="5"/>
      <c r="IJF14" s="5"/>
      <c r="IJG14" s="5"/>
      <c r="IJH14" s="5"/>
      <c r="IJI14" s="5"/>
      <c r="IJJ14" s="5"/>
      <c r="IJK14" s="5"/>
      <c r="IJL14" s="5"/>
      <c r="IJM14" s="5"/>
      <c r="IJN14" s="5"/>
      <c r="IJO14" s="5"/>
      <c r="IJP14" s="5"/>
      <c r="IJQ14" s="5"/>
      <c r="IJR14" s="5"/>
      <c r="IJS14" s="5"/>
      <c r="IJT14" s="5"/>
      <c r="IJU14" s="5"/>
      <c r="IJV14" s="5"/>
      <c r="IJW14" s="5"/>
      <c r="IJX14" s="5"/>
      <c r="IJY14" s="5"/>
      <c r="IJZ14" s="5"/>
      <c r="IKA14" s="5"/>
      <c r="IKB14" s="5"/>
      <c r="IKC14" s="5"/>
      <c r="IKD14" s="5"/>
      <c r="IKE14" s="5"/>
      <c r="IKF14" s="5"/>
      <c r="IKG14" s="5"/>
      <c r="IKH14" s="5"/>
      <c r="IKI14" s="5"/>
      <c r="IKJ14" s="5"/>
      <c r="IKK14" s="5"/>
      <c r="IKL14" s="5"/>
      <c r="IKM14" s="5"/>
      <c r="IKN14" s="5"/>
      <c r="IKO14" s="5"/>
      <c r="IKP14" s="5"/>
      <c r="IKQ14" s="5"/>
      <c r="IKR14" s="5"/>
      <c r="IKS14" s="5"/>
      <c r="IKT14" s="5"/>
      <c r="IKU14" s="5"/>
      <c r="IKV14" s="5"/>
      <c r="IKW14" s="5"/>
      <c r="IKX14" s="5"/>
      <c r="IKY14" s="5"/>
      <c r="IKZ14" s="5"/>
      <c r="ILA14" s="5"/>
      <c r="ILB14" s="5"/>
      <c r="ILC14" s="5"/>
      <c r="ILD14" s="5"/>
      <c r="ILE14" s="5"/>
      <c r="ILF14" s="5"/>
      <c r="ILG14" s="5"/>
      <c r="ILH14" s="5"/>
      <c r="ILI14" s="5"/>
      <c r="ILJ14" s="5"/>
      <c r="ILK14" s="5"/>
      <c r="ILL14" s="5"/>
      <c r="ILM14" s="5"/>
      <c r="ILN14" s="5"/>
      <c r="ILO14" s="5"/>
      <c r="ILP14" s="5"/>
      <c r="ILQ14" s="5"/>
      <c r="ILR14" s="5"/>
      <c r="ILS14" s="5"/>
      <c r="ILT14" s="5"/>
      <c r="ILU14" s="5"/>
      <c r="ILV14" s="5"/>
      <c r="ILW14" s="5"/>
      <c r="ILX14" s="5"/>
      <c r="ILY14" s="5"/>
      <c r="ILZ14" s="5"/>
      <c r="IMA14" s="5"/>
      <c r="IMB14" s="5"/>
      <c r="IMC14" s="5"/>
      <c r="IMD14" s="5"/>
      <c r="IME14" s="5"/>
      <c r="IMF14" s="5"/>
      <c r="IMG14" s="5"/>
      <c r="IMH14" s="5"/>
      <c r="IMI14" s="5"/>
      <c r="IMJ14" s="5"/>
      <c r="IMK14" s="5"/>
      <c r="IML14" s="5"/>
      <c r="IMM14" s="5"/>
      <c r="IMN14" s="5"/>
      <c r="IMO14" s="5"/>
      <c r="IMP14" s="5"/>
      <c r="IMQ14" s="5"/>
      <c r="IMR14" s="5"/>
      <c r="IMS14" s="5"/>
      <c r="IMT14" s="5"/>
      <c r="IMU14" s="5"/>
      <c r="IMV14" s="5"/>
      <c r="IMW14" s="5"/>
      <c r="IMX14" s="5"/>
      <c r="IMY14" s="5"/>
      <c r="IMZ14" s="5"/>
      <c r="INA14" s="5"/>
      <c r="INB14" s="5"/>
      <c r="INC14" s="5"/>
      <c r="IND14" s="5"/>
      <c r="INE14" s="5"/>
      <c r="INF14" s="5"/>
      <c r="ING14" s="5"/>
      <c r="INH14" s="5"/>
      <c r="INI14" s="5"/>
      <c r="INJ14" s="5"/>
      <c r="INK14" s="5"/>
      <c r="INL14" s="5"/>
      <c r="INM14" s="5"/>
      <c r="INN14" s="5"/>
      <c r="INO14" s="5"/>
      <c r="INP14" s="5"/>
      <c r="INQ14" s="5"/>
      <c r="INR14" s="5"/>
      <c r="INS14" s="5"/>
      <c r="INT14" s="5"/>
      <c r="INU14" s="5"/>
      <c r="INV14" s="5"/>
      <c r="INW14" s="5"/>
      <c r="INX14" s="5"/>
      <c r="INY14" s="5"/>
      <c r="INZ14" s="5"/>
      <c r="IOA14" s="5"/>
      <c r="IOB14" s="5"/>
      <c r="IOC14" s="5"/>
      <c r="IOD14" s="5"/>
      <c r="IOE14" s="5"/>
      <c r="IOF14" s="5"/>
      <c r="IOG14" s="5"/>
      <c r="IOH14" s="5"/>
      <c r="IOI14" s="5"/>
      <c r="IOJ14" s="5"/>
      <c r="IOK14" s="5"/>
      <c r="IOL14" s="5"/>
      <c r="IOM14" s="5"/>
      <c r="ION14" s="5"/>
      <c r="IOO14" s="5"/>
      <c r="IOP14" s="5"/>
      <c r="IOQ14" s="5"/>
      <c r="IOR14" s="5"/>
      <c r="IOS14" s="5"/>
      <c r="IOT14" s="5"/>
      <c r="IOU14" s="5"/>
      <c r="IOV14" s="5"/>
      <c r="IOW14" s="5"/>
      <c r="IOX14" s="5"/>
      <c r="IOY14" s="5"/>
      <c r="IOZ14" s="5"/>
      <c r="IPA14" s="5"/>
      <c r="IPB14" s="5"/>
      <c r="IPC14" s="5"/>
      <c r="IPD14" s="5"/>
      <c r="IPE14" s="5"/>
      <c r="IPF14" s="5"/>
      <c r="IPG14" s="5"/>
      <c r="IPH14" s="5"/>
      <c r="IPI14" s="5"/>
      <c r="IPJ14" s="5"/>
      <c r="IPK14" s="5"/>
      <c r="IPL14" s="5"/>
      <c r="IPM14" s="5"/>
      <c r="IPN14" s="5"/>
      <c r="IPO14" s="5"/>
      <c r="IPP14" s="5"/>
      <c r="IPQ14" s="5"/>
      <c r="IPR14" s="5"/>
      <c r="IPS14" s="5"/>
      <c r="IPT14" s="5"/>
      <c r="IPU14" s="5"/>
      <c r="IPV14" s="5"/>
      <c r="IPW14" s="5"/>
      <c r="IPX14" s="5"/>
      <c r="IPY14" s="5"/>
      <c r="IPZ14" s="5"/>
      <c r="IQA14" s="5"/>
      <c r="IQB14" s="5"/>
      <c r="IQC14" s="5"/>
      <c r="IQD14" s="5"/>
      <c r="IQE14" s="5"/>
      <c r="IQF14" s="5"/>
      <c r="IQG14" s="5"/>
      <c r="IQH14" s="5"/>
      <c r="IQI14" s="5"/>
      <c r="IQJ14" s="5"/>
      <c r="IQK14" s="5"/>
      <c r="IQL14" s="5"/>
      <c r="IQM14" s="5"/>
      <c r="IQN14" s="5"/>
      <c r="IQO14" s="5"/>
      <c r="IQP14" s="5"/>
      <c r="IQQ14" s="5"/>
      <c r="IQR14" s="5"/>
      <c r="IQS14" s="5"/>
      <c r="IQT14" s="5"/>
      <c r="IQU14" s="5"/>
      <c r="IQV14" s="5"/>
      <c r="IQW14" s="5"/>
      <c r="IQX14" s="5"/>
      <c r="IQY14" s="5"/>
      <c r="IQZ14" s="5"/>
      <c r="IRA14" s="5"/>
      <c r="IRB14" s="5"/>
      <c r="IRC14" s="5"/>
      <c r="IRD14" s="5"/>
      <c r="IRE14" s="5"/>
      <c r="IRF14" s="5"/>
      <c r="IRG14" s="5"/>
      <c r="IRH14" s="5"/>
      <c r="IRI14" s="5"/>
      <c r="IRJ14" s="5"/>
      <c r="IRK14" s="5"/>
      <c r="IRL14" s="5"/>
      <c r="IRM14" s="5"/>
      <c r="IRN14" s="5"/>
      <c r="IRO14" s="5"/>
      <c r="IRP14" s="5"/>
      <c r="IRQ14" s="5"/>
      <c r="IRR14" s="5"/>
      <c r="IRS14" s="5"/>
      <c r="IRT14" s="5"/>
      <c r="IRU14" s="5"/>
      <c r="IRV14" s="5"/>
      <c r="IRW14" s="5"/>
      <c r="IRX14" s="5"/>
      <c r="IRY14" s="5"/>
      <c r="IRZ14" s="5"/>
      <c r="ISA14" s="5"/>
      <c r="ISB14" s="5"/>
      <c r="ISC14" s="5"/>
      <c r="ISD14" s="5"/>
      <c r="ISE14" s="5"/>
      <c r="ISF14" s="5"/>
      <c r="ISG14" s="5"/>
      <c r="ISH14" s="5"/>
      <c r="ISI14" s="5"/>
      <c r="ISJ14" s="5"/>
      <c r="ISK14" s="5"/>
      <c r="ISL14" s="5"/>
      <c r="ISM14" s="5"/>
      <c r="ISN14" s="5"/>
      <c r="ISO14" s="5"/>
      <c r="ISP14" s="5"/>
      <c r="ISQ14" s="5"/>
      <c r="ISR14" s="5"/>
      <c r="ISS14" s="5"/>
      <c r="IST14" s="5"/>
      <c r="ISU14" s="5"/>
      <c r="ISV14" s="5"/>
      <c r="ISW14" s="5"/>
      <c r="ISX14" s="5"/>
      <c r="ISY14" s="5"/>
      <c r="ISZ14" s="5"/>
      <c r="ITA14" s="5"/>
      <c r="ITB14" s="5"/>
      <c r="ITC14" s="5"/>
      <c r="ITD14" s="5"/>
      <c r="ITE14" s="5"/>
      <c r="ITF14" s="5"/>
      <c r="ITG14" s="5"/>
      <c r="ITH14" s="5"/>
      <c r="ITI14" s="5"/>
      <c r="ITJ14" s="5"/>
      <c r="ITK14" s="5"/>
      <c r="ITL14" s="5"/>
      <c r="ITM14" s="5"/>
      <c r="ITN14" s="5"/>
      <c r="ITO14" s="5"/>
      <c r="ITP14" s="5"/>
      <c r="ITQ14" s="5"/>
      <c r="ITR14" s="5"/>
      <c r="ITS14" s="5"/>
      <c r="ITT14" s="5"/>
      <c r="ITU14" s="5"/>
      <c r="ITV14" s="5"/>
      <c r="ITW14" s="5"/>
      <c r="ITX14" s="5"/>
      <c r="ITY14" s="5"/>
      <c r="ITZ14" s="5"/>
      <c r="IUA14" s="5"/>
      <c r="IUB14" s="5"/>
      <c r="IUC14" s="5"/>
      <c r="IUD14" s="5"/>
      <c r="IUE14" s="5"/>
      <c r="IUF14" s="5"/>
      <c r="IUG14" s="5"/>
      <c r="IUH14" s="5"/>
      <c r="IUI14" s="5"/>
      <c r="IUJ14" s="5"/>
      <c r="IUK14" s="5"/>
      <c r="IUL14" s="5"/>
      <c r="IUM14" s="5"/>
      <c r="IUN14" s="5"/>
      <c r="IUO14" s="5"/>
      <c r="IUP14" s="5"/>
      <c r="IUQ14" s="5"/>
      <c r="IUR14" s="5"/>
      <c r="IUS14" s="5"/>
      <c r="IUT14" s="5"/>
      <c r="IUU14" s="5"/>
      <c r="IUV14" s="5"/>
      <c r="IUW14" s="5"/>
      <c r="IUX14" s="5"/>
      <c r="IUY14" s="5"/>
      <c r="IUZ14" s="5"/>
      <c r="IVA14" s="5"/>
      <c r="IVB14" s="5"/>
      <c r="IVC14" s="5"/>
      <c r="IVD14" s="5"/>
      <c r="IVE14" s="5"/>
      <c r="IVF14" s="5"/>
      <c r="IVG14" s="5"/>
      <c r="IVH14" s="5"/>
      <c r="IVI14" s="5"/>
      <c r="IVJ14" s="5"/>
      <c r="IVK14" s="5"/>
      <c r="IVL14" s="5"/>
      <c r="IVM14" s="5"/>
      <c r="IVN14" s="5"/>
      <c r="IVO14" s="5"/>
      <c r="IVP14" s="5"/>
      <c r="IVQ14" s="5"/>
      <c r="IVR14" s="5"/>
      <c r="IVS14" s="5"/>
      <c r="IVT14" s="5"/>
      <c r="IVU14" s="5"/>
      <c r="IVV14" s="5"/>
      <c r="IVW14" s="5"/>
      <c r="IVX14" s="5"/>
      <c r="IVY14" s="5"/>
      <c r="IVZ14" s="5"/>
      <c r="IWA14" s="5"/>
      <c r="IWB14" s="5"/>
      <c r="IWC14" s="5"/>
      <c r="IWD14" s="5"/>
      <c r="IWE14" s="5"/>
      <c r="IWF14" s="5"/>
      <c r="IWG14" s="5"/>
      <c r="IWH14" s="5"/>
      <c r="IWI14" s="5"/>
      <c r="IWJ14" s="5"/>
      <c r="IWK14" s="5"/>
      <c r="IWL14" s="5"/>
      <c r="IWM14" s="5"/>
      <c r="IWN14" s="5"/>
      <c r="IWO14" s="5"/>
      <c r="IWP14" s="5"/>
      <c r="IWQ14" s="5"/>
      <c r="IWR14" s="5"/>
      <c r="IWS14" s="5"/>
      <c r="IWT14" s="5"/>
      <c r="IWU14" s="5"/>
      <c r="IWV14" s="5"/>
      <c r="IWW14" s="5"/>
      <c r="IWX14" s="5"/>
      <c r="IWY14" s="5"/>
      <c r="IWZ14" s="5"/>
      <c r="IXA14" s="5"/>
      <c r="IXB14" s="5"/>
      <c r="IXC14" s="5"/>
      <c r="IXD14" s="5"/>
      <c r="IXE14" s="5"/>
      <c r="IXF14" s="5"/>
      <c r="IXG14" s="5"/>
      <c r="IXH14" s="5"/>
      <c r="IXI14" s="5"/>
      <c r="IXJ14" s="5"/>
      <c r="IXK14" s="5"/>
      <c r="IXL14" s="5"/>
      <c r="IXM14" s="5"/>
      <c r="IXN14" s="5"/>
      <c r="IXO14" s="5"/>
      <c r="IXP14" s="5"/>
      <c r="IXQ14" s="5"/>
      <c r="IXR14" s="5"/>
      <c r="IXS14" s="5"/>
      <c r="IXT14" s="5"/>
      <c r="IXU14" s="5"/>
      <c r="IXV14" s="5"/>
      <c r="IXW14" s="5"/>
      <c r="IXX14" s="5"/>
      <c r="IXY14" s="5"/>
      <c r="IXZ14" s="5"/>
      <c r="IYA14" s="5"/>
      <c r="IYB14" s="5"/>
      <c r="IYC14" s="5"/>
      <c r="IYD14" s="5"/>
      <c r="IYE14" s="5"/>
      <c r="IYF14" s="5"/>
      <c r="IYG14" s="5"/>
      <c r="IYH14" s="5"/>
      <c r="IYI14" s="5"/>
      <c r="IYJ14" s="5"/>
      <c r="IYK14" s="5"/>
      <c r="IYL14" s="5"/>
      <c r="IYM14" s="5"/>
      <c r="IYN14" s="5"/>
      <c r="IYO14" s="5"/>
      <c r="IYP14" s="5"/>
      <c r="IYQ14" s="5"/>
      <c r="IYR14" s="5"/>
      <c r="IYS14" s="5"/>
      <c r="IYT14" s="5"/>
      <c r="IYU14" s="5"/>
      <c r="IYV14" s="5"/>
      <c r="IYW14" s="5"/>
      <c r="IYX14" s="5"/>
      <c r="IYY14" s="5"/>
      <c r="IYZ14" s="5"/>
      <c r="IZA14" s="5"/>
      <c r="IZB14" s="5"/>
      <c r="IZC14" s="5"/>
      <c r="IZD14" s="5"/>
      <c r="IZE14" s="5"/>
      <c r="IZF14" s="5"/>
      <c r="IZG14" s="5"/>
      <c r="IZH14" s="5"/>
      <c r="IZI14" s="5"/>
      <c r="IZJ14" s="5"/>
      <c r="IZK14" s="5"/>
      <c r="IZL14" s="5"/>
      <c r="IZM14" s="5"/>
      <c r="IZN14" s="5"/>
      <c r="IZO14" s="5"/>
      <c r="IZP14" s="5"/>
      <c r="IZQ14" s="5"/>
      <c r="IZR14" s="5"/>
      <c r="IZS14" s="5"/>
      <c r="IZT14" s="5"/>
      <c r="IZU14" s="5"/>
      <c r="IZV14" s="5"/>
      <c r="IZW14" s="5"/>
      <c r="IZX14" s="5"/>
      <c r="IZY14" s="5"/>
      <c r="IZZ14" s="5"/>
      <c r="JAA14" s="5"/>
      <c r="JAB14" s="5"/>
      <c r="JAC14" s="5"/>
      <c r="JAD14" s="5"/>
      <c r="JAE14" s="5"/>
      <c r="JAF14" s="5"/>
      <c r="JAG14" s="5"/>
      <c r="JAH14" s="5"/>
      <c r="JAI14" s="5"/>
      <c r="JAJ14" s="5"/>
      <c r="JAK14" s="5"/>
      <c r="JAL14" s="5"/>
      <c r="JAM14" s="5"/>
      <c r="JAN14" s="5"/>
      <c r="JAO14" s="5"/>
      <c r="JAP14" s="5"/>
      <c r="JAQ14" s="5"/>
      <c r="JAR14" s="5"/>
      <c r="JAS14" s="5"/>
      <c r="JAT14" s="5"/>
      <c r="JAU14" s="5"/>
      <c r="JAV14" s="5"/>
      <c r="JAW14" s="5"/>
      <c r="JAX14" s="5"/>
      <c r="JAY14" s="5"/>
      <c r="JAZ14" s="5"/>
      <c r="JBA14" s="5"/>
      <c r="JBB14" s="5"/>
      <c r="JBC14" s="5"/>
      <c r="JBD14" s="5"/>
      <c r="JBE14" s="5"/>
      <c r="JBF14" s="5"/>
      <c r="JBG14" s="5"/>
      <c r="JBH14" s="5"/>
      <c r="JBI14" s="5"/>
      <c r="JBJ14" s="5"/>
      <c r="JBK14" s="5"/>
      <c r="JBL14" s="5"/>
      <c r="JBM14" s="5"/>
      <c r="JBN14" s="5"/>
      <c r="JBO14" s="5"/>
      <c r="JBP14" s="5"/>
      <c r="JBQ14" s="5"/>
      <c r="JBR14" s="5"/>
      <c r="JBS14" s="5"/>
      <c r="JBT14" s="5"/>
      <c r="JBU14" s="5"/>
      <c r="JBV14" s="5"/>
      <c r="JBW14" s="5"/>
      <c r="JBX14" s="5"/>
      <c r="JBY14" s="5"/>
      <c r="JBZ14" s="5"/>
      <c r="JCA14" s="5"/>
      <c r="JCB14" s="5"/>
      <c r="JCC14" s="5"/>
      <c r="JCD14" s="5"/>
      <c r="JCE14" s="5"/>
      <c r="JCF14" s="5"/>
      <c r="JCG14" s="5"/>
      <c r="JCH14" s="5"/>
      <c r="JCI14" s="5"/>
      <c r="JCJ14" s="5"/>
      <c r="JCK14" s="5"/>
      <c r="JCL14" s="5"/>
      <c r="JCM14" s="5"/>
      <c r="JCN14" s="5"/>
      <c r="JCO14" s="5"/>
      <c r="JCP14" s="5"/>
      <c r="JCQ14" s="5"/>
      <c r="JCR14" s="5"/>
      <c r="JCS14" s="5"/>
      <c r="JCT14" s="5"/>
      <c r="JCU14" s="5"/>
      <c r="JCV14" s="5"/>
      <c r="JCW14" s="5"/>
      <c r="JCX14" s="5"/>
      <c r="JCY14" s="5"/>
      <c r="JCZ14" s="5"/>
      <c r="JDA14" s="5"/>
      <c r="JDB14" s="5"/>
      <c r="JDC14" s="5"/>
      <c r="JDD14" s="5"/>
      <c r="JDE14" s="5"/>
      <c r="JDF14" s="5"/>
      <c r="JDG14" s="5"/>
      <c r="JDH14" s="5"/>
      <c r="JDI14" s="5"/>
      <c r="JDJ14" s="5"/>
      <c r="JDK14" s="5"/>
      <c r="JDL14" s="5"/>
      <c r="JDM14" s="5"/>
      <c r="JDN14" s="5"/>
      <c r="JDO14" s="5"/>
      <c r="JDP14" s="5"/>
      <c r="JDQ14" s="5"/>
      <c r="JDR14" s="5"/>
      <c r="JDS14" s="5"/>
      <c r="JDT14" s="5"/>
      <c r="JDU14" s="5"/>
      <c r="JDV14" s="5"/>
      <c r="JDW14" s="5"/>
      <c r="JDX14" s="5"/>
      <c r="JDY14" s="5"/>
      <c r="JDZ14" s="5"/>
      <c r="JEA14" s="5"/>
      <c r="JEB14" s="5"/>
      <c r="JEC14" s="5"/>
      <c r="JED14" s="5"/>
      <c r="JEE14" s="5"/>
      <c r="JEF14" s="5"/>
      <c r="JEG14" s="5"/>
      <c r="JEH14" s="5"/>
      <c r="JEI14" s="5"/>
      <c r="JEJ14" s="5"/>
      <c r="JEK14" s="5"/>
      <c r="JEL14" s="5"/>
      <c r="JEM14" s="5"/>
      <c r="JEN14" s="5"/>
      <c r="JEO14" s="5"/>
      <c r="JEP14" s="5"/>
      <c r="JEQ14" s="5"/>
      <c r="JER14" s="5"/>
      <c r="JES14" s="5"/>
      <c r="JET14" s="5"/>
      <c r="JEU14" s="5"/>
      <c r="JEV14" s="5"/>
      <c r="JEW14" s="5"/>
      <c r="JEX14" s="5"/>
      <c r="JEY14" s="5"/>
      <c r="JEZ14" s="5"/>
      <c r="JFA14" s="5"/>
      <c r="JFB14" s="5"/>
      <c r="JFC14" s="5"/>
      <c r="JFD14" s="5"/>
      <c r="JFE14" s="5"/>
      <c r="JFF14" s="5"/>
      <c r="JFG14" s="5"/>
      <c r="JFH14" s="5"/>
      <c r="JFI14" s="5"/>
      <c r="JFJ14" s="5"/>
      <c r="JFK14" s="5"/>
      <c r="JFL14" s="5"/>
      <c r="JFM14" s="5"/>
      <c r="JFN14" s="5"/>
      <c r="JFO14" s="5"/>
      <c r="JFP14" s="5"/>
      <c r="JFQ14" s="5"/>
      <c r="JFR14" s="5"/>
      <c r="JFS14" s="5"/>
      <c r="JFT14" s="5"/>
      <c r="JFU14" s="5"/>
      <c r="JFV14" s="5"/>
      <c r="JFW14" s="5"/>
      <c r="JFX14" s="5"/>
      <c r="JFY14" s="5"/>
      <c r="JFZ14" s="5"/>
      <c r="JGA14" s="5"/>
      <c r="JGB14" s="5"/>
      <c r="JGC14" s="5"/>
      <c r="JGD14" s="5"/>
      <c r="JGE14" s="5"/>
      <c r="JGF14" s="5"/>
      <c r="JGG14" s="5"/>
      <c r="JGH14" s="5"/>
      <c r="JGI14" s="5"/>
      <c r="JGJ14" s="5"/>
      <c r="JGK14" s="5"/>
      <c r="JGL14" s="5"/>
      <c r="JGM14" s="5"/>
      <c r="JGN14" s="5"/>
      <c r="JGO14" s="5"/>
      <c r="JGP14" s="5"/>
      <c r="JGQ14" s="5"/>
      <c r="JGR14" s="5"/>
      <c r="JGS14" s="5"/>
      <c r="JGT14" s="5"/>
      <c r="JGU14" s="5"/>
      <c r="JGV14" s="5"/>
      <c r="JGW14" s="5"/>
      <c r="JGX14" s="5"/>
      <c r="JGY14" s="5"/>
      <c r="JGZ14" s="5"/>
      <c r="JHA14" s="5"/>
      <c r="JHB14" s="5"/>
      <c r="JHC14" s="5"/>
      <c r="JHD14" s="5"/>
      <c r="JHE14" s="5"/>
      <c r="JHF14" s="5"/>
      <c r="JHG14" s="5"/>
      <c r="JHH14" s="5"/>
      <c r="JHI14" s="5"/>
      <c r="JHJ14" s="5"/>
      <c r="JHK14" s="5"/>
      <c r="JHL14" s="5"/>
      <c r="JHM14" s="5"/>
      <c r="JHN14" s="5"/>
      <c r="JHO14" s="5"/>
      <c r="JHP14" s="5"/>
      <c r="JHQ14" s="5"/>
      <c r="JHR14" s="5"/>
      <c r="JHS14" s="5"/>
      <c r="JHT14" s="5"/>
      <c r="JHU14" s="5"/>
      <c r="JHV14" s="5"/>
      <c r="JHW14" s="5"/>
      <c r="JHX14" s="5"/>
      <c r="JHY14" s="5"/>
      <c r="JHZ14" s="5"/>
      <c r="JIA14" s="5"/>
      <c r="JIB14" s="5"/>
      <c r="JIC14" s="5"/>
      <c r="JID14" s="5"/>
      <c r="JIE14" s="5"/>
      <c r="JIF14" s="5"/>
      <c r="JIG14" s="5"/>
      <c r="JIH14" s="5"/>
      <c r="JII14" s="5"/>
      <c r="JIJ14" s="5"/>
      <c r="JIK14" s="5"/>
      <c r="JIL14" s="5"/>
      <c r="JIM14" s="5"/>
      <c r="JIN14" s="5"/>
      <c r="JIO14" s="5"/>
      <c r="JIP14" s="5"/>
      <c r="JIQ14" s="5"/>
      <c r="JIR14" s="5"/>
      <c r="JIS14" s="5"/>
      <c r="JIT14" s="5"/>
      <c r="JIU14" s="5"/>
      <c r="JIV14" s="5"/>
      <c r="JIW14" s="5"/>
      <c r="JIX14" s="5"/>
      <c r="JIY14" s="5"/>
      <c r="JIZ14" s="5"/>
      <c r="JJA14" s="5"/>
      <c r="JJB14" s="5"/>
      <c r="JJC14" s="5"/>
      <c r="JJD14" s="5"/>
      <c r="JJE14" s="5"/>
      <c r="JJF14" s="5"/>
      <c r="JJG14" s="5"/>
      <c r="JJH14" s="5"/>
      <c r="JJI14" s="5"/>
      <c r="JJJ14" s="5"/>
      <c r="JJK14" s="5"/>
      <c r="JJL14" s="5"/>
      <c r="JJM14" s="5"/>
      <c r="JJN14" s="5"/>
      <c r="JJO14" s="5"/>
      <c r="JJP14" s="5"/>
      <c r="JJQ14" s="5"/>
      <c r="JJR14" s="5"/>
      <c r="JJS14" s="5"/>
      <c r="JJT14" s="5"/>
      <c r="JJU14" s="5"/>
      <c r="JJV14" s="5"/>
      <c r="JJW14" s="5"/>
      <c r="JJX14" s="5"/>
      <c r="JJY14" s="5"/>
      <c r="JJZ14" s="5"/>
      <c r="JKA14" s="5"/>
      <c r="JKB14" s="5"/>
      <c r="JKC14" s="5"/>
      <c r="JKD14" s="5"/>
      <c r="JKE14" s="5"/>
      <c r="JKF14" s="5"/>
      <c r="JKG14" s="5"/>
      <c r="JKH14" s="5"/>
      <c r="JKI14" s="5"/>
      <c r="JKJ14" s="5"/>
      <c r="JKK14" s="5"/>
      <c r="JKL14" s="5"/>
      <c r="JKM14" s="5"/>
      <c r="JKN14" s="5"/>
      <c r="JKO14" s="5"/>
      <c r="JKP14" s="5"/>
      <c r="JKQ14" s="5"/>
      <c r="JKR14" s="5"/>
      <c r="JKS14" s="5"/>
      <c r="JKT14" s="5"/>
      <c r="JKU14" s="5"/>
      <c r="JKV14" s="5"/>
      <c r="JKW14" s="5"/>
      <c r="JKX14" s="5"/>
      <c r="JKY14" s="5"/>
      <c r="JKZ14" s="5"/>
      <c r="JLA14" s="5"/>
      <c r="JLB14" s="5"/>
      <c r="JLC14" s="5"/>
      <c r="JLD14" s="5"/>
      <c r="JLE14" s="5"/>
      <c r="JLF14" s="5"/>
      <c r="JLG14" s="5"/>
      <c r="JLH14" s="5"/>
      <c r="JLI14" s="5"/>
      <c r="JLJ14" s="5"/>
      <c r="JLK14" s="5"/>
      <c r="JLL14" s="5"/>
      <c r="JLM14" s="5"/>
      <c r="JLN14" s="5"/>
      <c r="JLO14" s="5"/>
      <c r="JLP14" s="5"/>
      <c r="JLQ14" s="5"/>
      <c r="JLR14" s="5"/>
      <c r="JLS14" s="5"/>
      <c r="JLT14" s="5"/>
      <c r="JLU14" s="5"/>
      <c r="JLV14" s="5"/>
      <c r="JLW14" s="5"/>
      <c r="JLX14" s="5"/>
      <c r="JLY14" s="5"/>
      <c r="JLZ14" s="5"/>
      <c r="JMA14" s="5"/>
      <c r="JMB14" s="5"/>
      <c r="JMC14" s="5"/>
      <c r="JMD14" s="5"/>
      <c r="JME14" s="5"/>
      <c r="JMF14" s="5"/>
      <c r="JMG14" s="5"/>
      <c r="JMH14" s="5"/>
      <c r="JMI14" s="5"/>
      <c r="JMJ14" s="5"/>
      <c r="JMK14" s="5"/>
      <c r="JML14" s="5"/>
      <c r="JMM14" s="5"/>
      <c r="JMN14" s="5"/>
      <c r="JMO14" s="5"/>
      <c r="JMP14" s="5"/>
      <c r="JMQ14" s="5"/>
      <c r="JMR14" s="5"/>
      <c r="JMS14" s="5"/>
      <c r="JMT14" s="5"/>
      <c r="JMU14" s="5"/>
      <c r="JMV14" s="5"/>
      <c r="JMW14" s="5"/>
      <c r="JMX14" s="5"/>
      <c r="JMY14" s="5"/>
      <c r="JMZ14" s="5"/>
      <c r="JNA14" s="5"/>
      <c r="JNB14" s="5"/>
      <c r="JNC14" s="5"/>
      <c r="JND14" s="5"/>
      <c r="JNE14" s="5"/>
      <c r="JNF14" s="5"/>
      <c r="JNG14" s="5"/>
      <c r="JNH14" s="5"/>
      <c r="JNI14" s="5"/>
      <c r="JNJ14" s="5"/>
      <c r="JNK14" s="5"/>
      <c r="JNL14" s="5"/>
      <c r="JNM14" s="5"/>
      <c r="JNN14" s="5"/>
      <c r="JNO14" s="5"/>
      <c r="JNP14" s="5"/>
      <c r="JNQ14" s="5"/>
      <c r="JNR14" s="5"/>
      <c r="JNS14" s="5"/>
      <c r="JNT14" s="5"/>
      <c r="JNU14" s="5"/>
      <c r="JNV14" s="5"/>
      <c r="JNW14" s="5"/>
      <c r="JNX14" s="5"/>
      <c r="JNY14" s="5"/>
      <c r="JNZ14" s="5"/>
      <c r="JOA14" s="5"/>
      <c r="JOB14" s="5"/>
      <c r="JOC14" s="5"/>
      <c r="JOD14" s="5"/>
      <c r="JOE14" s="5"/>
      <c r="JOF14" s="5"/>
      <c r="JOG14" s="5"/>
      <c r="JOH14" s="5"/>
      <c r="JOI14" s="5"/>
      <c r="JOJ14" s="5"/>
      <c r="JOK14" s="5"/>
      <c r="JOL14" s="5"/>
      <c r="JOM14" s="5"/>
      <c r="JON14" s="5"/>
      <c r="JOO14" s="5"/>
      <c r="JOP14" s="5"/>
      <c r="JOQ14" s="5"/>
      <c r="JOR14" s="5"/>
      <c r="JOS14" s="5"/>
      <c r="JOT14" s="5"/>
      <c r="JOU14" s="5"/>
      <c r="JOV14" s="5"/>
      <c r="JOW14" s="5"/>
      <c r="JOX14" s="5"/>
      <c r="JOY14" s="5"/>
      <c r="JOZ14" s="5"/>
      <c r="JPA14" s="5"/>
      <c r="JPB14" s="5"/>
      <c r="JPC14" s="5"/>
      <c r="JPD14" s="5"/>
      <c r="JPE14" s="5"/>
      <c r="JPF14" s="5"/>
      <c r="JPG14" s="5"/>
      <c r="JPH14" s="5"/>
      <c r="JPI14" s="5"/>
      <c r="JPJ14" s="5"/>
      <c r="JPK14" s="5"/>
      <c r="JPL14" s="5"/>
      <c r="JPM14" s="5"/>
      <c r="JPN14" s="5"/>
      <c r="JPO14" s="5"/>
      <c r="JPP14" s="5"/>
      <c r="JPQ14" s="5"/>
      <c r="JPR14" s="5"/>
      <c r="JPS14" s="5"/>
      <c r="JPT14" s="5"/>
      <c r="JPU14" s="5"/>
      <c r="JPV14" s="5"/>
      <c r="JPW14" s="5"/>
      <c r="JPX14" s="5"/>
      <c r="JPY14" s="5"/>
      <c r="JPZ14" s="5"/>
      <c r="JQA14" s="5"/>
      <c r="JQB14" s="5"/>
      <c r="JQC14" s="5"/>
      <c r="JQD14" s="5"/>
      <c r="JQE14" s="5"/>
      <c r="JQF14" s="5"/>
      <c r="JQG14" s="5"/>
      <c r="JQH14" s="5"/>
      <c r="JQI14" s="5"/>
      <c r="JQJ14" s="5"/>
      <c r="JQK14" s="5"/>
      <c r="JQL14" s="5"/>
      <c r="JQM14" s="5"/>
      <c r="JQN14" s="5"/>
      <c r="JQO14" s="5"/>
      <c r="JQP14" s="5"/>
      <c r="JQQ14" s="5"/>
      <c r="JQR14" s="5"/>
      <c r="JQS14" s="5"/>
      <c r="JQT14" s="5"/>
      <c r="JQU14" s="5"/>
      <c r="JQV14" s="5"/>
      <c r="JQW14" s="5"/>
      <c r="JQX14" s="5"/>
      <c r="JQY14" s="5"/>
      <c r="JQZ14" s="5"/>
      <c r="JRA14" s="5"/>
      <c r="JRB14" s="5"/>
      <c r="JRC14" s="5"/>
      <c r="JRD14" s="5"/>
      <c r="JRE14" s="5"/>
      <c r="JRF14" s="5"/>
      <c r="JRG14" s="5"/>
      <c r="JRH14" s="5"/>
      <c r="JRI14" s="5"/>
      <c r="JRJ14" s="5"/>
      <c r="JRK14" s="5"/>
      <c r="JRL14" s="5"/>
      <c r="JRM14" s="5"/>
      <c r="JRN14" s="5"/>
      <c r="JRO14" s="5"/>
      <c r="JRP14" s="5"/>
      <c r="JRQ14" s="5"/>
      <c r="JRR14" s="5"/>
      <c r="JRS14" s="5"/>
      <c r="JRT14" s="5"/>
      <c r="JRU14" s="5"/>
      <c r="JRV14" s="5"/>
      <c r="JRW14" s="5"/>
      <c r="JRX14" s="5"/>
      <c r="JRY14" s="5"/>
      <c r="JRZ14" s="5"/>
      <c r="JSA14" s="5"/>
      <c r="JSB14" s="5"/>
      <c r="JSC14" s="5"/>
      <c r="JSD14" s="5"/>
      <c r="JSE14" s="5"/>
      <c r="JSF14" s="5"/>
      <c r="JSG14" s="5"/>
      <c r="JSH14" s="5"/>
      <c r="JSI14" s="5"/>
      <c r="JSJ14" s="5"/>
      <c r="JSK14" s="5"/>
      <c r="JSL14" s="5"/>
      <c r="JSM14" s="5"/>
      <c r="JSN14" s="5"/>
      <c r="JSO14" s="5"/>
      <c r="JSP14" s="5"/>
      <c r="JSQ14" s="5"/>
      <c r="JSR14" s="5"/>
      <c r="JSS14" s="5"/>
      <c r="JST14" s="5"/>
      <c r="JSU14" s="5"/>
      <c r="JSV14" s="5"/>
      <c r="JSW14" s="5"/>
      <c r="JSX14" s="5"/>
      <c r="JSY14" s="5"/>
      <c r="JSZ14" s="5"/>
      <c r="JTA14" s="5"/>
      <c r="JTB14" s="5"/>
      <c r="JTC14" s="5"/>
      <c r="JTD14" s="5"/>
      <c r="JTE14" s="5"/>
      <c r="JTF14" s="5"/>
      <c r="JTG14" s="5"/>
      <c r="JTH14" s="5"/>
      <c r="JTI14" s="5"/>
      <c r="JTJ14" s="5"/>
      <c r="JTK14" s="5"/>
      <c r="JTL14" s="5"/>
      <c r="JTM14" s="5"/>
      <c r="JTN14" s="5"/>
      <c r="JTO14" s="5"/>
      <c r="JTP14" s="5"/>
      <c r="JTQ14" s="5"/>
      <c r="JTR14" s="5"/>
      <c r="JTS14" s="5"/>
      <c r="JTT14" s="5"/>
      <c r="JTU14" s="5"/>
      <c r="JTV14" s="5"/>
      <c r="JTW14" s="5"/>
      <c r="JTX14" s="5"/>
      <c r="JTY14" s="5"/>
      <c r="JTZ14" s="5"/>
      <c r="JUA14" s="5"/>
      <c r="JUB14" s="5"/>
      <c r="JUC14" s="5"/>
      <c r="JUD14" s="5"/>
      <c r="JUE14" s="5"/>
      <c r="JUF14" s="5"/>
      <c r="JUG14" s="5"/>
      <c r="JUH14" s="5"/>
      <c r="JUI14" s="5"/>
      <c r="JUJ14" s="5"/>
      <c r="JUK14" s="5"/>
      <c r="JUL14" s="5"/>
      <c r="JUM14" s="5"/>
      <c r="JUN14" s="5"/>
      <c r="JUO14" s="5"/>
      <c r="JUP14" s="5"/>
      <c r="JUQ14" s="5"/>
      <c r="JUR14" s="5"/>
      <c r="JUS14" s="5"/>
      <c r="JUT14" s="5"/>
      <c r="JUU14" s="5"/>
      <c r="JUV14" s="5"/>
      <c r="JUW14" s="5"/>
      <c r="JUX14" s="5"/>
      <c r="JUY14" s="5"/>
      <c r="JUZ14" s="5"/>
      <c r="JVA14" s="5"/>
      <c r="JVB14" s="5"/>
      <c r="JVC14" s="5"/>
      <c r="JVD14" s="5"/>
      <c r="JVE14" s="5"/>
      <c r="JVF14" s="5"/>
      <c r="JVG14" s="5"/>
      <c r="JVH14" s="5"/>
      <c r="JVI14" s="5"/>
      <c r="JVJ14" s="5"/>
      <c r="JVK14" s="5"/>
      <c r="JVL14" s="5"/>
      <c r="JVM14" s="5"/>
      <c r="JVN14" s="5"/>
      <c r="JVO14" s="5"/>
      <c r="JVP14" s="5"/>
      <c r="JVQ14" s="5"/>
      <c r="JVR14" s="5"/>
      <c r="JVS14" s="5"/>
      <c r="JVT14" s="5"/>
      <c r="JVU14" s="5"/>
      <c r="JVV14" s="5"/>
      <c r="JVW14" s="5"/>
      <c r="JVX14" s="5"/>
      <c r="JVY14" s="5"/>
      <c r="JVZ14" s="5"/>
      <c r="JWA14" s="5"/>
      <c r="JWB14" s="5"/>
      <c r="JWC14" s="5"/>
      <c r="JWD14" s="5"/>
      <c r="JWE14" s="5"/>
      <c r="JWF14" s="5"/>
      <c r="JWG14" s="5"/>
      <c r="JWH14" s="5"/>
      <c r="JWI14" s="5"/>
      <c r="JWJ14" s="5"/>
      <c r="JWK14" s="5"/>
      <c r="JWL14" s="5"/>
      <c r="JWM14" s="5"/>
      <c r="JWN14" s="5"/>
      <c r="JWO14" s="5"/>
      <c r="JWP14" s="5"/>
      <c r="JWQ14" s="5"/>
      <c r="JWR14" s="5"/>
      <c r="JWS14" s="5"/>
      <c r="JWT14" s="5"/>
      <c r="JWU14" s="5"/>
      <c r="JWV14" s="5"/>
      <c r="JWW14" s="5"/>
      <c r="JWX14" s="5"/>
      <c r="JWY14" s="5"/>
      <c r="JWZ14" s="5"/>
      <c r="JXA14" s="5"/>
      <c r="JXB14" s="5"/>
      <c r="JXC14" s="5"/>
      <c r="JXD14" s="5"/>
      <c r="JXE14" s="5"/>
      <c r="JXF14" s="5"/>
      <c r="JXG14" s="5"/>
      <c r="JXH14" s="5"/>
      <c r="JXI14" s="5"/>
      <c r="JXJ14" s="5"/>
      <c r="JXK14" s="5"/>
      <c r="JXL14" s="5"/>
      <c r="JXM14" s="5"/>
      <c r="JXN14" s="5"/>
      <c r="JXO14" s="5"/>
      <c r="JXP14" s="5"/>
      <c r="JXQ14" s="5"/>
      <c r="JXR14" s="5"/>
      <c r="JXS14" s="5"/>
      <c r="JXT14" s="5"/>
      <c r="JXU14" s="5"/>
      <c r="JXV14" s="5"/>
      <c r="JXW14" s="5"/>
      <c r="JXX14" s="5"/>
      <c r="JXY14" s="5"/>
      <c r="JXZ14" s="5"/>
      <c r="JYA14" s="5"/>
      <c r="JYB14" s="5"/>
      <c r="JYC14" s="5"/>
      <c r="JYD14" s="5"/>
      <c r="JYE14" s="5"/>
      <c r="JYF14" s="5"/>
      <c r="JYG14" s="5"/>
      <c r="JYH14" s="5"/>
      <c r="JYI14" s="5"/>
      <c r="JYJ14" s="5"/>
      <c r="JYK14" s="5"/>
      <c r="JYL14" s="5"/>
      <c r="JYM14" s="5"/>
      <c r="JYN14" s="5"/>
      <c r="JYO14" s="5"/>
      <c r="JYP14" s="5"/>
      <c r="JYQ14" s="5"/>
      <c r="JYR14" s="5"/>
      <c r="JYS14" s="5"/>
      <c r="JYT14" s="5"/>
      <c r="JYU14" s="5"/>
      <c r="JYV14" s="5"/>
      <c r="JYW14" s="5"/>
      <c r="JYX14" s="5"/>
      <c r="JYY14" s="5"/>
      <c r="JYZ14" s="5"/>
      <c r="JZA14" s="5"/>
      <c r="JZB14" s="5"/>
      <c r="JZC14" s="5"/>
      <c r="JZD14" s="5"/>
      <c r="JZE14" s="5"/>
      <c r="JZF14" s="5"/>
      <c r="JZG14" s="5"/>
      <c r="JZH14" s="5"/>
      <c r="JZI14" s="5"/>
      <c r="JZJ14" s="5"/>
      <c r="JZK14" s="5"/>
      <c r="JZL14" s="5"/>
      <c r="JZM14" s="5"/>
      <c r="JZN14" s="5"/>
      <c r="JZO14" s="5"/>
      <c r="JZP14" s="5"/>
      <c r="JZQ14" s="5"/>
      <c r="JZR14" s="5"/>
      <c r="JZS14" s="5"/>
      <c r="JZT14" s="5"/>
      <c r="JZU14" s="5"/>
      <c r="JZV14" s="5"/>
      <c r="JZW14" s="5"/>
      <c r="JZX14" s="5"/>
      <c r="JZY14" s="5"/>
      <c r="JZZ14" s="5"/>
      <c r="KAA14" s="5"/>
      <c r="KAB14" s="5"/>
      <c r="KAC14" s="5"/>
      <c r="KAD14" s="5"/>
      <c r="KAE14" s="5"/>
      <c r="KAF14" s="5"/>
      <c r="KAG14" s="5"/>
      <c r="KAH14" s="5"/>
      <c r="KAI14" s="5"/>
      <c r="KAJ14" s="5"/>
      <c r="KAK14" s="5"/>
      <c r="KAL14" s="5"/>
      <c r="KAM14" s="5"/>
      <c r="KAN14" s="5"/>
      <c r="KAO14" s="5"/>
      <c r="KAP14" s="5"/>
      <c r="KAQ14" s="5"/>
      <c r="KAR14" s="5"/>
      <c r="KAS14" s="5"/>
      <c r="KAT14" s="5"/>
      <c r="KAU14" s="5"/>
      <c r="KAV14" s="5"/>
      <c r="KAW14" s="5"/>
      <c r="KAX14" s="5"/>
      <c r="KAY14" s="5"/>
      <c r="KAZ14" s="5"/>
      <c r="KBA14" s="5"/>
      <c r="KBB14" s="5"/>
      <c r="KBC14" s="5"/>
      <c r="KBD14" s="5"/>
      <c r="KBE14" s="5"/>
      <c r="KBF14" s="5"/>
      <c r="KBG14" s="5"/>
      <c r="KBH14" s="5"/>
      <c r="KBI14" s="5"/>
      <c r="KBJ14" s="5"/>
      <c r="KBK14" s="5"/>
      <c r="KBL14" s="5"/>
      <c r="KBM14" s="5"/>
      <c r="KBN14" s="5"/>
      <c r="KBO14" s="5"/>
      <c r="KBP14" s="5"/>
      <c r="KBQ14" s="5"/>
      <c r="KBR14" s="5"/>
      <c r="KBS14" s="5"/>
      <c r="KBT14" s="5"/>
      <c r="KBU14" s="5"/>
      <c r="KBV14" s="5"/>
      <c r="KBW14" s="5"/>
      <c r="KBX14" s="5"/>
      <c r="KBY14" s="5"/>
      <c r="KBZ14" s="5"/>
      <c r="KCA14" s="5"/>
      <c r="KCB14" s="5"/>
      <c r="KCC14" s="5"/>
      <c r="KCD14" s="5"/>
      <c r="KCE14" s="5"/>
      <c r="KCF14" s="5"/>
      <c r="KCG14" s="5"/>
      <c r="KCH14" s="5"/>
      <c r="KCI14" s="5"/>
      <c r="KCJ14" s="5"/>
      <c r="KCK14" s="5"/>
      <c r="KCL14" s="5"/>
      <c r="KCM14" s="5"/>
      <c r="KCN14" s="5"/>
      <c r="KCO14" s="5"/>
      <c r="KCP14" s="5"/>
      <c r="KCQ14" s="5"/>
      <c r="KCR14" s="5"/>
      <c r="KCS14" s="5"/>
      <c r="KCT14" s="5"/>
      <c r="KCU14" s="5"/>
      <c r="KCV14" s="5"/>
      <c r="KCW14" s="5"/>
      <c r="KCX14" s="5"/>
      <c r="KCY14" s="5"/>
      <c r="KCZ14" s="5"/>
      <c r="KDA14" s="5"/>
      <c r="KDB14" s="5"/>
      <c r="KDC14" s="5"/>
      <c r="KDD14" s="5"/>
      <c r="KDE14" s="5"/>
      <c r="KDF14" s="5"/>
      <c r="KDG14" s="5"/>
      <c r="KDH14" s="5"/>
      <c r="KDI14" s="5"/>
      <c r="KDJ14" s="5"/>
      <c r="KDK14" s="5"/>
      <c r="KDL14" s="5"/>
      <c r="KDM14" s="5"/>
      <c r="KDN14" s="5"/>
      <c r="KDO14" s="5"/>
      <c r="KDP14" s="5"/>
      <c r="KDQ14" s="5"/>
      <c r="KDR14" s="5"/>
      <c r="KDS14" s="5"/>
      <c r="KDT14" s="5"/>
      <c r="KDU14" s="5"/>
      <c r="KDV14" s="5"/>
      <c r="KDW14" s="5"/>
      <c r="KDX14" s="5"/>
      <c r="KDY14" s="5"/>
      <c r="KDZ14" s="5"/>
      <c r="KEA14" s="5"/>
      <c r="KEB14" s="5"/>
      <c r="KEC14" s="5"/>
      <c r="KED14" s="5"/>
      <c r="KEE14" s="5"/>
      <c r="KEF14" s="5"/>
      <c r="KEG14" s="5"/>
      <c r="KEH14" s="5"/>
      <c r="KEI14" s="5"/>
      <c r="KEJ14" s="5"/>
      <c r="KEK14" s="5"/>
      <c r="KEL14" s="5"/>
      <c r="KEM14" s="5"/>
      <c r="KEN14" s="5"/>
      <c r="KEO14" s="5"/>
      <c r="KEP14" s="5"/>
      <c r="KEQ14" s="5"/>
      <c r="KER14" s="5"/>
      <c r="KES14" s="5"/>
      <c r="KET14" s="5"/>
      <c r="KEU14" s="5"/>
      <c r="KEV14" s="5"/>
      <c r="KEW14" s="5"/>
      <c r="KEX14" s="5"/>
      <c r="KEY14" s="5"/>
      <c r="KEZ14" s="5"/>
      <c r="KFA14" s="5"/>
      <c r="KFB14" s="5"/>
      <c r="KFC14" s="5"/>
      <c r="KFD14" s="5"/>
      <c r="KFE14" s="5"/>
      <c r="KFF14" s="5"/>
      <c r="KFG14" s="5"/>
      <c r="KFH14" s="5"/>
      <c r="KFI14" s="5"/>
      <c r="KFJ14" s="5"/>
      <c r="KFK14" s="5"/>
      <c r="KFL14" s="5"/>
      <c r="KFM14" s="5"/>
      <c r="KFN14" s="5"/>
      <c r="KFO14" s="5"/>
      <c r="KFP14" s="5"/>
      <c r="KFQ14" s="5"/>
      <c r="KFR14" s="5"/>
      <c r="KFS14" s="5"/>
      <c r="KFT14" s="5"/>
      <c r="KFU14" s="5"/>
      <c r="KFV14" s="5"/>
      <c r="KFW14" s="5"/>
      <c r="KFX14" s="5"/>
      <c r="KFY14" s="5"/>
      <c r="KFZ14" s="5"/>
      <c r="KGA14" s="5"/>
      <c r="KGB14" s="5"/>
      <c r="KGC14" s="5"/>
      <c r="KGD14" s="5"/>
      <c r="KGE14" s="5"/>
      <c r="KGF14" s="5"/>
      <c r="KGG14" s="5"/>
      <c r="KGH14" s="5"/>
      <c r="KGI14" s="5"/>
      <c r="KGJ14" s="5"/>
      <c r="KGK14" s="5"/>
      <c r="KGL14" s="5"/>
      <c r="KGM14" s="5"/>
      <c r="KGN14" s="5"/>
      <c r="KGO14" s="5"/>
      <c r="KGP14" s="5"/>
      <c r="KGQ14" s="5"/>
      <c r="KGR14" s="5"/>
      <c r="KGS14" s="5"/>
      <c r="KGT14" s="5"/>
      <c r="KGU14" s="5"/>
      <c r="KGV14" s="5"/>
      <c r="KGW14" s="5"/>
      <c r="KGX14" s="5"/>
      <c r="KGY14" s="5"/>
      <c r="KGZ14" s="5"/>
      <c r="KHA14" s="5"/>
      <c r="KHB14" s="5"/>
      <c r="KHC14" s="5"/>
      <c r="KHD14" s="5"/>
      <c r="KHE14" s="5"/>
      <c r="KHF14" s="5"/>
      <c r="KHG14" s="5"/>
      <c r="KHH14" s="5"/>
      <c r="KHI14" s="5"/>
      <c r="KHJ14" s="5"/>
      <c r="KHK14" s="5"/>
      <c r="KHL14" s="5"/>
      <c r="KHM14" s="5"/>
      <c r="KHN14" s="5"/>
      <c r="KHO14" s="5"/>
      <c r="KHP14" s="5"/>
      <c r="KHQ14" s="5"/>
      <c r="KHR14" s="5"/>
      <c r="KHS14" s="5"/>
      <c r="KHT14" s="5"/>
      <c r="KHU14" s="5"/>
      <c r="KHV14" s="5"/>
      <c r="KHW14" s="5"/>
      <c r="KHX14" s="5"/>
      <c r="KHY14" s="5"/>
      <c r="KHZ14" s="5"/>
      <c r="KIA14" s="5"/>
      <c r="KIB14" s="5"/>
      <c r="KIC14" s="5"/>
      <c r="KID14" s="5"/>
      <c r="KIE14" s="5"/>
      <c r="KIF14" s="5"/>
      <c r="KIG14" s="5"/>
      <c r="KIH14" s="5"/>
      <c r="KII14" s="5"/>
      <c r="KIJ14" s="5"/>
      <c r="KIK14" s="5"/>
      <c r="KIL14" s="5"/>
      <c r="KIM14" s="5"/>
      <c r="KIN14" s="5"/>
      <c r="KIO14" s="5"/>
      <c r="KIP14" s="5"/>
      <c r="KIQ14" s="5"/>
      <c r="KIR14" s="5"/>
      <c r="KIS14" s="5"/>
      <c r="KIT14" s="5"/>
      <c r="KIU14" s="5"/>
      <c r="KIV14" s="5"/>
      <c r="KIW14" s="5"/>
      <c r="KIX14" s="5"/>
      <c r="KIY14" s="5"/>
      <c r="KIZ14" s="5"/>
      <c r="KJA14" s="5"/>
      <c r="KJB14" s="5"/>
      <c r="KJC14" s="5"/>
      <c r="KJD14" s="5"/>
      <c r="KJE14" s="5"/>
      <c r="KJF14" s="5"/>
      <c r="KJG14" s="5"/>
      <c r="KJH14" s="5"/>
      <c r="KJI14" s="5"/>
      <c r="KJJ14" s="5"/>
      <c r="KJK14" s="5"/>
      <c r="KJL14" s="5"/>
      <c r="KJM14" s="5"/>
      <c r="KJN14" s="5"/>
      <c r="KJO14" s="5"/>
      <c r="KJP14" s="5"/>
      <c r="KJQ14" s="5"/>
      <c r="KJR14" s="5"/>
      <c r="KJS14" s="5"/>
      <c r="KJT14" s="5"/>
      <c r="KJU14" s="5"/>
      <c r="KJV14" s="5"/>
      <c r="KJW14" s="5"/>
      <c r="KJX14" s="5"/>
      <c r="KJY14" s="5"/>
      <c r="KJZ14" s="5"/>
      <c r="KKA14" s="5"/>
      <c r="KKB14" s="5"/>
      <c r="KKC14" s="5"/>
      <c r="KKD14" s="5"/>
      <c r="KKE14" s="5"/>
      <c r="KKF14" s="5"/>
      <c r="KKG14" s="5"/>
      <c r="KKH14" s="5"/>
      <c r="KKI14" s="5"/>
      <c r="KKJ14" s="5"/>
      <c r="KKK14" s="5"/>
      <c r="KKL14" s="5"/>
      <c r="KKM14" s="5"/>
      <c r="KKN14" s="5"/>
      <c r="KKO14" s="5"/>
      <c r="KKP14" s="5"/>
      <c r="KKQ14" s="5"/>
      <c r="KKR14" s="5"/>
      <c r="KKS14" s="5"/>
      <c r="KKT14" s="5"/>
      <c r="KKU14" s="5"/>
      <c r="KKV14" s="5"/>
      <c r="KKW14" s="5"/>
      <c r="KKX14" s="5"/>
      <c r="KKY14" s="5"/>
      <c r="KKZ14" s="5"/>
      <c r="KLA14" s="5"/>
      <c r="KLB14" s="5"/>
      <c r="KLC14" s="5"/>
      <c r="KLD14" s="5"/>
      <c r="KLE14" s="5"/>
      <c r="KLF14" s="5"/>
      <c r="KLG14" s="5"/>
      <c r="KLH14" s="5"/>
      <c r="KLI14" s="5"/>
      <c r="KLJ14" s="5"/>
      <c r="KLK14" s="5"/>
      <c r="KLL14" s="5"/>
      <c r="KLM14" s="5"/>
      <c r="KLN14" s="5"/>
      <c r="KLO14" s="5"/>
      <c r="KLP14" s="5"/>
      <c r="KLQ14" s="5"/>
      <c r="KLR14" s="5"/>
      <c r="KLS14" s="5"/>
      <c r="KLT14" s="5"/>
      <c r="KLU14" s="5"/>
      <c r="KLV14" s="5"/>
      <c r="KLW14" s="5"/>
      <c r="KLX14" s="5"/>
      <c r="KLY14" s="5"/>
      <c r="KLZ14" s="5"/>
      <c r="KMA14" s="5"/>
      <c r="KMB14" s="5"/>
      <c r="KMC14" s="5"/>
      <c r="KMD14" s="5"/>
      <c r="KME14" s="5"/>
      <c r="KMF14" s="5"/>
      <c r="KMG14" s="5"/>
      <c r="KMH14" s="5"/>
      <c r="KMI14" s="5"/>
      <c r="KMJ14" s="5"/>
      <c r="KMK14" s="5"/>
      <c r="KML14" s="5"/>
      <c r="KMM14" s="5"/>
      <c r="KMN14" s="5"/>
      <c r="KMO14" s="5"/>
      <c r="KMP14" s="5"/>
      <c r="KMQ14" s="5"/>
      <c r="KMR14" s="5"/>
      <c r="KMS14" s="5"/>
      <c r="KMT14" s="5"/>
      <c r="KMU14" s="5"/>
      <c r="KMV14" s="5"/>
      <c r="KMW14" s="5"/>
      <c r="KMX14" s="5"/>
      <c r="KMY14" s="5"/>
      <c r="KMZ14" s="5"/>
      <c r="KNA14" s="5"/>
      <c r="KNB14" s="5"/>
      <c r="KNC14" s="5"/>
      <c r="KND14" s="5"/>
      <c r="KNE14" s="5"/>
      <c r="KNF14" s="5"/>
      <c r="KNG14" s="5"/>
      <c r="KNH14" s="5"/>
      <c r="KNI14" s="5"/>
      <c r="KNJ14" s="5"/>
      <c r="KNK14" s="5"/>
      <c r="KNL14" s="5"/>
      <c r="KNM14" s="5"/>
      <c r="KNN14" s="5"/>
      <c r="KNO14" s="5"/>
      <c r="KNP14" s="5"/>
      <c r="KNQ14" s="5"/>
      <c r="KNR14" s="5"/>
      <c r="KNS14" s="5"/>
      <c r="KNT14" s="5"/>
      <c r="KNU14" s="5"/>
      <c r="KNV14" s="5"/>
      <c r="KNW14" s="5"/>
      <c r="KNX14" s="5"/>
      <c r="KNY14" s="5"/>
      <c r="KNZ14" s="5"/>
      <c r="KOA14" s="5"/>
      <c r="KOB14" s="5"/>
      <c r="KOC14" s="5"/>
      <c r="KOD14" s="5"/>
      <c r="KOE14" s="5"/>
      <c r="KOF14" s="5"/>
      <c r="KOG14" s="5"/>
      <c r="KOH14" s="5"/>
      <c r="KOI14" s="5"/>
      <c r="KOJ14" s="5"/>
      <c r="KOK14" s="5"/>
      <c r="KOL14" s="5"/>
      <c r="KOM14" s="5"/>
      <c r="KON14" s="5"/>
      <c r="KOO14" s="5"/>
      <c r="KOP14" s="5"/>
      <c r="KOQ14" s="5"/>
      <c r="KOR14" s="5"/>
      <c r="KOS14" s="5"/>
      <c r="KOT14" s="5"/>
      <c r="KOU14" s="5"/>
      <c r="KOV14" s="5"/>
      <c r="KOW14" s="5"/>
      <c r="KOX14" s="5"/>
      <c r="KOY14" s="5"/>
      <c r="KOZ14" s="5"/>
      <c r="KPA14" s="5"/>
      <c r="KPB14" s="5"/>
      <c r="KPC14" s="5"/>
      <c r="KPD14" s="5"/>
      <c r="KPE14" s="5"/>
      <c r="KPF14" s="5"/>
      <c r="KPG14" s="5"/>
      <c r="KPH14" s="5"/>
      <c r="KPI14" s="5"/>
      <c r="KPJ14" s="5"/>
      <c r="KPK14" s="5"/>
      <c r="KPL14" s="5"/>
      <c r="KPM14" s="5"/>
      <c r="KPN14" s="5"/>
      <c r="KPO14" s="5"/>
      <c r="KPP14" s="5"/>
      <c r="KPQ14" s="5"/>
      <c r="KPR14" s="5"/>
      <c r="KPS14" s="5"/>
      <c r="KPT14" s="5"/>
      <c r="KPU14" s="5"/>
      <c r="KPV14" s="5"/>
      <c r="KPW14" s="5"/>
      <c r="KPX14" s="5"/>
      <c r="KPY14" s="5"/>
      <c r="KPZ14" s="5"/>
      <c r="KQA14" s="5"/>
      <c r="KQB14" s="5"/>
      <c r="KQC14" s="5"/>
      <c r="KQD14" s="5"/>
      <c r="KQE14" s="5"/>
      <c r="KQF14" s="5"/>
      <c r="KQG14" s="5"/>
      <c r="KQH14" s="5"/>
      <c r="KQI14" s="5"/>
      <c r="KQJ14" s="5"/>
      <c r="KQK14" s="5"/>
      <c r="KQL14" s="5"/>
      <c r="KQM14" s="5"/>
      <c r="KQN14" s="5"/>
      <c r="KQO14" s="5"/>
      <c r="KQP14" s="5"/>
      <c r="KQQ14" s="5"/>
      <c r="KQR14" s="5"/>
      <c r="KQS14" s="5"/>
      <c r="KQT14" s="5"/>
      <c r="KQU14" s="5"/>
      <c r="KQV14" s="5"/>
      <c r="KQW14" s="5"/>
      <c r="KQX14" s="5"/>
      <c r="KQY14" s="5"/>
      <c r="KQZ14" s="5"/>
      <c r="KRA14" s="5"/>
      <c r="KRB14" s="5"/>
      <c r="KRC14" s="5"/>
      <c r="KRD14" s="5"/>
      <c r="KRE14" s="5"/>
      <c r="KRF14" s="5"/>
      <c r="KRG14" s="5"/>
      <c r="KRH14" s="5"/>
      <c r="KRI14" s="5"/>
      <c r="KRJ14" s="5"/>
      <c r="KRK14" s="5"/>
      <c r="KRL14" s="5"/>
      <c r="KRM14" s="5"/>
      <c r="KRN14" s="5"/>
      <c r="KRO14" s="5"/>
      <c r="KRP14" s="5"/>
      <c r="KRQ14" s="5"/>
      <c r="KRR14" s="5"/>
      <c r="KRS14" s="5"/>
      <c r="KRT14" s="5"/>
      <c r="KRU14" s="5"/>
      <c r="KRV14" s="5"/>
      <c r="KRW14" s="5"/>
      <c r="KRX14" s="5"/>
      <c r="KRY14" s="5"/>
      <c r="KRZ14" s="5"/>
      <c r="KSA14" s="5"/>
      <c r="KSB14" s="5"/>
      <c r="KSC14" s="5"/>
      <c r="KSD14" s="5"/>
      <c r="KSE14" s="5"/>
      <c r="KSF14" s="5"/>
      <c r="KSG14" s="5"/>
      <c r="KSH14" s="5"/>
      <c r="KSI14" s="5"/>
      <c r="KSJ14" s="5"/>
      <c r="KSK14" s="5"/>
      <c r="KSL14" s="5"/>
      <c r="KSM14" s="5"/>
      <c r="KSN14" s="5"/>
      <c r="KSO14" s="5"/>
      <c r="KSP14" s="5"/>
      <c r="KSQ14" s="5"/>
      <c r="KSR14" s="5"/>
      <c r="KSS14" s="5"/>
      <c r="KST14" s="5"/>
      <c r="KSU14" s="5"/>
      <c r="KSV14" s="5"/>
      <c r="KSW14" s="5"/>
      <c r="KSX14" s="5"/>
      <c r="KSY14" s="5"/>
      <c r="KSZ14" s="5"/>
      <c r="KTA14" s="5"/>
      <c r="KTB14" s="5"/>
      <c r="KTC14" s="5"/>
      <c r="KTD14" s="5"/>
      <c r="KTE14" s="5"/>
      <c r="KTF14" s="5"/>
      <c r="KTG14" s="5"/>
      <c r="KTH14" s="5"/>
      <c r="KTI14" s="5"/>
      <c r="KTJ14" s="5"/>
      <c r="KTK14" s="5"/>
      <c r="KTL14" s="5"/>
      <c r="KTM14" s="5"/>
      <c r="KTN14" s="5"/>
      <c r="KTO14" s="5"/>
      <c r="KTP14" s="5"/>
      <c r="KTQ14" s="5"/>
      <c r="KTR14" s="5"/>
      <c r="KTS14" s="5"/>
      <c r="KTT14" s="5"/>
      <c r="KTU14" s="5"/>
      <c r="KTV14" s="5"/>
      <c r="KTW14" s="5"/>
      <c r="KTX14" s="5"/>
      <c r="KTY14" s="5"/>
      <c r="KTZ14" s="5"/>
      <c r="KUA14" s="5"/>
      <c r="KUB14" s="5"/>
      <c r="KUC14" s="5"/>
      <c r="KUD14" s="5"/>
      <c r="KUE14" s="5"/>
      <c r="KUF14" s="5"/>
      <c r="KUG14" s="5"/>
      <c r="KUH14" s="5"/>
      <c r="KUI14" s="5"/>
      <c r="KUJ14" s="5"/>
      <c r="KUK14" s="5"/>
      <c r="KUL14" s="5"/>
      <c r="KUM14" s="5"/>
      <c r="KUN14" s="5"/>
      <c r="KUO14" s="5"/>
      <c r="KUP14" s="5"/>
      <c r="KUQ14" s="5"/>
      <c r="KUR14" s="5"/>
      <c r="KUS14" s="5"/>
      <c r="KUT14" s="5"/>
      <c r="KUU14" s="5"/>
      <c r="KUV14" s="5"/>
      <c r="KUW14" s="5"/>
      <c r="KUX14" s="5"/>
      <c r="KUY14" s="5"/>
      <c r="KUZ14" s="5"/>
      <c r="KVA14" s="5"/>
      <c r="KVB14" s="5"/>
      <c r="KVC14" s="5"/>
      <c r="KVD14" s="5"/>
      <c r="KVE14" s="5"/>
      <c r="KVF14" s="5"/>
      <c r="KVG14" s="5"/>
      <c r="KVH14" s="5"/>
      <c r="KVI14" s="5"/>
      <c r="KVJ14" s="5"/>
      <c r="KVK14" s="5"/>
      <c r="KVL14" s="5"/>
      <c r="KVM14" s="5"/>
      <c r="KVN14" s="5"/>
      <c r="KVO14" s="5"/>
      <c r="KVP14" s="5"/>
      <c r="KVQ14" s="5"/>
      <c r="KVR14" s="5"/>
      <c r="KVS14" s="5"/>
      <c r="KVT14" s="5"/>
      <c r="KVU14" s="5"/>
      <c r="KVV14" s="5"/>
      <c r="KVW14" s="5"/>
      <c r="KVX14" s="5"/>
      <c r="KVY14" s="5"/>
      <c r="KVZ14" s="5"/>
      <c r="KWA14" s="5"/>
      <c r="KWB14" s="5"/>
      <c r="KWC14" s="5"/>
      <c r="KWD14" s="5"/>
      <c r="KWE14" s="5"/>
      <c r="KWF14" s="5"/>
      <c r="KWG14" s="5"/>
      <c r="KWH14" s="5"/>
      <c r="KWI14" s="5"/>
      <c r="KWJ14" s="5"/>
      <c r="KWK14" s="5"/>
      <c r="KWL14" s="5"/>
      <c r="KWM14" s="5"/>
      <c r="KWN14" s="5"/>
      <c r="KWO14" s="5"/>
      <c r="KWP14" s="5"/>
      <c r="KWQ14" s="5"/>
      <c r="KWR14" s="5"/>
      <c r="KWS14" s="5"/>
      <c r="KWT14" s="5"/>
      <c r="KWU14" s="5"/>
      <c r="KWV14" s="5"/>
      <c r="KWW14" s="5"/>
      <c r="KWX14" s="5"/>
      <c r="KWY14" s="5"/>
      <c r="KWZ14" s="5"/>
      <c r="KXA14" s="5"/>
      <c r="KXB14" s="5"/>
      <c r="KXC14" s="5"/>
      <c r="KXD14" s="5"/>
      <c r="KXE14" s="5"/>
      <c r="KXF14" s="5"/>
      <c r="KXG14" s="5"/>
      <c r="KXH14" s="5"/>
      <c r="KXI14" s="5"/>
      <c r="KXJ14" s="5"/>
      <c r="KXK14" s="5"/>
      <c r="KXL14" s="5"/>
      <c r="KXM14" s="5"/>
      <c r="KXN14" s="5"/>
      <c r="KXO14" s="5"/>
      <c r="KXP14" s="5"/>
      <c r="KXQ14" s="5"/>
      <c r="KXR14" s="5"/>
      <c r="KXS14" s="5"/>
      <c r="KXT14" s="5"/>
      <c r="KXU14" s="5"/>
      <c r="KXV14" s="5"/>
      <c r="KXW14" s="5"/>
      <c r="KXX14" s="5"/>
      <c r="KXY14" s="5"/>
      <c r="KXZ14" s="5"/>
      <c r="KYA14" s="5"/>
      <c r="KYB14" s="5"/>
      <c r="KYC14" s="5"/>
      <c r="KYD14" s="5"/>
      <c r="KYE14" s="5"/>
      <c r="KYF14" s="5"/>
      <c r="KYG14" s="5"/>
      <c r="KYH14" s="5"/>
      <c r="KYI14" s="5"/>
      <c r="KYJ14" s="5"/>
      <c r="KYK14" s="5"/>
      <c r="KYL14" s="5"/>
      <c r="KYM14" s="5"/>
      <c r="KYN14" s="5"/>
      <c r="KYO14" s="5"/>
      <c r="KYP14" s="5"/>
      <c r="KYQ14" s="5"/>
      <c r="KYR14" s="5"/>
      <c r="KYS14" s="5"/>
      <c r="KYT14" s="5"/>
      <c r="KYU14" s="5"/>
      <c r="KYV14" s="5"/>
      <c r="KYW14" s="5"/>
      <c r="KYX14" s="5"/>
      <c r="KYY14" s="5"/>
      <c r="KYZ14" s="5"/>
      <c r="KZA14" s="5"/>
      <c r="KZB14" s="5"/>
      <c r="KZC14" s="5"/>
      <c r="KZD14" s="5"/>
      <c r="KZE14" s="5"/>
      <c r="KZF14" s="5"/>
      <c r="KZG14" s="5"/>
      <c r="KZH14" s="5"/>
      <c r="KZI14" s="5"/>
      <c r="KZJ14" s="5"/>
      <c r="KZK14" s="5"/>
      <c r="KZL14" s="5"/>
      <c r="KZM14" s="5"/>
      <c r="KZN14" s="5"/>
      <c r="KZO14" s="5"/>
      <c r="KZP14" s="5"/>
      <c r="KZQ14" s="5"/>
      <c r="KZR14" s="5"/>
      <c r="KZS14" s="5"/>
      <c r="KZT14" s="5"/>
      <c r="KZU14" s="5"/>
      <c r="KZV14" s="5"/>
      <c r="KZW14" s="5"/>
      <c r="KZX14" s="5"/>
      <c r="KZY14" s="5"/>
      <c r="KZZ14" s="5"/>
      <c r="LAA14" s="5"/>
      <c r="LAB14" s="5"/>
      <c r="LAC14" s="5"/>
      <c r="LAD14" s="5"/>
      <c r="LAE14" s="5"/>
      <c r="LAF14" s="5"/>
      <c r="LAG14" s="5"/>
      <c r="LAH14" s="5"/>
      <c r="LAI14" s="5"/>
      <c r="LAJ14" s="5"/>
      <c r="LAK14" s="5"/>
      <c r="LAL14" s="5"/>
      <c r="LAM14" s="5"/>
      <c r="LAN14" s="5"/>
      <c r="LAO14" s="5"/>
      <c r="LAP14" s="5"/>
      <c r="LAQ14" s="5"/>
      <c r="LAR14" s="5"/>
      <c r="LAS14" s="5"/>
      <c r="LAT14" s="5"/>
      <c r="LAU14" s="5"/>
      <c r="LAV14" s="5"/>
      <c r="LAW14" s="5"/>
      <c r="LAX14" s="5"/>
      <c r="LAY14" s="5"/>
      <c r="LAZ14" s="5"/>
      <c r="LBA14" s="5"/>
      <c r="LBB14" s="5"/>
      <c r="LBC14" s="5"/>
      <c r="LBD14" s="5"/>
      <c r="LBE14" s="5"/>
      <c r="LBF14" s="5"/>
      <c r="LBG14" s="5"/>
      <c r="LBH14" s="5"/>
      <c r="LBI14" s="5"/>
      <c r="LBJ14" s="5"/>
      <c r="LBK14" s="5"/>
      <c r="LBL14" s="5"/>
      <c r="LBM14" s="5"/>
      <c r="LBN14" s="5"/>
      <c r="LBO14" s="5"/>
      <c r="LBP14" s="5"/>
      <c r="LBQ14" s="5"/>
      <c r="LBR14" s="5"/>
      <c r="LBS14" s="5"/>
      <c r="LBT14" s="5"/>
      <c r="LBU14" s="5"/>
      <c r="LBV14" s="5"/>
      <c r="LBW14" s="5"/>
      <c r="LBX14" s="5"/>
      <c r="LBY14" s="5"/>
      <c r="LBZ14" s="5"/>
      <c r="LCA14" s="5"/>
      <c r="LCB14" s="5"/>
      <c r="LCC14" s="5"/>
      <c r="LCD14" s="5"/>
      <c r="LCE14" s="5"/>
      <c r="LCF14" s="5"/>
      <c r="LCG14" s="5"/>
      <c r="LCH14" s="5"/>
      <c r="LCI14" s="5"/>
      <c r="LCJ14" s="5"/>
      <c r="LCK14" s="5"/>
      <c r="LCL14" s="5"/>
      <c r="LCM14" s="5"/>
      <c r="LCN14" s="5"/>
      <c r="LCO14" s="5"/>
      <c r="LCP14" s="5"/>
      <c r="LCQ14" s="5"/>
      <c r="LCR14" s="5"/>
      <c r="LCS14" s="5"/>
      <c r="LCT14" s="5"/>
      <c r="LCU14" s="5"/>
      <c r="LCV14" s="5"/>
      <c r="LCW14" s="5"/>
      <c r="LCX14" s="5"/>
      <c r="LCY14" s="5"/>
      <c r="LCZ14" s="5"/>
      <c r="LDA14" s="5"/>
      <c r="LDB14" s="5"/>
      <c r="LDC14" s="5"/>
      <c r="LDD14" s="5"/>
      <c r="LDE14" s="5"/>
      <c r="LDF14" s="5"/>
      <c r="LDG14" s="5"/>
      <c r="LDH14" s="5"/>
      <c r="LDI14" s="5"/>
      <c r="LDJ14" s="5"/>
      <c r="LDK14" s="5"/>
      <c r="LDL14" s="5"/>
      <c r="LDM14" s="5"/>
      <c r="LDN14" s="5"/>
      <c r="LDO14" s="5"/>
      <c r="LDP14" s="5"/>
      <c r="LDQ14" s="5"/>
      <c r="LDR14" s="5"/>
      <c r="LDS14" s="5"/>
      <c r="LDT14" s="5"/>
      <c r="LDU14" s="5"/>
      <c r="LDV14" s="5"/>
      <c r="LDW14" s="5"/>
      <c r="LDX14" s="5"/>
      <c r="LDY14" s="5"/>
      <c r="LDZ14" s="5"/>
      <c r="LEA14" s="5"/>
      <c r="LEB14" s="5"/>
      <c r="LEC14" s="5"/>
      <c r="LED14" s="5"/>
      <c r="LEE14" s="5"/>
      <c r="LEF14" s="5"/>
      <c r="LEG14" s="5"/>
      <c r="LEH14" s="5"/>
      <c r="LEI14" s="5"/>
      <c r="LEJ14" s="5"/>
      <c r="LEK14" s="5"/>
      <c r="LEL14" s="5"/>
      <c r="LEM14" s="5"/>
      <c r="LEN14" s="5"/>
      <c r="LEO14" s="5"/>
      <c r="LEP14" s="5"/>
      <c r="LEQ14" s="5"/>
      <c r="LER14" s="5"/>
      <c r="LES14" s="5"/>
      <c r="LET14" s="5"/>
      <c r="LEU14" s="5"/>
      <c r="LEV14" s="5"/>
      <c r="LEW14" s="5"/>
      <c r="LEX14" s="5"/>
      <c r="LEY14" s="5"/>
      <c r="LEZ14" s="5"/>
      <c r="LFA14" s="5"/>
      <c r="LFB14" s="5"/>
      <c r="LFC14" s="5"/>
      <c r="LFD14" s="5"/>
      <c r="LFE14" s="5"/>
      <c r="LFF14" s="5"/>
      <c r="LFG14" s="5"/>
      <c r="LFH14" s="5"/>
      <c r="LFI14" s="5"/>
      <c r="LFJ14" s="5"/>
      <c r="LFK14" s="5"/>
      <c r="LFL14" s="5"/>
      <c r="LFM14" s="5"/>
      <c r="LFN14" s="5"/>
      <c r="LFO14" s="5"/>
      <c r="LFP14" s="5"/>
      <c r="LFQ14" s="5"/>
      <c r="LFR14" s="5"/>
      <c r="LFS14" s="5"/>
      <c r="LFT14" s="5"/>
      <c r="LFU14" s="5"/>
      <c r="LFV14" s="5"/>
      <c r="LFW14" s="5"/>
      <c r="LFX14" s="5"/>
      <c r="LFY14" s="5"/>
      <c r="LFZ14" s="5"/>
      <c r="LGA14" s="5"/>
      <c r="LGB14" s="5"/>
      <c r="LGC14" s="5"/>
      <c r="LGD14" s="5"/>
      <c r="LGE14" s="5"/>
      <c r="LGF14" s="5"/>
      <c r="LGG14" s="5"/>
      <c r="LGH14" s="5"/>
      <c r="LGI14" s="5"/>
      <c r="LGJ14" s="5"/>
      <c r="LGK14" s="5"/>
      <c r="LGL14" s="5"/>
      <c r="LGM14" s="5"/>
      <c r="LGN14" s="5"/>
      <c r="LGO14" s="5"/>
      <c r="LGP14" s="5"/>
      <c r="LGQ14" s="5"/>
      <c r="LGR14" s="5"/>
      <c r="LGS14" s="5"/>
      <c r="LGT14" s="5"/>
      <c r="LGU14" s="5"/>
      <c r="LGV14" s="5"/>
      <c r="LGW14" s="5"/>
      <c r="LGX14" s="5"/>
      <c r="LGY14" s="5"/>
      <c r="LGZ14" s="5"/>
      <c r="LHA14" s="5"/>
      <c r="LHB14" s="5"/>
      <c r="LHC14" s="5"/>
      <c r="LHD14" s="5"/>
      <c r="LHE14" s="5"/>
      <c r="LHF14" s="5"/>
      <c r="LHG14" s="5"/>
      <c r="LHH14" s="5"/>
      <c r="LHI14" s="5"/>
      <c r="LHJ14" s="5"/>
      <c r="LHK14" s="5"/>
      <c r="LHL14" s="5"/>
      <c r="LHM14" s="5"/>
      <c r="LHN14" s="5"/>
      <c r="LHO14" s="5"/>
      <c r="LHP14" s="5"/>
      <c r="LHQ14" s="5"/>
      <c r="LHR14" s="5"/>
      <c r="LHS14" s="5"/>
      <c r="LHT14" s="5"/>
      <c r="LHU14" s="5"/>
      <c r="LHV14" s="5"/>
      <c r="LHW14" s="5"/>
      <c r="LHX14" s="5"/>
      <c r="LHY14" s="5"/>
      <c r="LHZ14" s="5"/>
      <c r="LIA14" s="5"/>
      <c r="LIB14" s="5"/>
      <c r="LIC14" s="5"/>
      <c r="LID14" s="5"/>
      <c r="LIE14" s="5"/>
      <c r="LIF14" s="5"/>
      <c r="LIG14" s="5"/>
      <c r="LIH14" s="5"/>
      <c r="LII14" s="5"/>
      <c r="LIJ14" s="5"/>
      <c r="LIK14" s="5"/>
      <c r="LIL14" s="5"/>
      <c r="LIM14" s="5"/>
      <c r="LIN14" s="5"/>
      <c r="LIO14" s="5"/>
      <c r="LIP14" s="5"/>
      <c r="LIQ14" s="5"/>
      <c r="LIR14" s="5"/>
      <c r="LIS14" s="5"/>
      <c r="LIT14" s="5"/>
      <c r="LIU14" s="5"/>
      <c r="LIV14" s="5"/>
      <c r="LIW14" s="5"/>
      <c r="LIX14" s="5"/>
      <c r="LIY14" s="5"/>
      <c r="LIZ14" s="5"/>
      <c r="LJA14" s="5"/>
      <c r="LJB14" s="5"/>
      <c r="LJC14" s="5"/>
      <c r="LJD14" s="5"/>
      <c r="LJE14" s="5"/>
      <c r="LJF14" s="5"/>
      <c r="LJG14" s="5"/>
      <c r="LJH14" s="5"/>
      <c r="LJI14" s="5"/>
      <c r="LJJ14" s="5"/>
      <c r="LJK14" s="5"/>
      <c r="LJL14" s="5"/>
      <c r="LJM14" s="5"/>
      <c r="LJN14" s="5"/>
      <c r="LJO14" s="5"/>
      <c r="LJP14" s="5"/>
      <c r="LJQ14" s="5"/>
      <c r="LJR14" s="5"/>
      <c r="LJS14" s="5"/>
      <c r="LJT14" s="5"/>
      <c r="LJU14" s="5"/>
      <c r="LJV14" s="5"/>
      <c r="LJW14" s="5"/>
      <c r="LJX14" s="5"/>
      <c r="LJY14" s="5"/>
      <c r="LJZ14" s="5"/>
      <c r="LKA14" s="5"/>
      <c r="LKB14" s="5"/>
      <c r="LKC14" s="5"/>
      <c r="LKD14" s="5"/>
      <c r="LKE14" s="5"/>
      <c r="LKF14" s="5"/>
      <c r="LKG14" s="5"/>
      <c r="LKH14" s="5"/>
      <c r="LKI14" s="5"/>
      <c r="LKJ14" s="5"/>
      <c r="LKK14" s="5"/>
      <c r="LKL14" s="5"/>
      <c r="LKM14" s="5"/>
      <c r="LKN14" s="5"/>
      <c r="LKO14" s="5"/>
      <c r="LKP14" s="5"/>
      <c r="LKQ14" s="5"/>
      <c r="LKR14" s="5"/>
      <c r="LKS14" s="5"/>
      <c r="LKT14" s="5"/>
      <c r="LKU14" s="5"/>
      <c r="LKV14" s="5"/>
      <c r="LKW14" s="5"/>
      <c r="LKX14" s="5"/>
      <c r="LKY14" s="5"/>
      <c r="LKZ14" s="5"/>
      <c r="LLA14" s="5"/>
      <c r="LLB14" s="5"/>
      <c r="LLC14" s="5"/>
      <c r="LLD14" s="5"/>
      <c r="LLE14" s="5"/>
      <c r="LLF14" s="5"/>
      <c r="LLG14" s="5"/>
      <c r="LLH14" s="5"/>
      <c r="LLI14" s="5"/>
      <c r="LLJ14" s="5"/>
      <c r="LLK14" s="5"/>
      <c r="LLL14" s="5"/>
      <c r="LLM14" s="5"/>
      <c r="LLN14" s="5"/>
      <c r="LLO14" s="5"/>
      <c r="LLP14" s="5"/>
      <c r="LLQ14" s="5"/>
      <c r="LLR14" s="5"/>
      <c r="LLS14" s="5"/>
      <c r="LLT14" s="5"/>
      <c r="LLU14" s="5"/>
      <c r="LLV14" s="5"/>
      <c r="LLW14" s="5"/>
      <c r="LLX14" s="5"/>
      <c r="LLY14" s="5"/>
      <c r="LLZ14" s="5"/>
      <c r="LMA14" s="5"/>
      <c r="LMB14" s="5"/>
      <c r="LMC14" s="5"/>
      <c r="LMD14" s="5"/>
      <c r="LME14" s="5"/>
      <c r="LMF14" s="5"/>
      <c r="LMG14" s="5"/>
      <c r="LMH14" s="5"/>
      <c r="LMI14" s="5"/>
      <c r="LMJ14" s="5"/>
      <c r="LMK14" s="5"/>
      <c r="LML14" s="5"/>
      <c r="LMM14" s="5"/>
      <c r="LMN14" s="5"/>
      <c r="LMO14" s="5"/>
      <c r="LMP14" s="5"/>
      <c r="LMQ14" s="5"/>
      <c r="LMR14" s="5"/>
      <c r="LMS14" s="5"/>
      <c r="LMT14" s="5"/>
      <c r="LMU14" s="5"/>
      <c r="LMV14" s="5"/>
      <c r="LMW14" s="5"/>
      <c r="LMX14" s="5"/>
      <c r="LMY14" s="5"/>
      <c r="LMZ14" s="5"/>
      <c r="LNA14" s="5"/>
      <c r="LNB14" s="5"/>
      <c r="LNC14" s="5"/>
      <c r="LND14" s="5"/>
      <c r="LNE14" s="5"/>
      <c r="LNF14" s="5"/>
      <c r="LNG14" s="5"/>
      <c r="LNH14" s="5"/>
      <c r="LNI14" s="5"/>
      <c r="LNJ14" s="5"/>
      <c r="LNK14" s="5"/>
      <c r="LNL14" s="5"/>
      <c r="LNM14" s="5"/>
      <c r="LNN14" s="5"/>
      <c r="LNO14" s="5"/>
      <c r="LNP14" s="5"/>
      <c r="LNQ14" s="5"/>
      <c r="LNR14" s="5"/>
      <c r="LNS14" s="5"/>
      <c r="LNT14" s="5"/>
      <c r="LNU14" s="5"/>
      <c r="LNV14" s="5"/>
      <c r="LNW14" s="5"/>
      <c r="LNX14" s="5"/>
      <c r="LNY14" s="5"/>
      <c r="LNZ14" s="5"/>
      <c r="LOA14" s="5"/>
      <c r="LOB14" s="5"/>
      <c r="LOC14" s="5"/>
      <c r="LOD14" s="5"/>
      <c r="LOE14" s="5"/>
      <c r="LOF14" s="5"/>
      <c r="LOG14" s="5"/>
      <c r="LOH14" s="5"/>
      <c r="LOI14" s="5"/>
      <c r="LOJ14" s="5"/>
      <c r="LOK14" s="5"/>
      <c r="LOL14" s="5"/>
      <c r="LOM14" s="5"/>
      <c r="LON14" s="5"/>
      <c r="LOO14" s="5"/>
      <c r="LOP14" s="5"/>
      <c r="LOQ14" s="5"/>
      <c r="LOR14" s="5"/>
      <c r="LOS14" s="5"/>
      <c r="LOT14" s="5"/>
      <c r="LOU14" s="5"/>
      <c r="LOV14" s="5"/>
      <c r="LOW14" s="5"/>
      <c r="LOX14" s="5"/>
      <c r="LOY14" s="5"/>
      <c r="LOZ14" s="5"/>
      <c r="LPA14" s="5"/>
      <c r="LPB14" s="5"/>
      <c r="LPC14" s="5"/>
      <c r="LPD14" s="5"/>
      <c r="LPE14" s="5"/>
      <c r="LPF14" s="5"/>
      <c r="LPG14" s="5"/>
      <c r="LPH14" s="5"/>
      <c r="LPI14" s="5"/>
      <c r="LPJ14" s="5"/>
      <c r="LPK14" s="5"/>
      <c r="LPL14" s="5"/>
      <c r="LPM14" s="5"/>
      <c r="LPN14" s="5"/>
      <c r="LPO14" s="5"/>
      <c r="LPP14" s="5"/>
      <c r="LPQ14" s="5"/>
      <c r="LPR14" s="5"/>
      <c r="LPS14" s="5"/>
      <c r="LPT14" s="5"/>
      <c r="LPU14" s="5"/>
      <c r="LPV14" s="5"/>
      <c r="LPW14" s="5"/>
      <c r="LPX14" s="5"/>
      <c r="LPY14" s="5"/>
      <c r="LPZ14" s="5"/>
      <c r="LQA14" s="5"/>
      <c r="LQB14" s="5"/>
      <c r="LQC14" s="5"/>
      <c r="LQD14" s="5"/>
      <c r="LQE14" s="5"/>
      <c r="LQF14" s="5"/>
      <c r="LQG14" s="5"/>
      <c r="LQH14" s="5"/>
      <c r="LQI14" s="5"/>
      <c r="LQJ14" s="5"/>
      <c r="LQK14" s="5"/>
      <c r="LQL14" s="5"/>
      <c r="LQM14" s="5"/>
      <c r="LQN14" s="5"/>
      <c r="LQO14" s="5"/>
      <c r="LQP14" s="5"/>
      <c r="LQQ14" s="5"/>
      <c r="LQR14" s="5"/>
      <c r="LQS14" s="5"/>
      <c r="LQT14" s="5"/>
      <c r="LQU14" s="5"/>
      <c r="LQV14" s="5"/>
      <c r="LQW14" s="5"/>
      <c r="LQX14" s="5"/>
      <c r="LQY14" s="5"/>
      <c r="LQZ14" s="5"/>
      <c r="LRA14" s="5"/>
      <c r="LRB14" s="5"/>
      <c r="LRC14" s="5"/>
      <c r="LRD14" s="5"/>
      <c r="LRE14" s="5"/>
      <c r="LRF14" s="5"/>
      <c r="LRG14" s="5"/>
      <c r="LRH14" s="5"/>
      <c r="LRI14" s="5"/>
      <c r="LRJ14" s="5"/>
      <c r="LRK14" s="5"/>
      <c r="LRL14" s="5"/>
      <c r="LRM14" s="5"/>
      <c r="LRN14" s="5"/>
      <c r="LRO14" s="5"/>
      <c r="LRP14" s="5"/>
      <c r="LRQ14" s="5"/>
      <c r="LRR14" s="5"/>
      <c r="LRS14" s="5"/>
      <c r="LRT14" s="5"/>
      <c r="LRU14" s="5"/>
      <c r="LRV14" s="5"/>
      <c r="LRW14" s="5"/>
      <c r="LRX14" s="5"/>
      <c r="LRY14" s="5"/>
      <c r="LRZ14" s="5"/>
      <c r="LSA14" s="5"/>
      <c r="LSB14" s="5"/>
      <c r="LSC14" s="5"/>
      <c r="LSD14" s="5"/>
      <c r="LSE14" s="5"/>
      <c r="LSF14" s="5"/>
      <c r="LSG14" s="5"/>
      <c r="LSH14" s="5"/>
      <c r="LSI14" s="5"/>
      <c r="LSJ14" s="5"/>
      <c r="LSK14" s="5"/>
      <c r="LSL14" s="5"/>
      <c r="LSM14" s="5"/>
      <c r="LSN14" s="5"/>
      <c r="LSO14" s="5"/>
      <c r="LSP14" s="5"/>
      <c r="LSQ14" s="5"/>
      <c r="LSR14" s="5"/>
      <c r="LSS14" s="5"/>
      <c r="LST14" s="5"/>
      <c r="LSU14" s="5"/>
      <c r="LSV14" s="5"/>
      <c r="LSW14" s="5"/>
      <c r="LSX14" s="5"/>
      <c r="LSY14" s="5"/>
      <c r="LSZ14" s="5"/>
      <c r="LTA14" s="5"/>
      <c r="LTB14" s="5"/>
      <c r="LTC14" s="5"/>
      <c r="LTD14" s="5"/>
      <c r="LTE14" s="5"/>
      <c r="LTF14" s="5"/>
      <c r="LTG14" s="5"/>
      <c r="LTH14" s="5"/>
      <c r="LTI14" s="5"/>
      <c r="LTJ14" s="5"/>
      <c r="LTK14" s="5"/>
      <c r="LTL14" s="5"/>
      <c r="LTM14" s="5"/>
      <c r="LTN14" s="5"/>
      <c r="LTO14" s="5"/>
      <c r="LTP14" s="5"/>
      <c r="LTQ14" s="5"/>
      <c r="LTR14" s="5"/>
      <c r="LTS14" s="5"/>
      <c r="LTT14" s="5"/>
      <c r="LTU14" s="5"/>
      <c r="LTV14" s="5"/>
      <c r="LTW14" s="5"/>
      <c r="LTX14" s="5"/>
      <c r="LTY14" s="5"/>
      <c r="LTZ14" s="5"/>
      <c r="LUA14" s="5"/>
      <c r="LUB14" s="5"/>
      <c r="LUC14" s="5"/>
      <c r="LUD14" s="5"/>
      <c r="LUE14" s="5"/>
      <c r="LUF14" s="5"/>
      <c r="LUG14" s="5"/>
      <c r="LUH14" s="5"/>
      <c r="LUI14" s="5"/>
      <c r="LUJ14" s="5"/>
      <c r="LUK14" s="5"/>
      <c r="LUL14" s="5"/>
      <c r="LUM14" s="5"/>
      <c r="LUN14" s="5"/>
      <c r="LUO14" s="5"/>
      <c r="LUP14" s="5"/>
      <c r="LUQ14" s="5"/>
      <c r="LUR14" s="5"/>
      <c r="LUS14" s="5"/>
      <c r="LUT14" s="5"/>
      <c r="LUU14" s="5"/>
      <c r="LUV14" s="5"/>
      <c r="LUW14" s="5"/>
      <c r="LUX14" s="5"/>
      <c r="LUY14" s="5"/>
      <c r="LUZ14" s="5"/>
      <c r="LVA14" s="5"/>
      <c r="LVB14" s="5"/>
      <c r="LVC14" s="5"/>
      <c r="LVD14" s="5"/>
      <c r="LVE14" s="5"/>
      <c r="LVF14" s="5"/>
      <c r="LVG14" s="5"/>
      <c r="LVH14" s="5"/>
      <c r="LVI14" s="5"/>
      <c r="LVJ14" s="5"/>
      <c r="LVK14" s="5"/>
      <c r="LVL14" s="5"/>
      <c r="LVM14" s="5"/>
      <c r="LVN14" s="5"/>
      <c r="LVO14" s="5"/>
      <c r="LVP14" s="5"/>
      <c r="LVQ14" s="5"/>
      <c r="LVR14" s="5"/>
      <c r="LVS14" s="5"/>
      <c r="LVT14" s="5"/>
      <c r="LVU14" s="5"/>
      <c r="LVV14" s="5"/>
      <c r="LVW14" s="5"/>
      <c r="LVX14" s="5"/>
      <c r="LVY14" s="5"/>
      <c r="LVZ14" s="5"/>
      <c r="LWA14" s="5"/>
      <c r="LWB14" s="5"/>
      <c r="LWC14" s="5"/>
      <c r="LWD14" s="5"/>
      <c r="LWE14" s="5"/>
      <c r="LWF14" s="5"/>
      <c r="LWG14" s="5"/>
      <c r="LWH14" s="5"/>
      <c r="LWI14" s="5"/>
      <c r="LWJ14" s="5"/>
      <c r="LWK14" s="5"/>
      <c r="LWL14" s="5"/>
      <c r="LWM14" s="5"/>
      <c r="LWN14" s="5"/>
      <c r="LWO14" s="5"/>
      <c r="LWP14" s="5"/>
      <c r="LWQ14" s="5"/>
      <c r="LWR14" s="5"/>
      <c r="LWS14" s="5"/>
      <c r="LWT14" s="5"/>
      <c r="LWU14" s="5"/>
      <c r="LWV14" s="5"/>
      <c r="LWW14" s="5"/>
      <c r="LWX14" s="5"/>
      <c r="LWY14" s="5"/>
      <c r="LWZ14" s="5"/>
      <c r="LXA14" s="5"/>
      <c r="LXB14" s="5"/>
      <c r="LXC14" s="5"/>
      <c r="LXD14" s="5"/>
      <c r="LXE14" s="5"/>
      <c r="LXF14" s="5"/>
      <c r="LXG14" s="5"/>
      <c r="LXH14" s="5"/>
      <c r="LXI14" s="5"/>
      <c r="LXJ14" s="5"/>
      <c r="LXK14" s="5"/>
      <c r="LXL14" s="5"/>
      <c r="LXM14" s="5"/>
      <c r="LXN14" s="5"/>
      <c r="LXO14" s="5"/>
      <c r="LXP14" s="5"/>
      <c r="LXQ14" s="5"/>
      <c r="LXR14" s="5"/>
      <c r="LXS14" s="5"/>
      <c r="LXT14" s="5"/>
      <c r="LXU14" s="5"/>
      <c r="LXV14" s="5"/>
      <c r="LXW14" s="5"/>
      <c r="LXX14" s="5"/>
      <c r="LXY14" s="5"/>
      <c r="LXZ14" s="5"/>
      <c r="LYA14" s="5"/>
      <c r="LYB14" s="5"/>
      <c r="LYC14" s="5"/>
      <c r="LYD14" s="5"/>
      <c r="LYE14" s="5"/>
      <c r="LYF14" s="5"/>
      <c r="LYG14" s="5"/>
      <c r="LYH14" s="5"/>
      <c r="LYI14" s="5"/>
      <c r="LYJ14" s="5"/>
      <c r="LYK14" s="5"/>
      <c r="LYL14" s="5"/>
      <c r="LYM14" s="5"/>
      <c r="LYN14" s="5"/>
      <c r="LYO14" s="5"/>
      <c r="LYP14" s="5"/>
      <c r="LYQ14" s="5"/>
      <c r="LYR14" s="5"/>
      <c r="LYS14" s="5"/>
      <c r="LYT14" s="5"/>
      <c r="LYU14" s="5"/>
      <c r="LYV14" s="5"/>
      <c r="LYW14" s="5"/>
      <c r="LYX14" s="5"/>
      <c r="LYY14" s="5"/>
      <c r="LYZ14" s="5"/>
      <c r="LZA14" s="5"/>
      <c r="LZB14" s="5"/>
      <c r="LZC14" s="5"/>
      <c r="LZD14" s="5"/>
      <c r="LZE14" s="5"/>
      <c r="LZF14" s="5"/>
      <c r="LZG14" s="5"/>
      <c r="LZH14" s="5"/>
      <c r="LZI14" s="5"/>
      <c r="LZJ14" s="5"/>
      <c r="LZK14" s="5"/>
      <c r="LZL14" s="5"/>
      <c r="LZM14" s="5"/>
      <c r="LZN14" s="5"/>
      <c r="LZO14" s="5"/>
      <c r="LZP14" s="5"/>
      <c r="LZQ14" s="5"/>
      <c r="LZR14" s="5"/>
      <c r="LZS14" s="5"/>
      <c r="LZT14" s="5"/>
      <c r="LZU14" s="5"/>
      <c r="LZV14" s="5"/>
      <c r="LZW14" s="5"/>
      <c r="LZX14" s="5"/>
      <c r="LZY14" s="5"/>
      <c r="LZZ14" s="5"/>
      <c r="MAA14" s="5"/>
      <c r="MAB14" s="5"/>
      <c r="MAC14" s="5"/>
      <c r="MAD14" s="5"/>
      <c r="MAE14" s="5"/>
      <c r="MAF14" s="5"/>
      <c r="MAG14" s="5"/>
      <c r="MAH14" s="5"/>
      <c r="MAI14" s="5"/>
      <c r="MAJ14" s="5"/>
      <c r="MAK14" s="5"/>
      <c r="MAL14" s="5"/>
      <c r="MAM14" s="5"/>
      <c r="MAN14" s="5"/>
      <c r="MAO14" s="5"/>
      <c r="MAP14" s="5"/>
      <c r="MAQ14" s="5"/>
      <c r="MAR14" s="5"/>
      <c r="MAS14" s="5"/>
      <c r="MAT14" s="5"/>
      <c r="MAU14" s="5"/>
      <c r="MAV14" s="5"/>
      <c r="MAW14" s="5"/>
      <c r="MAX14" s="5"/>
      <c r="MAY14" s="5"/>
      <c r="MAZ14" s="5"/>
      <c r="MBA14" s="5"/>
      <c r="MBB14" s="5"/>
      <c r="MBC14" s="5"/>
      <c r="MBD14" s="5"/>
      <c r="MBE14" s="5"/>
      <c r="MBF14" s="5"/>
      <c r="MBG14" s="5"/>
      <c r="MBH14" s="5"/>
      <c r="MBI14" s="5"/>
      <c r="MBJ14" s="5"/>
      <c r="MBK14" s="5"/>
      <c r="MBL14" s="5"/>
      <c r="MBM14" s="5"/>
      <c r="MBN14" s="5"/>
      <c r="MBO14" s="5"/>
      <c r="MBP14" s="5"/>
      <c r="MBQ14" s="5"/>
      <c r="MBR14" s="5"/>
      <c r="MBS14" s="5"/>
      <c r="MBT14" s="5"/>
      <c r="MBU14" s="5"/>
      <c r="MBV14" s="5"/>
      <c r="MBW14" s="5"/>
      <c r="MBX14" s="5"/>
      <c r="MBY14" s="5"/>
      <c r="MBZ14" s="5"/>
      <c r="MCA14" s="5"/>
      <c r="MCB14" s="5"/>
      <c r="MCC14" s="5"/>
      <c r="MCD14" s="5"/>
      <c r="MCE14" s="5"/>
      <c r="MCF14" s="5"/>
      <c r="MCG14" s="5"/>
      <c r="MCH14" s="5"/>
      <c r="MCI14" s="5"/>
      <c r="MCJ14" s="5"/>
      <c r="MCK14" s="5"/>
      <c r="MCL14" s="5"/>
      <c r="MCM14" s="5"/>
      <c r="MCN14" s="5"/>
      <c r="MCO14" s="5"/>
      <c r="MCP14" s="5"/>
      <c r="MCQ14" s="5"/>
      <c r="MCR14" s="5"/>
      <c r="MCS14" s="5"/>
      <c r="MCT14" s="5"/>
      <c r="MCU14" s="5"/>
      <c r="MCV14" s="5"/>
      <c r="MCW14" s="5"/>
      <c r="MCX14" s="5"/>
      <c r="MCY14" s="5"/>
      <c r="MCZ14" s="5"/>
      <c r="MDA14" s="5"/>
      <c r="MDB14" s="5"/>
      <c r="MDC14" s="5"/>
      <c r="MDD14" s="5"/>
      <c r="MDE14" s="5"/>
      <c r="MDF14" s="5"/>
      <c r="MDG14" s="5"/>
      <c r="MDH14" s="5"/>
      <c r="MDI14" s="5"/>
      <c r="MDJ14" s="5"/>
      <c r="MDK14" s="5"/>
      <c r="MDL14" s="5"/>
      <c r="MDM14" s="5"/>
      <c r="MDN14" s="5"/>
      <c r="MDO14" s="5"/>
      <c r="MDP14" s="5"/>
      <c r="MDQ14" s="5"/>
      <c r="MDR14" s="5"/>
      <c r="MDS14" s="5"/>
      <c r="MDT14" s="5"/>
      <c r="MDU14" s="5"/>
      <c r="MDV14" s="5"/>
      <c r="MDW14" s="5"/>
      <c r="MDX14" s="5"/>
      <c r="MDY14" s="5"/>
      <c r="MDZ14" s="5"/>
      <c r="MEA14" s="5"/>
      <c r="MEB14" s="5"/>
      <c r="MEC14" s="5"/>
      <c r="MED14" s="5"/>
      <c r="MEE14" s="5"/>
      <c r="MEF14" s="5"/>
      <c r="MEG14" s="5"/>
      <c r="MEH14" s="5"/>
      <c r="MEI14" s="5"/>
      <c r="MEJ14" s="5"/>
      <c r="MEK14" s="5"/>
      <c r="MEL14" s="5"/>
      <c r="MEM14" s="5"/>
      <c r="MEN14" s="5"/>
      <c r="MEO14" s="5"/>
      <c r="MEP14" s="5"/>
      <c r="MEQ14" s="5"/>
      <c r="MER14" s="5"/>
      <c r="MES14" s="5"/>
      <c r="MET14" s="5"/>
      <c r="MEU14" s="5"/>
      <c r="MEV14" s="5"/>
      <c r="MEW14" s="5"/>
      <c r="MEX14" s="5"/>
      <c r="MEY14" s="5"/>
      <c r="MEZ14" s="5"/>
      <c r="MFA14" s="5"/>
      <c r="MFB14" s="5"/>
      <c r="MFC14" s="5"/>
      <c r="MFD14" s="5"/>
      <c r="MFE14" s="5"/>
      <c r="MFF14" s="5"/>
      <c r="MFG14" s="5"/>
      <c r="MFH14" s="5"/>
      <c r="MFI14" s="5"/>
      <c r="MFJ14" s="5"/>
      <c r="MFK14" s="5"/>
      <c r="MFL14" s="5"/>
      <c r="MFM14" s="5"/>
      <c r="MFN14" s="5"/>
      <c r="MFO14" s="5"/>
      <c r="MFP14" s="5"/>
      <c r="MFQ14" s="5"/>
      <c r="MFR14" s="5"/>
      <c r="MFS14" s="5"/>
      <c r="MFT14" s="5"/>
      <c r="MFU14" s="5"/>
      <c r="MFV14" s="5"/>
      <c r="MFW14" s="5"/>
      <c r="MFX14" s="5"/>
      <c r="MFY14" s="5"/>
      <c r="MFZ14" s="5"/>
      <c r="MGA14" s="5"/>
      <c r="MGB14" s="5"/>
      <c r="MGC14" s="5"/>
      <c r="MGD14" s="5"/>
      <c r="MGE14" s="5"/>
      <c r="MGF14" s="5"/>
      <c r="MGG14" s="5"/>
      <c r="MGH14" s="5"/>
      <c r="MGI14" s="5"/>
      <c r="MGJ14" s="5"/>
      <c r="MGK14" s="5"/>
      <c r="MGL14" s="5"/>
      <c r="MGM14" s="5"/>
      <c r="MGN14" s="5"/>
      <c r="MGO14" s="5"/>
      <c r="MGP14" s="5"/>
      <c r="MGQ14" s="5"/>
      <c r="MGR14" s="5"/>
      <c r="MGS14" s="5"/>
      <c r="MGT14" s="5"/>
      <c r="MGU14" s="5"/>
      <c r="MGV14" s="5"/>
      <c r="MGW14" s="5"/>
      <c r="MGX14" s="5"/>
      <c r="MGY14" s="5"/>
      <c r="MGZ14" s="5"/>
      <c r="MHA14" s="5"/>
      <c r="MHB14" s="5"/>
      <c r="MHC14" s="5"/>
      <c r="MHD14" s="5"/>
      <c r="MHE14" s="5"/>
      <c r="MHF14" s="5"/>
      <c r="MHG14" s="5"/>
      <c r="MHH14" s="5"/>
      <c r="MHI14" s="5"/>
      <c r="MHJ14" s="5"/>
      <c r="MHK14" s="5"/>
      <c r="MHL14" s="5"/>
      <c r="MHM14" s="5"/>
      <c r="MHN14" s="5"/>
      <c r="MHO14" s="5"/>
      <c r="MHP14" s="5"/>
      <c r="MHQ14" s="5"/>
      <c r="MHR14" s="5"/>
      <c r="MHS14" s="5"/>
      <c r="MHT14" s="5"/>
      <c r="MHU14" s="5"/>
      <c r="MHV14" s="5"/>
      <c r="MHW14" s="5"/>
      <c r="MHX14" s="5"/>
      <c r="MHY14" s="5"/>
      <c r="MHZ14" s="5"/>
      <c r="MIA14" s="5"/>
      <c r="MIB14" s="5"/>
      <c r="MIC14" s="5"/>
      <c r="MID14" s="5"/>
      <c r="MIE14" s="5"/>
      <c r="MIF14" s="5"/>
      <c r="MIG14" s="5"/>
      <c r="MIH14" s="5"/>
      <c r="MII14" s="5"/>
      <c r="MIJ14" s="5"/>
      <c r="MIK14" s="5"/>
      <c r="MIL14" s="5"/>
      <c r="MIM14" s="5"/>
      <c r="MIN14" s="5"/>
      <c r="MIO14" s="5"/>
      <c r="MIP14" s="5"/>
      <c r="MIQ14" s="5"/>
      <c r="MIR14" s="5"/>
      <c r="MIS14" s="5"/>
      <c r="MIT14" s="5"/>
      <c r="MIU14" s="5"/>
      <c r="MIV14" s="5"/>
      <c r="MIW14" s="5"/>
      <c r="MIX14" s="5"/>
      <c r="MIY14" s="5"/>
      <c r="MIZ14" s="5"/>
      <c r="MJA14" s="5"/>
      <c r="MJB14" s="5"/>
      <c r="MJC14" s="5"/>
      <c r="MJD14" s="5"/>
      <c r="MJE14" s="5"/>
      <c r="MJF14" s="5"/>
      <c r="MJG14" s="5"/>
      <c r="MJH14" s="5"/>
      <c r="MJI14" s="5"/>
      <c r="MJJ14" s="5"/>
      <c r="MJK14" s="5"/>
      <c r="MJL14" s="5"/>
      <c r="MJM14" s="5"/>
      <c r="MJN14" s="5"/>
      <c r="MJO14" s="5"/>
      <c r="MJP14" s="5"/>
      <c r="MJQ14" s="5"/>
      <c r="MJR14" s="5"/>
      <c r="MJS14" s="5"/>
      <c r="MJT14" s="5"/>
      <c r="MJU14" s="5"/>
      <c r="MJV14" s="5"/>
      <c r="MJW14" s="5"/>
      <c r="MJX14" s="5"/>
      <c r="MJY14" s="5"/>
      <c r="MJZ14" s="5"/>
      <c r="MKA14" s="5"/>
      <c r="MKB14" s="5"/>
      <c r="MKC14" s="5"/>
      <c r="MKD14" s="5"/>
      <c r="MKE14" s="5"/>
      <c r="MKF14" s="5"/>
      <c r="MKG14" s="5"/>
      <c r="MKH14" s="5"/>
      <c r="MKI14" s="5"/>
      <c r="MKJ14" s="5"/>
      <c r="MKK14" s="5"/>
      <c r="MKL14" s="5"/>
      <c r="MKM14" s="5"/>
      <c r="MKN14" s="5"/>
      <c r="MKO14" s="5"/>
      <c r="MKP14" s="5"/>
      <c r="MKQ14" s="5"/>
      <c r="MKR14" s="5"/>
      <c r="MKS14" s="5"/>
      <c r="MKT14" s="5"/>
      <c r="MKU14" s="5"/>
      <c r="MKV14" s="5"/>
      <c r="MKW14" s="5"/>
      <c r="MKX14" s="5"/>
      <c r="MKY14" s="5"/>
      <c r="MKZ14" s="5"/>
      <c r="MLA14" s="5"/>
      <c r="MLB14" s="5"/>
      <c r="MLC14" s="5"/>
      <c r="MLD14" s="5"/>
      <c r="MLE14" s="5"/>
      <c r="MLF14" s="5"/>
      <c r="MLG14" s="5"/>
      <c r="MLH14" s="5"/>
      <c r="MLI14" s="5"/>
      <c r="MLJ14" s="5"/>
      <c r="MLK14" s="5"/>
      <c r="MLL14" s="5"/>
      <c r="MLM14" s="5"/>
      <c r="MLN14" s="5"/>
      <c r="MLO14" s="5"/>
      <c r="MLP14" s="5"/>
      <c r="MLQ14" s="5"/>
      <c r="MLR14" s="5"/>
      <c r="MLS14" s="5"/>
      <c r="MLT14" s="5"/>
      <c r="MLU14" s="5"/>
      <c r="MLV14" s="5"/>
      <c r="MLW14" s="5"/>
      <c r="MLX14" s="5"/>
      <c r="MLY14" s="5"/>
      <c r="MLZ14" s="5"/>
      <c r="MMA14" s="5"/>
      <c r="MMB14" s="5"/>
      <c r="MMC14" s="5"/>
      <c r="MMD14" s="5"/>
      <c r="MME14" s="5"/>
      <c r="MMF14" s="5"/>
      <c r="MMG14" s="5"/>
      <c r="MMH14" s="5"/>
      <c r="MMI14" s="5"/>
      <c r="MMJ14" s="5"/>
      <c r="MMK14" s="5"/>
      <c r="MML14" s="5"/>
      <c r="MMM14" s="5"/>
      <c r="MMN14" s="5"/>
      <c r="MMO14" s="5"/>
      <c r="MMP14" s="5"/>
      <c r="MMQ14" s="5"/>
      <c r="MMR14" s="5"/>
      <c r="MMS14" s="5"/>
      <c r="MMT14" s="5"/>
      <c r="MMU14" s="5"/>
      <c r="MMV14" s="5"/>
      <c r="MMW14" s="5"/>
      <c r="MMX14" s="5"/>
      <c r="MMY14" s="5"/>
      <c r="MMZ14" s="5"/>
      <c r="MNA14" s="5"/>
      <c r="MNB14" s="5"/>
      <c r="MNC14" s="5"/>
      <c r="MND14" s="5"/>
      <c r="MNE14" s="5"/>
      <c r="MNF14" s="5"/>
      <c r="MNG14" s="5"/>
      <c r="MNH14" s="5"/>
      <c r="MNI14" s="5"/>
      <c r="MNJ14" s="5"/>
      <c r="MNK14" s="5"/>
      <c r="MNL14" s="5"/>
      <c r="MNM14" s="5"/>
      <c r="MNN14" s="5"/>
      <c r="MNO14" s="5"/>
      <c r="MNP14" s="5"/>
      <c r="MNQ14" s="5"/>
      <c r="MNR14" s="5"/>
      <c r="MNS14" s="5"/>
      <c r="MNT14" s="5"/>
      <c r="MNU14" s="5"/>
      <c r="MNV14" s="5"/>
      <c r="MNW14" s="5"/>
      <c r="MNX14" s="5"/>
      <c r="MNY14" s="5"/>
      <c r="MNZ14" s="5"/>
      <c r="MOA14" s="5"/>
      <c r="MOB14" s="5"/>
      <c r="MOC14" s="5"/>
      <c r="MOD14" s="5"/>
      <c r="MOE14" s="5"/>
      <c r="MOF14" s="5"/>
      <c r="MOG14" s="5"/>
      <c r="MOH14" s="5"/>
      <c r="MOI14" s="5"/>
      <c r="MOJ14" s="5"/>
      <c r="MOK14" s="5"/>
      <c r="MOL14" s="5"/>
      <c r="MOM14" s="5"/>
      <c r="MON14" s="5"/>
      <c r="MOO14" s="5"/>
      <c r="MOP14" s="5"/>
      <c r="MOQ14" s="5"/>
      <c r="MOR14" s="5"/>
      <c r="MOS14" s="5"/>
      <c r="MOT14" s="5"/>
      <c r="MOU14" s="5"/>
      <c r="MOV14" s="5"/>
      <c r="MOW14" s="5"/>
      <c r="MOX14" s="5"/>
      <c r="MOY14" s="5"/>
      <c r="MOZ14" s="5"/>
      <c r="MPA14" s="5"/>
      <c r="MPB14" s="5"/>
      <c r="MPC14" s="5"/>
      <c r="MPD14" s="5"/>
      <c r="MPE14" s="5"/>
      <c r="MPF14" s="5"/>
      <c r="MPG14" s="5"/>
      <c r="MPH14" s="5"/>
      <c r="MPI14" s="5"/>
      <c r="MPJ14" s="5"/>
      <c r="MPK14" s="5"/>
      <c r="MPL14" s="5"/>
      <c r="MPM14" s="5"/>
      <c r="MPN14" s="5"/>
      <c r="MPO14" s="5"/>
      <c r="MPP14" s="5"/>
      <c r="MPQ14" s="5"/>
      <c r="MPR14" s="5"/>
      <c r="MPS14" s="5"/>
      <c r="MPT14" s="5"/>
      <c r="MPU14" s="5"/>
      <c r="MPV14" s="5"/>
      <c r="MPW14" s="5"/>
      <c r="MPX14" s="5"/>
      <c r="MPY14" s="5"/>
      <c r="MPZ14" s="5"/>
      <c r="MQA14" s="5"/>
      <c r="MQB14" s="5"/>
      <c r="MQC14" s="5"/>
      <c r="MQD14" s="5"/>
      <c r="MQE14" s="5"/>
      <c r="MQF14" s="5"/>
      <c r="MQG14" s="5"/>
      <c r="MQH14" s="5"/>
      <c r="MQI14" s="5"/>
      <c r="MQJ14" s="5"/>
      <c r="MQK14" s="5"/>
      <c r="MQL14" s="5"/>
      <c r="MQM14" s="5"/>
      <c r="MQN14" s="5"/>
      <c r="MQO14" s="5"/>
      <c r="MQP14" s="5"/>
      <c r="MQQ14" s="5"/>
      <c r="MQR14" s="5"/>
      <c r="MQS14" s="5"/>
      <c r="MQT14" s="5"/>
      <c r="MQU14" s="5"/>
      <c r="MQV14" s="5"/>
      <c r="MQW14" s="5"/>
      <c r="MQX14" s="5"/>
      <c r="MQY14" s="5"/>
      <c r="MQZ14" s="5"/>
      <c r="MRA14" s="5"/>
      <c r="MRB14" s="5"/>
      <c r="MRC14" s="5"/>
      <c r="MRD14" s="5"/>
      <c r="MRE14" s="5"/>
      <c r="MRF14" s="5"/>
      <c r="MRG14" s="5"/>
      <c r="MRH14" s="5"/>
      <c r="MRI14" s="5"/>
      <c r="MRJ14" s="5"/>
      <c r="MRK14" s="5"/>
      <c r="MRL14" s="5"/>
      <c r="MRM14" s="5"/>
      <c r="MRN14" s="5"/>
      <c r="MRO14" s="5"/>
      <c r="MRP14" s="5"/>
      <c r="MRQ14" s="5"/>
      <c r="MRR14" s="5"/>
      <c r="MRS14" s="5"/>
      <c r="MRT14" s="5"/>
      <c r="MRU14" s="5"/>
      <c r="MRV14" s="5"/>
      <c r="MRW14" s="5"/>
      <c r="MRX14" s="5"/>
      <c r="MRY14" s="5"/>
      <c r="MRZ14" s="5"/>
      <c r="MSA14" s="5"/>
      <c r="MSB14" s="5"/>
      <c r="MSC14" s="5"/>
      <c r="MSD14" s="5"/>
      <c r="MSE14" s="5"/>
      <c r="MSF14" s="5"/>
      <c r="MSG14" s="5"/>
      <c r="MSH14" s="5"/>
      <c r="MSI14" s="5"/>
      <c r="MSJ14" s="5"/>
      <c r="MSK14" s="5"/>
      <c r="MSL14" s="5"/>
      <c r="MSM14" s="5"/>
      <c r="MSN14" s="5"/>
      <c r="MSO14" s="5"/>
      <c r="MSP14" s="5"/>
      <c r="MSQ14" s="5"/>
      <c r="MSR14" s="5"/>
      <c r="MSS14" s="5"/>
      <c r="MST14" s="5"/>
      <c r="MSU14" s="5"/>
      <c r="MSV14" s="5"/>
      <c r="MSW14" s="5"/>
      <c r="MSX14" s="5"/>
      <c r="MSY14" s="5"/>
      <c r="MSZ14" s="5"/>
      <c r="MTA14" s="5"/>
      <c r="MTB14" s="5"/>
      <c r="MTC14" s="5"/>
      <c r="MTD14" s="5"/>
      <c r="MTE14" s="5"/>
      <c r="MTF14" s="5"/>
      <c r="MTG14" s="5"/>
      <c r="MTH14" s="5"/>
      <c r="MTI14" s="5"/>
      <c r="MTJ14" s="5"/>
      <c r="MTK14" s="5"/>
      <c r="MTL14" s="5"/>
      <c r="MTM14" s="5"/>
      <c r="MTN14" s="5"/>
      <c r="MTO14" s="5"/>
      <c r="MTP14" s="5"/>
      <c r="MTQ14" s="5"/>
      <c r="MTR14" s="5"/>
      <c r="MTS14" s="5"/>
      <c r="MTT14" s="5"/>
      <c r="MTU14" s="5"/>
      <c r="MTV14" s="5"/>
      <c r="MTW14" s="5"/>
      <c r="MTX14" s="5"/>
      <c r="MTY14" s="5"/>
      <c r="MTZ14" s="5"/>
      <c r="MUA14" s="5"/>
      <c r="MUB14" s="5"/>
      <c r="MUC14" s="5"/>
      <c r="MUD14" s="5"/>
      <c r="MUE14" s="5"/>
      <c r="MUF14" s="5"/>
      <c r="MUG14" s="5"/>
      <c r="MUH14" s="5"/>
      <c r="MUI14" s="5"/>
      <c r="MUJ14" s="5"/>
      <c r="MUK14" s="5"/>
      <c r="MUL14" s="5"/>
      <c r="MUM14" s="5"/>
      <c r="MUN14" s="5"/>
      <c r="MUO14" s="5"/>
      <c r="MUP14" s="5"/>
      <c r="MUQ14" s="5"/>
      <c r="MUR14" s="5"/>
      <c r="MUS14" s="5"/>
      <c r="MUT14" s="5"/>
      <c r="MUU14" s="5"/>
      <c r="MUV14" s="5"/>
      <c r="MUW14" s="5"/>
      <c r="MUX14" s="5"/>
      <c r="MUY14" s="5"/>
      <c r="MUZ14" s="5"/>
      <c r="MVA14" s="5"/>
      <c r="MVB14" s="5"/>
      <c r="MVC14" s="5"/>
      <c r="MVD14" s="5"/>
      <c r="MVE14" s="5"/>
      <c r="MVF14" s="5"/>
      <c r="MVG14" s="5"/>
      <c r="MVH14" s="5"/>
      <c r="MVI14" s="5"/>
      <c r="MVJ14" s="5"/>
      <c r="MVK14" s="5"/>
      <c r="MVL14" s="5"/>
      <c r="MVM14" s="5"/>
      <c r="MVN14" s="5"/>
      <c r="MVO14" s="5"/>
      <c r="MVP14" s="5"/>
      <c r="MVQ14" s="5"/>
      <c r="MVR14" s="5"/>
      <c r="MVS14" s="5"/>
      <c r="MVT14" s="5"/>
      <c r="MVU14" s="5"/>
      <c r="MVV14" s="5"/>
      <c r="MVW14" s="5"/>
      <c r="MVX14" s="5"/>
      <c r="MVY14" s="5"/>
      <c r="MVZ14" s="5"/>
      <c r="MWA14" s="5"/>
      <c r="MWB14" s="5"/>
      <c r="MWC14" s="5"/>
      <c r="MWD14" s="5"/>
      <c r="MWE14" s="5"/>
      <c r="MWF14" s="5"/>
      <c r="MWG14" s="5"/>
      <c r="MWH14" s="5"/>
      <c r="MWI14" s="5"/>
      <c r="MWJ14" s="5"/>
      <c r="MWK14" s="5"/>
      <c r="MWL14" s="5"/>
      <c r="MWM14" s="5"/>
      <c r="MWN14" s="5"/>
      <c r="MWO14" s="5"/>
      <c r="MWP14" s="5"/>
      <c r="MWQ14" s="5"/>
      <c r="MWR14" s="5"/>
      <c r="MWS14" s="5"/>
      <c r="MWT14" s="5"/>
      <c r="MWU14" s="5"/>
      <c r="MWV14" s="5"/>
      <c r="MWW14" s="5"/>
      <c r="MWX14" s="5"/>
      <c r="MWY14" s="5"/>
      <c r="MWZ14" s="5"/>
      <c r="MXA14" s="5"/>
      <c r="MXB14" s="5"/>
      <c r="MXC14" s="5"/>
      <c r="MXD14" s="5"/>
      <c r="MXE14" s="5"/>
      <c r="MXF14" s="5"/>
      <c r="MXG14" s="5"/>
      <c r="MXH14" s="5"/>
      <c r="MXI14" s="5"/>
      <c r="MXJ14" s="5"/>
      <c r="MXK14" s="5"/>
      <c r="MXL14" s="5"/>
      <c r="MXM14" s="5"/>
      <c r="MXN14" s="5"/>
      <c r="MXO14" s="5"/>
      <c r="MXP14" s="5"/>
      <c r="MXQ14" s="5"/>
      <c r="MXR14" s="5"/>
      <c r="MXS14" s="5"/>
      <c r="MXT14" s="5"/>
      <c r="MXU14" s="5"/>
      <c r="MXV14" s="5"/>
      <c r="MXW14" s="5"/>
      <c r="MXX14" s="5"/>
      <c r="MXY14" s="5"/>
      <c r="MXZ14" s="5"/>
      <c r="MYA14" s="5"/>
      <c r="MYB14" s="5"/>
      <c r="MYC14" s="5"/>
      <c r="MYD14" s="5"/>
      <c r="MYE14" s="5"/>
      <c r="MYF14" s="5"/>
      <c r="MYG14" s="5"/>
      <c r="MYH14" s="5"/>
      <c r="MYI14" s="5"/>
      <c r="MYJ14" s="5"/>
      <c r="MYK14" s="5"/>
      <c r="MYL14" s="5"/>
      <c r="MYM14" s="5"/>
      <c r="MYN14" s="5"/>
      <c r="MYO14" s="5"/>
      <c r="MYP14" s="5"/>
      <c r="MYQ14" s="5"/>
      <c r="MYR14" s="5"/>
      <c r="MYS14" s="5"/>
      <c r="MYT14" s="5"/>
      <c r="MYU14" s="5"/>
      <c r="MYV14" s="5"/>
      <c r="MYW14" s="5"/>
      <c r="MYX14" s="5"/>
      <c r="MYY14" s="5"/>
      <c r="MYZ14" s="5"/>
      <c r="MZA14" s="5"/>
      <c r="MZB14" s="5"/>
      <c r="MZC14" s="5"/>
      <c r="MZD14" s="5"/>
      <c r="MZE14" s="5"/>
      <c r="MZF14" s="5"/>
      <c r="MZG14" s="5"/>
      <c r="MZH14" s="5"/>
      <c r="MZI14" s="5"/>
      <c r="MZJ14" s="5"/>
      <c r="MZK14" s="5"/>
      <c r="MZL14" s="5"/>
      <c r="MZM14" s="5"/>
      <c r="MZN14" s="5"/>
      <c r="MZO14" s="5"/>
      <c r="MZP14" s="5"/>
      <c r="MZQ14" s="5"/>
      <c r="MZR14" s="5"/>
      <c r="MZS14" s="5"/>
      <c r="MZT14" s="5"/>
      <c r="MZU14" s="5"/>
      <c r="MZV14" s="5"/>
      <c r="MZW14" s="5"/>
      <c r="MZX14" s="5"/>
      <c r="MZY14" s="5"/>
      <c r="MZZ14" s="5"/>
      <c r="NAA14" s="5"/>
      <c r="NAB14" s="5"/>
      <c r="NAC14" s="5"/>
      <c r="NAD14" s="5"/>
      <c r="NAE14" s="5"/>
      <c r="NAF14" s="5"/>
      <c r="NAG14" s="5"/>
      <c r="NAH14" s="5"/>
      <c r="NAI14" s="5"/>
      <c r="NAJ14" s="5"/>
      <c r="NAK14" s="5"/>
      <c r="NAL14" s="5"/>
      <c r="NAM14" s="5"/>
      <c r="NAN14" s="5"/>
      <c r="NAO14" s="5"/>
      <c r="NAP14" s="5"/>
      <c r="NAQ14" s="5"/>
      <c r="NAR14" s="5"/>
      <c r="NAS14" s="5"/>
      <c r="NAT14" s="5"/>
      <c r="NAU14" s="5"/>
      <c r="NAV14" s="5"/>
      <c r="NAW14" s="5"/>
      <c r="NAX14" s="5"/>
      <c r="NAY14" s="5"/>
      <c r="NAZ14" s="5"/>
      <c r="NBA14" s="5"/>
      <c r="NBB14" s="5"/>
      <c r="NBC14" s="5"/>
      <c r="NBD14" s="5"/>
      <c r="NBE14" s="5"/>
      <c r="NBF14" s="5"/>
      <c r="NBG14" s="5"/>
      <c r="NBH14" s="5"/>
      <c r="NBI14" s="5"/>
      <c r="NBJ14" s="5"/>
      <c r="NBK14" s="5"/>
      <c r="NBL14" s="5"/>
      <c r="NBM14" s="5"/>
      <c r="NBN14" s="5"/>
      <c r="NBO14" s="5"/>
      <c r="NBP14" s="5"/>
      <c r="NBQ14" s="5"/>
      <c r="NBR14" s="5"/>
      <c r="NBS14" s="5"/>
      <c r="NBT14" s="5"/>
      <c r="NBU14" s="5"/>
      <c r="NBV14" s="5"/>
      <c r="NBW14" s="5"/>
      <c r="NBX14" s="5"/>
      <c r="NBY14" s="5"/>
      <c r="NBZ14" s="5"/>
      <c r="NCA14" s="5"/>
      <c r="NCB14" s="5"/>
      <c r="NCC14" s="5"/>
      <c r="NCD14" s="5"/>
      <c r="NCE14" s="5"/>
      <c r="NCF14" s="5"/>
      <c r="NCG14" s="5"/>
      <c r="NCH14" s="5"/>
      <c r="NCI14" s="5"/>
      <c r="NCJ14" s="5"/>
      <c r="NCK14" s="5"/>
      <c r="NCL14" s="5"/>
      <c r="NCM14" s="5"/>
      <c r="NCN14" s="5"/>
      <c r="NCO14" s="5"/>
      <c r="NCP14" s="5"/>
      <c r="NCQ14" s="5"/>
      <c r="NCR14" s="5"/>
      <c r="NCS14" s="5"/>
      <c r="NCT14" s="5"/>
      <c r="NCU14" s="5"/>
      <c r="NCV14" s="5"/>
      <c r="NCW14" s="5"/>
      <c r="NCX14" s="5"/>
      <c r="NCY14" s="5"/>
      <c r="NCZ14" s="5"/>
      <c r="NDA14" s="5"/>
      <c r="NDB14" s="5"/>
      <c r="NDC14" s="5"/>
      <c r="NDD14" s="5"/>
      <c r="NDE14" s="5"/>
      <c r="NDF14" s="5"/>
      <c r="NDG14" s="5"/>
      <c r="NDH14" s="5"/>
      <c r="NDI14" s="5"/>
      <c r="NDJ14" s="5"/>
      <c r="NDK14" s="5"/>
      <c r="NDL14" s="5"/>
      <c r="NDM14" s="5"/>
      <c r="NDN14" s="5"/>
      <c r="NDO14" s="5"/>
      <c r="NDP14" s="5"/>
      <c r="NDQ14" s="5"/>
      <c r="NDR14" s="5"/>
      <c r="NDS14" s="5"/>
      <c r="NDT14" s="5"/>
      <c r="NDU14" s="5"/>
      <c r="NDV14" s="5"/>
      <c r="NDW14" s="5"/>
      <c r="NDX14" s="5"/>
      <c r="NDY14" s="5"/>
      <c r="NDZ14" s="5"/>
      <c r="NEA14" s="5"/>
      <c r="NEB14" s="5"/>
      <c r="NEC14" s="5"/>
      <c r="NED14" s="5"/>
      <c r="NEE14" s="5"/>
      <c r="NEF14" s="5"/>
      <c r="NEG14" s="5"/>
      <c r="NEH14" s="5"/>
      <c r="NEI14" s="5"/>
      <c r="NEJ14" s="5"/>
      <c r="NEK14" s="5"/>
      <c r="NEL14" s="5"/>
      <c r="NEM14" s="5"/>
      <c r="NEN14" s="5"/>
      <c r="NEO14" s="5"/>
      <c r="NEP14" s="5"/>
      <c r="NEQ14" s="5"/>
      <c r="NER14" s="5"/>
      <c r="NES14" s="5"/>
      <c r="NET14" s="5"/>
      <c r="NEU14" s="5"/>
      <c r="NEV14" s="5"/>
      <c r="NEW14" s="5"/>
      <c r="NEX14" s="5"/>
      <c r="NEY14" s="5"/>
      <c r="NEZ14" s="5"/>
      <c r="NFA14" s="5"/>
      <c r="NFB14" s="5"/>
      <c r="NFC14" s="5"/>
      <c r="NFD14" s="5"/>
      <c r="NFE14" s="5"/>
      <c r="NFF14" s="5"/>
      <c r="NFG14" s="5"/>
      <c r="NFH14" s="5"/>
      <c r="NFI14" s="5"/>
      <c r="NFJ14" s="5"/>
      <c r="NFK14" s="5"/>
      <c r="NFL14" s="5"/>
      <c r="NFM14" s="5"/>
      <c r="NFN14" s="5"/>
      <c r="NFO14" s="5"/>
      <c r="NFP14" s="5"/>
      <c r="NFQ14" s="5"/>
      <c r="NFR14" s="5"/>
      <c r="NFS14" s="5"/>
      <c r="NFT14" s="5"/>
      <c r="NFU14" s="5"/>
      <c r="NFV14" s="5"/>
      <c r="NFW14" s="5"/>
      <c r="NFX14" s="5"/>
      <c r="NFY14" s="5"/>
      <c r="NFZ14" s="5"/>
      <c r="NGA14" s="5"/>
      <c r="NGB14" s="5"/>
      <c r="NGC14" s="5"/>
      <c r="NGD14" s="5"/>
      <c r="NGE14" s="5"/>
      <c r="NGF14" s="5"/>
      <c r="NGG14" s="5"/>
      <c r="NGH14" s="5"/>
      <c r="NGI14" s="5"/>
      <c r="NGJ14" s="5"/>
      <c r="NGK14" s="5"/>
      <c r="NGL14" s="5"/>
      <c r="NGM14" s="5"/>
      <c r="NGN14" s="5"/>
      <c r="NGO14" s="5"/>
      <c r="NGP14" s="5"/>
      <c r="NGQ14" s="5"/>
      <c r="NGR14" s="5"/>
      <c r="NGS14" s="5"/>
      <c r="NGT14" s="5"/>
      <c r="NGU14" s="5"/>
      <c r="NGV14" s="5"/>
      <c r="NGW14" s="5"/>
      <c r="NGX14" s="5"/>
      <c r="NGY14" s="5"/>
      <c r="NGZ14" s="5"/>
      <c r="NHA14" s="5"/>
      <c r="NHB14" s="5"/>
      <c r="NHC14" s="5"/>
      <c r="NHD14" s="5"/>
      <c r="NHE14" s="5"/>
      <c r="NHF14" s="5"/>
      <c r="NHG14" s="5"/>
      <c r="NHH14" s="5"/>
      <c r="NHI14" s="5"/>
      <c r="NHJ14" s="5"/>
      <c r="NHK14" s="5"/>
      <c r="NHL14" s="5"/>
      <c r="NHM14" s="5"/>
      <c r="NHN14" s="5"/>
      <c r="NHO14" s="5"/>
      <c r="NHP14" s="5"/>
      <c r="NHQ14" s="5"/>
      <c r="NHR14" s="5"/>
      <c r="NHS14" s="5"/>
      <c r="NHT14" s="5"/>
      <c r="NHU14" s="5"/>
      <c r="NHV14" s="5"/>
      <c r="NHW14" s="5"/>
      <c r="NHX14" s="5"/>
      <c r="NHY14" s="5"/>
      <c r="NHZ14" s="5"/>
      <c r="NIA14" s="5"/>
      <c r="NIB14" s="5"/>
      <c r="NIC14" s="5"/>
      <c r="NID14" s="5"/>
      <c r="NIE14" s="5"/>
      <c r="NIF14" s="5"/>
      <c r="NIG14" s="5"/>
      <c r="NIH14" s="5"/>
      <c r="NII14" s="5"/>
      <c r="NIJ14" s="5"/>
      <c r="NIK14" s="5"/>
      <c r="NIL14" s="5"/>
      <c r="NIM14" s="5"/>
      <c r="NIN14" s="5"/>
      <c r="NIO14" s="5"/>
      <c r="NIP14" s="5"/>
      <c r="NIQ14" s="5"/>
      <c r="NIR14" s="5"/>
      <c r="NIS14" s="5"/>
      <c r="NIT14" s="5"/>
      <c r="NIU14" s="5"/>
      <c r="NIV14" s="5"/>
      <c r="NIW14" s="5"/>
      <c r="NIX14" s="5"/>
      <c r="NIY14" s="5"/>
      <c r="NIZ14" s="5"/>
      <c r="NJA14" s="5"/>
      <c r="NJB14" s="5"/>
      <c r="NJC14" s="5"/>
      <c r="NJD14" s="5"/>
      <c r="NJE14" s="5"/>
      <c r="NJF14" s="5"/>
      <c r="NJG14" s="5"/>
      <c r="NJH14" s="5"/>
      <c r="NJI14" s="5"/>
      <c r="NJJ14" s="5"/>
      <c r="NJK14" s="5"/>
      <c r="NJL14" s="5"/>
      <c r="NJM14" s="5"/>
      <c r="NJN14" s="5"/>
      <c r="NJO14" s="5"/>
      <c r="NJP14" s="5"/>
      <c r="NJQ14" s="5"/>
      <c r="NJR14" s="5"/>
      <c r="NJS14" s="5"/>
      <c r="NJT14" s="5"/>
      <c r="NJU14" s="5"/>
      <c r="NJV14" s="5"/>
      <c r="NJW14" s="5"/>
      <c r="NJX14" s="5"/>
      <c r="NJY14" s="5"/>
      <c r="NJZ14" s="5"/>
      <c r="NKA14" s="5"/>
      <c r="NKB14" s="5"/>
      <c r="NKC14" s="5"/>
      <c r="NKD14" s="5"/>
      <c r="NKE14" s="5"/>
      <c r="NKF14" s="5"/>
      <c r="NKG14" s="5"/>
      <c r="NKH14" s="5"/>
      <c r="NKI14" s="5"/>
      <c r="NKJ14" s="5"/>
      <c r="NKK14" s="5"/>
      <c r="NKL14" s="5"/>
      <c r="NKM14" s="5"/>
      <c r="NKN14" s="5"/>
      <c r="NKO14" s="5"/>
      <c r="NKP14" s="5"/>
      <c r="NKQ14" s="5"/>
      <c r="NKR14" s="5"/>
      <c r="NKS14" s="5"/>
      <c r="NKT14" s="5"/>
      <c r="NKU14" s="5"/>
      <c r="NKV14" s="5"/>
      <c r="NKW14" s="5"/>
      <c r="NKX14" s="5"/>
      <c r="NKY14" s="5"/>
      <c r="NKZ14" s="5"/>
      <c r="NLA14" s="5"/>
      <c r="NLB14" s="5"/>
      <c r="NLC14" s="5"/>
      <c r="NLD14" s="5"/>
      <c r="NLE14" s="5"/>
      <c r="NLF14" s="5"/>
      <c r="NLG14" s="5"/>
      <c r="NLH14" s="5"/>
      <c r="NLI14" s="5"/>
      <c r="NLJ14" s="5"/>
      <c r="NLK14" s="5"/>
      <c r="NLL14" s="5"/>
      <c r="NLM14" s="5"/>
      <c r="NLN14" s="5"/>
      <c r="NLO14" s="5"/>
      <c r="NLP14" s="5"/>
      <c r="NLQ14" s="5"/>
      <c r="NLR14" s="5"/>
      <c r="NLS14" s="5"/>
      <c r="NLT14" s="5"/>
      <c r="NLU14" s="5"/>
      <c r="NLV14" s="5"/>
      <c r="NLW14" s="5"/>
      <c r="NLX14" s="5"/>
      <c r="NLY14" s="5"/>
      <c r="NLZ14" s="5"/>
      <c r="NMA14" s="5"/>
      <c r="NMB14" s="5"/>
      <c r="NMC14" s="5"/>
      <c r="NMD14" s="5"/>
      <c r="NME14" s="5"/>
      <c r="NMF14" s="5"/>
      <c r="NMG14" s="5"/>
      <c r="NMH14" s="5"/>
      <c r="NMI14" s="5"/>
      <c r="NMJ14" s="5"/>
      <c r="NMK14" s="5"/>
      <c r="NML14" s="5"/>
      <c r="NMM14" s="5"/>
      <c r="NMN14" s="5"/>
      <c r="NMO14" s="5"/>
      <c r="NMP14" s="5"/>
      <c r="NMQ14" s="5"/>
      <c r="NMR14" s="5"/>
      <c r="NMS14" s="5"/>
      <c r="NMT14" s="5"/>
      <c r="NMU14" s="5"/>
      <c r="NMV14" s="5"/>
      <c r="NMW14" s="5"/>
      <c r="NMX14" s="5"/>
      <c r="NMY14" s="5"/>
      <c r="NMZ14" s="5"/>
      <c r="NNA14" s="5"/>
      <c r="NNB14" s="5"/>
      <c r="NNC14" s="5"/>
      <c r="NND14" s="5"/>
      <c r="NNE14" s="5"/>
      <c r="NNF14" s="5"/>
      <c r="NNG14" s="5"/>
      <c r="NNH14" s="5"/>
      <c r="NNI14" s="5"/>
      <c r="NNJ14" s="5"/>
      <c r="NNK14" s="5"/>
      <c r="NNL14" s="5"/>
      <c r="NNM14" s="5"/>
      <c r="NNN14" s="5"/>
      <c r="NNO14" s="5"/>
      <c r="NNP14" s="5"/>
      <c r="NNQ14" s="5"/>
      <c r="NNR14" s="5"/>
      <c r="NNS14" s="5"/>
      <c r="NNT14" s="5"/>
      <c r="NNU14" s="5"/>
      <c r="NNV14" s="5"/>
      <c r="NNW14" s="5"/>
      <c r="NNX14" s="5"/>
      <c r="NNY14" s="5"/>
      <c r="NNZ14" s="5"/>
      <c r="NOA14" s="5"/>
      <c r="NOB14" s="5"/>
      <c r="NOC14" s="5"/>
      <c r="NOD14" s="5"/>
      <c r="NOE14" s="5"/>
      <c r="NOF14" s="5"/>
      <c r="NOG14" s="5"/>
      <c r="NOH14" s="5"/>
      <c r="NOI14" s="5"/>
      <c r="NOJ14" s="5"/>
      <c r="NOK14" s="5"/>
      <c r="NOL14" s="5"/>
      <c r="NOM14" s="5"/>
      <c r="NON14" s="5"/>
      <c r="NOO14" s="5"/>
      <c r="NOP14" s="5"/>
      <c r="NOQ14" s="5"/>
      <c r="NOR14" s="5"/>
      <c r="NOS14" s="5"/>
      <c r="NOT14" s="5"/>
      <c r="NOU14" s="5"/>
      <c r="NOV14" s="5"/>
      <c r="NOW14" s="5"/>
      <c r="NOX14" s="5"/>
      <c r="NOY14" s="5"/>
      <c r="NOZ14" s="5"/>
      <c r="NPA14" s="5"/>
      <c r="NPB14" s="5"/>
      <c r="NPC14" s="5"/>
      <c r="NPD14" s="5"/>
      <c r="NPE14" s="5"/>
      <c r="NPF14" s="5"/>
      <c r="NPG14" s="5"/>
      <c r="NPH14" s="5"/>
      <c r="NPI14" s="5"/>
      <c r="NPJ14" s="5"/>
      <c r="NPK14" s="5"/>
      <c r="NPL14" s="5"/>
      <c r="NPM14" s="5"/>
      <c r="NPN14" s="5"/>
      <c r="NPO14" s="5"/>
      <c r="NPP14" s="5"/>
      <c r="NPQ14" s="5"/>
      <c r="NPR14" s="5"/>
      <c r="NPS14" s="5"/>
      <c r="NPT14" s="5"/>
      <c r="NPU14" s="5"/>
      <c r="NPV14" s="5"/>
      <c r="NPW14" s="5"/>
      <c r="NPX14" s="5"/>
      <c r="NPY14" s="5"/>
      <c r="NPZ14" s="5"/>
      <c r="NQA14" s="5"/>
      <c r="NQB14" s="5"/>
      <c r="NQC14" s="5"/>
      <c r="NQD14" s="5"/>
      <c r="NQE14" s="5"/>
      <c r="NQF14" s="5"/>
      <c r="NQG14" s="5"/>
      <c r="NQH14" s="5"/>
      <c r="NQI14" s="5"/>
      <c r="NQJ14" s="5"/>
      <c r="NQK14" s="5"/>
      <c r="NQL14" s="5"/>
      <c r="NQM14" s="5"/>
      <c r="NQN14" s="5"/>
      <c r="NQO14" s="5"/>
      <c r="NQP14" s="5"/>
      <c r="NQQ14" s="5"/>
      <c r="NQR14" s="5"/>
      <c r="NQS14" s="5"/>
      <c r="NQT14" s="5"/>
      <c r="NQU14" s="5"/>
      <c r="NQV14" s="5"/>
      <c r="NQW14" s="5"/>
      <c r="NQX14" s="5"/>
      <c r="NQY14" s="5"/>
      <c r="NQZ14" s="5"/>
      <c r="NRA14" s="5"/>
      <c r="NRB14" s="5"/>
      <c r="NRC14" s="5"/>
      <c r="NRD14" s="5"/>
      <c r="NRE14" s="5"/>
      <c r="NRF14" s="5"/>
      <c r="NRG14" s="5"/>
      <c r="NRH14" s="5"/>
      <c r="NRI14" s="5"/>
      <c r="NRJ14" s="5"/>
      <c r="NRK14" s="5"/>
      <c r="NRL14" s="5"/>
      <c r="NRM14" s="5"/>
      <c r="NRN14" s="5"/>
      <c r="NRO14" s="5"/>
      <c r="NRP14" s="5"/>
      <c r="NRQ14" s="5"/>
      <c r="NRR14" s="5"/>
      <c r="NRS14" s="5"/>
      <c r="NRT14" s="5"/>
      <c r="NRU14" s="5"/>
      <c r="NRV14" s="5"/>
      <c r="NRW14" s="5"/>
      <c r="NRX14" s="5"/>
      <c r="NRY14" s="5"/>
      <c r="NRZ14" s="5"/>
      <c r="NSA14" s="5"/>
      <c r="NSB14" s="5"/>
      <c r="NSC14" s="5"/>
      <c r="NSD14" s="5"/>
      <c r="NSE14" s="5"/>
      <c r="NSF14" s="5"/>
      <c r="NSG14" s="5"/>
      <c r="NSH14" s="5"/>
      <c r="NSI14" s="5"/>
      <c r="NSJ14" s="5"/>
      <c r="NSK14" s="5"/>
      <c r="NSL14" s="5"/>
      <c r="NSM14" s="5"/>
      <c r="NSN14" s="5"/>
      <c r="NSO14" s="5"/>
      <c r="NSP14" s="5"/>
      <c r="NSQ14" s="5"/>
      <c r="NSR14" s="5"/>
      <c r="NSS14" s="5"/>
      <c r="NST14" s="5"/>
      <c r="NSU14" s="5"/>
      <c r="NSV14" s="5"/>
      <c r="NSW14" s="5"/>
      <c r="NSX14" s="5"/>
      <c r="NSY14" s="5"/>
      <c r="NSZ14" s="5"/>
      <c r="NTA14" s="5"/>
      <c r="NTB14" s="5"/>
      <c r="NTC14" s="5"/>
      <c r="NTD14" s="5"/>
      <c r="NTE14" s="5"/>
      <c r="NTF14" s="5"/>
      <c r="NTG14" s="5"/>
      <c r="NTH14" s="5"/>
      <c r="NTI14" s="5"/>
      <c r="NTJ14" s="5"/>
      <c r="NTK14" s="5"/>
      <c r="NTL14" s="5"/>
      <c r="NTM14" s="5"/>
      <c r="NTN14" s="5"/>
      <c r="NTO14" s="5"/>
      <c r="NTP14" s="5"/>
      <c r="NTQ14" s="5"/>
      <c r="NTR14" s="5"/>
      <c r="NTS14" s="5"/>
      <c r="NTT14" s="5"/>
      <c r="NTU14" s="5"/>
      <c r="NTV14" s="5"/>
      <c r="NTW14" s="5"/>
      <c r="NTX14" s="5"/>
      <c r="NTY14" s="5"/>
      <c r="NTZ14" s="5"/>
      <c r="NUA14" s="5"/>
      <c r="NUB14" s="5"/>
      <c r="NUC14" s="5"/>
      <c r="NUD14" s="5"/>
      <c r="NUE14" s="5"/>
      <c r="NUF14" s="5"/>
      <c r="NUG14" s="5"/>
      <c r="NUH14" s="5"/>
      <c r="NUI14" s="5"/>
      <c r="NUJ14" s="5"/>
      <c r="NUK14" s="5"/>
      <c r="NUL14" s="5"/>
      <c r="NUM14" s="5"/>
      <c r="NUN14" s="5"/>
      <c r="NUO14" s="5"/>
      <c r="NUP14" s="5"/>
      <c r="NUQ14" s="5"/>
      <c r="NUR14" s="5"/>
      <c r="NUS14" s="5"/>
      <c r="NUT14" s="5"/>
      <c r="NUU14" s="5"/>
      <c r="NUV14" s="5"/>
      <c r="NUW14" s="5"/>
      <c r="NUX14" s="5"/>
      <c r="NUY14" s="5"/>
      <c r="NUZ14" s="5"/>
      <c r="NVA14" s="5"/>
      <c r="NVB14" s="5"/>
      <c r="NVC14" s="5"/>
      <c r="NVD14" s="5"/>
      <c r="NVE14" s="5"/>
      <c r="NVF14" s="5"/>
      <c r="NVG14" s="5"/>
      <c r="NVH14" s="5"/>
      <c r="NVI14" s="5"/>
      <c r="NVJ14" s="5"/>
      <c r="NVK14" s="5"/>
      <c r="NVL14" s="5"/>
      <c r="NVM14" s="5"/>
      <c r="NVN14" s="5"/>
      <c r="NVO14" s="5"/>
      <c r="NVP14" s="5"/>
      <c r="NVQ14" s="5"/>
      <c r="NVR14" s="5"/>
      <c r="NVS14" s="5"/>
      <c r="NVT14" s="5"/>
      <c r="NVU14" s="5"/>
      <c r="NVV14" s="5"/>
      <c r="NVW14" s="5"/>
      <c r="NVX14" s="5"/>
      <c r="NVY14" s="5"/>
      <c r="NVZ14" s="5"/>
      <c r="NWA14" s="5"/>
      <c r="NWB14" s="5"/>
      <c r="NWC14" s="5"/>
      <c r="NWD14" s="5"/>
      <c r="NWE14" s="5"/>
      <c r="NWF14" s="5"/>
      <c r="NWG14" s="5"/>
      <c r="NWH14" s="5"/>
      <c r="NWI14" s="5"/>
      <c r="NWJ14" s="5"/>
      <c r="NWK14" s="5"/>
      <c r="NWL14" s="5"/>
      <c r="NWM14" s="5"/>
      <c r="NWN14" s="5"/>
      <c r="NWO14" s="5"/>
      <c r="NWP14" s="5"/>
      <c r="NWQ14" s="5"/>
      <c r="NWR14" s="5"/>
      <c r="NWS14" s="5"/>
      <c r="NWT14" s="5"/>
      <c r="NWU14" s="5"/>
      <c r="NWV14" s="5"/>
      <c r="NWW14" s="5"/>
      <c r="NWX14" s="5"/>
      <c r="NWY14" s="5"/>
      <c r="NWZ14" s="5"/>
      <c r="NXA14" s="5"/>
      <c r="NXB14" s="5"/>
      <c r="NXC14" s="5"/>
      <c r="NXD14" s="5"/>
      <c r="NXE14" s="5"/>
      <c r="NXF14" s="5"/>
      <c r="NXG14" s="5"/>
      <c r="NXH14" s="5"/>
      <c r="NXI14" s="5"/>
      <c r="NXJ14" s="5"/>
      <c r="NXK14" s="5"/>
      <c r="NXL14" s="5"/>
      <c r="NXM14" s="5"/>
      <c r="NXN14" s="5"/>
      <c r="NXO14" s="5"/>
      <c r="NXP14" s="5"/>
      <c r="NXQ14" s="5"/>
      <c r="NXR14" s="5"/>
      <c r="NXS14" s="5"/>
      <c r="NXT14" s="5"/>
      <c r="NXU14" s="5"/>
      <c r="NXV14" s="5"/>
      <c r="NXW14" s="5"/>
      <c r="NXX14" s="5"/>
      <c r="NXY14" s="5"/>
      <c r="NXZ14" s="5"/>
      <c r="NYA14" s="5"/>
      <c r="NYB14" s="5"/>
      <c r="NYC14" s="5"/>
      <c r="NYD14" s="5"/>
      <c r="NYE14" s="5"/>
      <c r="NYF14" s="5"/>
      <c r="NYG14" s="5"/>
      <c r="NYH14" s="5"/>
      <c r="NYI14" s="5"/>
      <c r="NYJ14" s="5"/>
      <c r="NYK14" s="5"/>
      <c r="NYL14" s="5"/>
      <c r="NYM14" s="5"/>
      <c r="NYN14" s="5"/>
      <c r="NYO14" s="5"/>
      <c r="NYP14" s="5"/>
      <c r="NYQ14" s="5"/>
      <c r="NYR14" s="5"/>
      <c r="NYS14" s="5"/>
      <c r="NYT14" s="5"/>
      <c r="NYU14" s="5"/>
      <c r="NYV14" s="5"/>
      <c r="NYW14" s="5"/>
      <c r="NYX14" s="5"/>
      <c r="NYY14" s="5"/>
      <c r="NYZ14" s="5"/>
      <c r="NZA14" s="5"/>
      <c r="NZB14" s="5"/>
      <c r="NZC14" s="5"/>
      <c r="NZD14" s="5"/>
      <c r="NZE14" s="5"/>
      <c r="NZF14" s="5"/>
      <c r="NZG14" s="5"/>
      <c r="NZH14" s="5"/>
      <c r="NZI14" s="5"/>
      <c r="NZJ14" s="5"/>
      <c r="NZK14" s="5"/>
      <c r="NZL14" s="5"/>
      <c r="NZM14" s="5"/>
      <c r="NZN14" s="5"/>
      <c r="NZO14" s="5"/>
      <c r="NZP14" s="5"/>
      <c r="NZQ14" s="5"/>
      <c r="NZR14" s="5"/>
      <c r="NZS14" s="5"/>
      <c r="NZT14" s="5"/>
      <c r="NZU14" s="5"/>
      <c r="NZV14" s="5"/>
      <c r="NZW14" s="5"/>
      <c r="NZX14" s="5"/>
      <c r="NZY14" s="5"/>
      <c r="NZZ14" s="5"/>
      <c r="OAA14" s="5"/>
      <c r="OAB14" s="5"/>
      <c r="OAC14" s="5"/>
      <c r="OAD14" s="5"/>
      <c r="OAE14" s="5"/>
      <c r="OAF14" s="5"/>
      <c r="OAG14" s="5"/>
      <c r="OAH14" s="5"/>
      <c r="OAI14" s="5"/>
      <c r="OAJ14" s="5"/>
      <c r="OAK14" s="5"/>
      <c r="OAL14" s="5"/>
      <c r="OAM14" s="5"/>
      <c r="OAN14" s="5"/>
      <c r="OAO14" s="5"/>
      <c r="OAP14" s="5"/>
      <c r="OAQ14" s="5"/>
      <c r="OAR14" s="5"/>
      <c r="OAS14" s="5"/>
      <c r="OAT14" s="5"/>
      <c r="OAU14" s="5"/>
      <c r="OAV14" s="5"/>
      <c r="OAW14" s="5"/>
      <c r="OAX14" s="5"/>
      <c r="OAY14" s="5"/>
      <c r="OAZ14" s="5"/>
      <c r="OBA14" s="5"/>
      <c r="OBB14" s="5"/>
      <c r="OBC14" s="5"/>
      <c r="OBD14" s="5"/>
      <c r="OBE14" s="5"/>
      <c r="OBF14" s="5"/>
      <c r="OBG14" s="5"/>
      <c r="OBH14" s="5"/>
      <c r="OBI14" s="5"/>
      <c r="OBJ14" s="5"/>
      <c r="OBK14" s="5"/>
      <c r="OBL14" s="5"/>
      <c r="OBM14" s="5"/>
      <c r="OBN14" s="5"/>
      <c r="OBO14" s="5"/>
      <c r="OBP14" s="5"/>
      <c r="OBQ14" s="5"/>
      <c r="OBR14" s="5"/>
      <c r="OBS14" s="5"/>
      <c r="OBT14" s="5"/>
      <c r="OBU14" s="5"/>
      <c r="OBV14" s="5"/>
      <c r="OBW14" s="5"/>
      <c r="OBX14" s="5"/>
      <c r="OBY14" s="5"/>
      <c r="OBZ14" s="5"/>
      <c r="OCA14" s="5"/>
      <c r="OCB14" s="5"/>
      <c r="OCC14" s="5"/>
      <c r="OCD14" s="5"/>
      <c r="OCE14" s="5"/>
      <c r="OCF14" s="5"/>
      <c r="OCG14" s="5"/>
      <c r="OCH14" s="5"/>
      <c r="OCI14" s="5"/>
      <c r="OCJ14" s="5"/>
      <c r="OCK14" s="5"/>
      <c r="OCL14" s="5"/>
      <c r="OCM14" s="5"/>
      <c r="OCN14" s="5"/>
      <c r="OCO14" s="5"/>
      <c r="OCP14" s="5"/>
      <c r="OCQ14" s="5"/>
      <c r="OCR14" s="5"/>
      <c r="OCS14" s="5"/>
      <c r="OCT14" s="5"/>
      <c r="OCU14" s="5"/>
      <c r="OCV14" s="5"/>
      <c r="OCW14" s="5"/>
      <c r="OCX14" s="5"/>
      <c r="OCY14" s="5"/>
      <c r="OCZ14" s="5"/>
      <c r="ODA14" s="5"/>
      <c r="ODB14" s="5"/>
      <c r="ODC14" s="5"/>
      <c r="ODD14" s="5"/>
      <c r="ODE14" s="5"/>
      <c r="ODF14" s="5"/>
      <c r="ODG14" s="5"/>
      <c r="ODH14" s="5"/>
      <c r="ODI14" s="5"/>
      <c r="ODJ14" s="5"/>
      <c r="ODK14" s="5"/>
      <c r="ODL14" s="5"/>
      <c r="ODM14" s="5"/>
      <c r="ODN14" s="5"/>
      <c r="ODO14" s="5"/>
      <c r="ODP14" s="5"/>
      <c r="ODQ14" s="5"/>
      <c r="ODR14" s="5"/>
      <c r="ODS14" s="5"/>
      <c r="ODT14" s="5"/>
      <c r="ODU14" s="5"/>
      <c r="ODV14" s="5"/>
      <c r="ODW14" s="5"/>
      <c r="ODX14" s="5"/>
      <c r="ODY14" s="5"/>
      <c r="ODZ14" s="5"/>
      <c r="OEA14" s="5"/>
      <c r="OEB14" s="5"/>
      <c r="OEC14" s="5"/>
      <c r="OED14" s="5"/>
      <c r="OEE14" s="5"/>
      <c r="OEF14" s="5"/>
      <c r="OEG14" s="5"/>
      <c r="OEH14" s="5"/>
      <c r="OEI14" s="5"/>
      <c r="OEJ14" s="5"/>
      <c r="OEK14" s="5"/>
      <c r="OEL14" s="5"/>
      <c r="OEM14" s="5"/>
      <c r="OEN14" s="5"/>
      <c r="OEO14" s="5"/>
      <c r="OEP14" s="5"/>
      <c r="OEQ14" s="5"/>
      <c r="OER14" s="5"/>
      <c r="OES14" s="5"/>
      <c r="OET14" s="5"/>
      <c r="OEU14" s="5"/>
      <c r="OEV14" s="5"/>
      <c r="OEW14" s="5"/>
      <c r="OEX14" s="5"/>
      <c r="OEY14" s="5"/>
      <c r="OEZ14" s="5"/>
      <c r="OFA14" s="5"/>
      <c r="OFB14" s="5"/>
      <c r="OFC14" s="5"/>
      <c r="OFD14" s="5"/>
      <c r="OFE14" s="5"/>
      <c r="OFF14" s="5"/>
      <c r="OFG14" s="5"/>
      <c r="OFH14" s="5"/>
      <c r="OFI14" s="5"/>
      <c r="OFJ14" s="5"/>
      <c r="OFK14" s="5"/>
      <c r="OFL14" s="5"/>
      <c r="OFM14" s="5"/>
      <c r="OFN14" s="5"/>
      <c r="OFO14" s="5"/>
      <c r="OFP14" s="5"/>
      <c r="OFQ14" s="5"/>
      <c r="OFR14" s="5"/>
      <c r="OFS14" s="5"/>
      <c r="OFT14" s="5"/>
      <c r="OFU14" s="5"/>
      <c r="OFV14" s="5"/>
      <c r="OFW14" s="5"/>
      <c r="OFX14" s="5"/>
      <c r="OFY14" s="5"/>
      <c r="OFZ14" s="5"/>
      <c r="OGA14" s="5"/>
      <c r="OGB14" s="5"/>
      <c r="OGC14" s="5"/>
      <c r="OGD14" s="5"/>
      <c r="OGE14" s="5"/>
      <c r="OGF14" s="5"/>
      <c r="OGG14" s="5"/>
      <c r="OGH14" s="5"/>
      <c r="OGI14" s="5"/>
      <c r="OGJ14" s="5"/>
      <c r="OGK14" s="5"/>
      <c r="OGL14" s="5"/>
      <c r="OGM14" s="5"/>
      <c r="OGN14" s="5"/>
      <c r="OGO14" s="5"/>
      <c r="OGP14" s="5"/>
      <c r="OGQ14" s="5"/>
      <c r="OGR14" s="5"/>
      <c r="OGS14" s="5"/>
      <c r="OGT14" s="5"/>
      <c r="OGU14" s="5"/>
      <c r="OGV14" s="5"/>
      <c r="OGW14" s="5"/>
      <c r="OGX14" s="5"/>
      <c r="OGY14" s="5"/>
      <c r="OGZ14" s="5"/>
      <c r="OHA14" s="5"/>
      <c r="OHB14" s="5"/>
      <c r="OHC14" s="5"/>
      <c r="OHD14" s="5"/>
      <c r="OHE14" s="5"/>
      <c r="OHF14" s="5"/>
      <c r="OHG14" s="5"/>
      <c r="OHH14" s="5"/>
      <c r="OHI14" s="5"/>
      <c r="OHJ14" s="5"/>
      <c r="OHK14" s="5"/>
      <c r="OHL14" s="5"/>
      <c r="OHM14" s="5"/>
      <c r="OHN14" s="5"/>
      <c r="OHO14" s="5"/>
      <c r="OHP14" s="5"/>
      <c r="OHQ14" s="5"/>
      <c r="OHR14" s="5"/>
      <c r="OHS14" s="5"/>
      <c r="OHT14" s="5"/>
      <c r="OHU14" s="5"/>
      <c r="OHV14" s="5"/>
      <c r="OHW14" s="5"/>
      <c r="OHX14" s="5"/>
      <c r="OHY14" s="5"/>
      <c r="OHZ14" s="5"/>
      <c r="OIA14" s="5"/>
      <c r="OIB14" s="5"/>
      <c r="OIC14" s="5"/>
      <c r="OID14" s="5"/>
      <c r="OIE14" s="5"/>
      <c r="OIF14" s="5"/>
      <c r="OIG14" s="5"/>
      <c r="OIH14" s="5"/>
      <c r="OII14" s="5"/>
      <c r="OIJ14" s="5"/>
      <c r="OIK14" s="5"/>
      <c r="OIL14" s="5"/>
      <c r="OIM14" s="5"/>
      <c r="OIN14" s="5"/>
      <c r="OIO14" s="5"/>
      <c r="OIP14" s="5"/>
      <c r="OIQ14" s="5"/>
      <c r="OIR14" s="5"/>
      <c r="OIS14" s="5"/>
      <c r="OIT14" s="5"/>
      <c r="OIU14" s="5"/>
      <c r="OIV14" s="5"/>
      <c r="OIW14" s="5"/>
      <c r="OIX14" s="5"/>
      <c r="OIY14" s="5"/>
      <c r="OIZ14" s="5"/>
      <c r="OJA14" s="5"/>
      <c r="OJB14" s="5"/>
      <c r="OJC14" s="5"/>
      <c r="OJD14" s="5"/>
      <c r="OJE14" s="5"/>
      <c r="OJF14" s="5"/>
      <c r="OJG14" s="5"/>
      <c r="OJH14" s="5"/>
      <c r="OJI14" s="5"/>
      <c r="OJJ14" s="5"/>
      <c r="OJK14" s="5"/>
      <c r="OJL14" s="5"/>
      <c r="OJM14" s="5"/>
      <c r="OJN14" s="5"/>
      <c r="OJO14" s="5"/>
      <c r="OJP14" s="5"/>
      <c r="OJQ14" s="5"/>
      <c r="OJR14" s="5"/>
      <c r="OJS14" s="5"/>
      <c r="OJT14" s="5"/>
      <c r="OJU14" s="5"/>
      <c r="OJV14" s="5"/>
      <c r="OJW14" s="5"/>
      <c r="OJX14" s="5"/>
      <c r="OJY14" s="5"/>
      <c r="OJZ14" s="5"/>
      <c r="OKA14" s="5"/>
      <c r="OKB14" s="5"/>
      <c r="OKC14" s="5"/>
      <c r="OKD14" s="5"/>
      <c r="OKE14" s="5"/>
      <c r="OKF14" s="5"/>
      <c r="OKG14" s="5"/>
      <c r="OKH14" s="5"/>
      <c r="OKI14" s="5"/>
      <c r="OKJ14" s="5"/>
      <c r="OKK14" s="5"/>
      <c r="OKL14" s="5"/>
      <c r="OKM14" s="5"/>
      <c r="OKN14" s="5"/>
      <c r="OKO14" s="5"/>
      <c r="OKP14" s="5"/>
      <c r="OKQ14" s="5"/>
      <c r="OKR14" s="5"/>
      <c r="OKS14" s="5"/>
      <c r="OKT14" s="5"/>
      <c r="OKU14" s="5"/>
      <c r="OKV14" s="5"/>
      <c r="OKW14" s="5"/>
      <c r="OKX14" s="5"/>
      <c r="OKY14" s="5"/>
      <c r="OKZ14" s="5"/>
      <c r="OLA14" s="5"/>
      <c r="OLB14" s="5"/>
      <c r="OLC14" s="5"/>
      <c r="OLD14" s="5"/>
      <c r="OLE14" s="5"/>
      <c r="OLF14" s="5"/>
      <c r="OLG14" s="5"/>
      <c r="OLH14" s="5"/>
      <c r="OLI14" s="5"/>
      <c r="OLJ14" s="5"/>
      <c r="OLK14" s="5"/>
      <c r="OLL14" s="5"/>
      <c r="OLM14" s="5"/>
      <c r="OLN14" s="5"/>
      <c r="OLO14" s="5"/>
      <c r="OLP14" s="5"/>
      <c r="OLQ14" s="5"/>
      <c r="OLR14" s="5"/>
      <c r="OLS14" s="5"/>
      <c r="OLT14" s="5"/>
      <c r="OLU14" s="5"/>
      <c r="OLV14" s="5"/>
      <c r="OLW14" s="5"/>
      <c r="OLX14" s="5"/>
      <c r="OLY14" s="5"/>
      <c r="OLZ14" s="5"/>
      <c r="OMA14" s="5"/>
      <c r="OMB14" s="5"/>
      <c r="OMC14" s="5"/>
      <c r="OMD14" s="5"/>
      <c r="OME14" s="5"/>
      <c r="OMF14" s="5"/>
      <c r="OMG14" s="5"/>
      <c r="OMH14" s="5"/>
      <c r="OMI14" s="5"/>
      <c r="OMJ14" s="5"/>
      <c r="OMK14" s="5"/>
      <c r="OML14" s="5"/>
      <c r="OMM14" s="5"/>
      <c r="OMN14" s="5"/>
      <c r="OMO14" s="5"/>
      <c r="OMP14" s="5"/>
      <c r="OMQ14" s="5"/>
      <c r="OMR14" s="5"/>
      <c r="OMS14" s="5"/>
      <c r="OMT14" s="5"/>
      <c r="OMU14" s="5"/>
      <c r="OMV14" s="5"/>
      <c r="OMW14" s="5"/>
      <c r="OMX14" s="5"/>
      <c r="OMY14" s="5"/>
      <c r="OMZ14" s="5"/>
      <c r="ONA14" s="5"/>
      <c r="ONB14" s="5"/>
      <c r="ONC14" s="5"/>
      <c r="OND14" s="5"/>
      <c r="ONE14" s="5"/>
      <c r="ONF14" s="5"/>
      <c r="ONG14" s="5"/>
      <c r="ONH14" s="5"/>
      <c r="ONI14" s="5"/>
      <c r="ONJ14" s="5"/>
      <c r="ONK14" s="5"/>
      <c r="ONL14" s="5"/>
      <c r="ONM14" s="5"/>
      <c r="ONN14" s="5"/>
      <c r="ONO14" s="5"/>
      <c r="ONP14" s="5"/>
      <c r="ONQ14" s="5"/>
      <c r="ONR14" s="5"/>
      <c r="ONS14" s="5"/>
      <c r="ONT14" s="5"/>
      <c r="ONU14" s="5"/>
      <c r="ONV14" s="5"/>
      <c r="ONW14" s="5"/>
      <c r="ONX14" s="5"/>
      <c r="ONY14" s="5"/>
      <c r="ONZ14" s="5"/>
      <c r="OOA14" s="5"/>
      <c r="OOB14" s="5"/>
      <c r="OOC14" s="5"/>
      <c r="OOD14" s="5"/>
      <c r="OOE14" s="5"/>
      <c r="OOF14" s="5"/>
      <c r="OOG14" s="5"/>
      <c r="OOH14" s="5"/>
      <c r="OOI14" s="5"/>
      <c r="OOJ14" s="5"/>
      <c r="OOK14" s="5"/>
      <c r="OOL14" s="5"/>
      <c r="OOM14" s="5"/>
      <c r="OON14" s="5"/>
      <c r="OOO14" s="5"/>
      <c r="OOP14" s="5"/>
      <c r="OOQ14" s="5"/>
      <c r="OOR14" s="5"/>
      <c r="OOS14" s="5"/>
      <c r="OOT14" s="5"/>
      <c r="OOU14" s="5"/>
      <c r="OOV14" s="5"/>
      <c r="OOW14" s="5"/>
      <c r="OOX14" s="5"/>
      <c r="OOY14" s="5"/>
      <c r="OOZ14" s="5"/>
      <c r="OPA14" s="5"/>
      <c r="OPB14" s="5"/>
      <c r="OPC14" s="5"/>
      <c r="OPD14" s="5"/>
      <c r="OPE14" s="5"/>
      <c r="OPF14" s="5"/>
      <c r="OPG14" s="5"/>
      <c r="OPH14" s="5"/>
      <c r="OPI14" s="5"/>
      <c r="OPJ14" s="5"/>
      <c r="OPK14" s="5"/>
      <c r="OPL14" s="5"/>
      <c r="OPM14" s="5"/>
      <c r="OPN14" s="5"/>
      <c r="OPO14" s="5"/>
      <c r="OPP14" s="5"/>
      <c r="OPQ14" s="5"/>
      <c r="OPR14" s="5"/>
      <c r="OPS14" s="5"/>
      <c r="OPT14" s="5"/>
      <c r="OPU14" s="5"/>
      <c r="OPV14" s="5"/>
      <c r="OPW14" s="5"/>
      <c r="OPX14" s="5"/>
      <c r="OPY14" s="5"/>
      <c r="OPZ14" s="5"/>
      <c r="OQA14" s="5"/>
      <c r="OQB14" s="5"/>
      <c r="OQC14" s="5"/>
      <c r="OQD14" s="5"/>
      <c r="OQE14" s="5"/>
      <c r="OQF14" s="5"/>
      <c r="OQG14" s="5"/>
      <c r="OQH14" s="5"/>
      <c r="OQI14" s="5"/>
      <c r="OQJ14" s="5"/>
      <c r="OQK14" s="5"/>
      <c r="OQL14" s="5"/>
      <c r="OQM14" s="5"/>
      <c r="OQN14" s="5"/>
      <c r="OQO14" s="5"/>
      <c r="OQP14" s="5"/>
      <c r="OQQ14" s="5"/>
      <c r="OQR14" s="5"/>
      <c r="OQS14" s="5"/>
      <c r="OQT14" s="5"/>
      <c r="OQU14" s="5"/>
      <c r="OQV14" s="5"/>
      <c r="OQW14" s="5"/>
      <c r="OQX14" s="5"/>
      <c r="OQY14" s="5"/>
      <c r="OQZ14" s="5"/>
      <c r="ORA14" s="5"/>
      <c r="ORB14" s="5"/>
      <c r="ORC14" s="5"/>
      <c r="ORD14" s="5"/>
      <c r="ORE14" s="5"/>
      <c r="ORF14" s="5"/>
      <c r="ORG14" s="5"/>
      <c r="ORH14" s="5"/>
      <c r="ORI14" s="5"/>
      <c r="ORJ14" s="5"/>
      <c r="ORK14" s="5"/>
      <c r="ORL14" s="5"/>
      <c r="ORM14" s="5"/>
      <c r="ORN14" s="5"/>
      <c r="ORO14" s="5"/>
      <c r="ORP14" s="5"/>
      <c r="ORQ14" s="5"/>
      <c r="ORR14" s="5"/>
      <c r="ORS14" s="5"/>
      <c r="ORT14" s="5"/>
      <c r="ORU14" s="5"/>
      <c r="ORV14" s="5"/>
      <c r="ORW14" s="5"/>
      <c r="ORX14" s="5"/>
      <c r="ORY14" s="5"/>
      <c r="ORZ14" s="5"/>
      <c r="OSA14" s="5"/>
      <c r="OSB14" s="5"/>
      <c r="OSC14" s="5"/>
      <c r="OSD14" s="5"/>
      <c r="OSE14" s="5"/>
      <c r="OSF14" s="5"/>
      <c r="OSG14" s="5"/>
      <c r="OSH14" s="5"/>
      <c r="OSI14" s="5"/>
      <c r="OSJ14" s="5"/>
      <c r="OSK14" s="5"/>
      <c r="OSL14" s="5"/>
      <c r="OSM14" s="5"/>
      <c r="OSN14" s="5"/>
      <c r="OSO14" s="5"/>
      <c r="OSP14" s="5"/>
      <c r="OSQ14" s="5"/>
      <c r="OSR14" s="5"/>
      <c r="OSS14" s="5"/>
      <c r="OST14" s="5"/>
      <c r="OSU14" s="5"/>
      <c r="OSV14" s="5"/>
      <c r="OSW14" s="5"/>
      <c r="OSX14" s="5"/>
      <c r="OSY14" s="5"/>
      <c r="OSZ14" s="5"/>
      <c r="OTA14" s="5"/>
      <c r="OTB14" s="5"/>
      <c r="OTC14" s="5"/>
      <c r="OTD14" s="5"/>
      <c r="OTE14" s="5"/>
      <c r="OTF14" s="5"/>
      <c r="OTG14" s="5"/>
      <c r="OTH14" s="5"/>
      <c r="OTI14" s="5"/>
      <c r="OTJ14" s="5"/>
      <c r="OTK14" s="5"/>
      <c r="OTL14" s="5"/>
      <c r="OTM14" s="5"/>
      <c r="OTN14" s="5"/>
      <c r="OTO14" s="5"/>
      <c r="OTP14" s="5"/>
      <c r="OTQ14" s="5"/>
      <c r="OTR14" s="5"/>
      <c r="OTS14" s="5"/>
      <c r="OTT14" s="5"/>
      <c r="OTU14" s="5"/>
      <c r="OTV14" s="5"/>
      <c r="OTW14" s="5"/>
      <c r="OTX14" s="5"/>
      <c r="OTY14" s="5"/>
      <c r="OTZ14" s="5"/>
      <c r="OUA14" s="5"/>
      <c r="OUB14" s="5"/>
      <c r="OUC14" s="5"/>
      <c r="OUD14" s="5"/>
      <c r="OUE14" s="5"/>
      <c r="OUF14" s="5"/>
      <c r="OUG14" s="5"/>
      <c r="OUH14" s="5"/>
      <c r="OUI14" s="5"/>
      <c r="OUJ14" s="5"/>
      <c r="OUK14" s="5"/>
      <c r="OUL14" s="5"/>
      <c r="OUM14" s="5"/>
      <c r="OUN14" s="5"/>
      <c r="OUO14" s="5"/>
      <c r="OUP14" s="5"/>
      <c r="OUQ14" s="5"/>
      <c r="OUR14" s="5"/>
      <c r="OUS14" s="5"/>
      <c r="OUT14" s="5"/>
      <c r="OUU14" s="5"/>
      <c r="OUV14" s="5"/>
      <c r="OUW14" s="5"/>
      <c r="OUX14" s="5"/>
      <c r="OUY14" s="5"/>
      <c r="OUZ14" s="5"/>
      <c r="OVA14" s="5"/>
      <c r="OVB14" s="5"/>
      <c r="OVC14" s="5"/>
      <c r="OVD14" s="5"/>
      <c r="OVE14" s="5"/>
      <c r="OVF14" s="5"/>
      <c r="OVG14" s="5"/>
      <c r="OVH14" s="5"/>
      <c r="OVI14" s="5"/>
      <c r="OVJ14" s="5"/>
      <c r="OVK14" s="5"/>
      <c r="OVL14" s="5"/>
      <c r="OVM14" s="5"/>
      <c r="OVN14" s="5"/>
      <c r="OVO14" s="5"/>
      <c r="OVP14" s="5"/>
      <c r="OVQ14" s="5"/>
      <c r="OVR14" s="5"/>
      <c r="OVS14" s="5"/>
      <c r="OVT14" s="5"/>
      <c r="OVU14" s="5"/>
      <c r="OVV14" s="5"/>
      <c r="OVW14" s="5"/>
      <c r="OVX14" s="5"/>
      <c r="OVY14" s="5"/>
      <c r="OVZ14" s="5"/>
      <c r="OWA14" s="5"/>
      <c r="OWB14" s="5"/>
      <c r="OWC14" s="5"/>
      <c r="OWD14" s="5"/>
      <c r="OWE14" s="5"/>
      <c r="OWF14" s="5"/>
      <c r="OWG14" s="5"/>
      <c r="OWH14" s="5"/>
      <c r="OWI14" s="5"/>
      <c r="OWJ14" s="5"/>
      <c r="OWK14" s="5"/>
      <c r="OWL14" s="5"/>
      <c r="OWM14" s="5"/>
      <c r="OWN14" s="5"/>
      <c r="OWO14" s="5"/>
      <c r="OWP14" s="5"/>
      <c r="OWQ14" s="5"/>
      <c r="OWR14" s="5"/>
      <c r="OWS14" s="5"/>
      <c r="OWT14" s="5"/>
      <c r="OWU14" s="5"/>
      <c r="OWV14" s="5"/>
      <c r="OWW14" s="5"/>
      <c r="OWX14" s="5"/>
      <c r="OWY14" s="5"/>
      <c r="OWZ14" s="5"/>
      <c r="OXA14" s="5"/>
      <c r="OXB14" s="5"/>
      <c r="OXC14" s="5"/>
      <c r="OXD14" s="5"/>
      <c r="OXE14" s="5"/>
      <c r="OXF14" s="5"/>
      <c r="OXG14" s="5"/>
      <c r="OXH14" s="5"/>
      <c r="OXI14" s="5"/>
      <c r="OXJ14" s="5"/>
      <c r="OXK14" s="5"/>
      <c r="OXL14" s="5"/>
      <c r="OXM14" s="5"/>
      <c r="OXN14" s="5"/>
      <c r="OXO14" s="5"/>
      <c r="OXP14" s="5"/>
      <c r="OXQ14" s="5"/>
      <c r="OXR14" s="5"/>
      <c r="OXS14" s="5"/>
      <c r="OXT14" s="5"/>
      <c r="OXU14" s="5"/>
      <c r="OXV14" s="5"/>
      <c r="OXW14" s="5"/>
      <c r="OXX14" s="5"/>
      <c r="OXY14" s="5"/>
      <c r="OXZ14" s="5"/>
      <c r="OYA14" s="5"/>
      <c r="OYB14" s="5"/>
      <c r="OYC14" s="5"/>
      <c r="OYD14" s="5"/>
      <c r="OYE14" s="5"/>
      <c r="OYF14" s="5"/>
      <c r="OYG14" s="5"/>
      <c r="OYH14" s="5"/>
      <c r="OYI14" s="5"/>
      <c r="OYJ14" s="5"/>
      <c r="OYK14" s="5"/>
      <c r="OYL14" s="5"/>
      <c r="OYM14" s="5"/>
      <c r="OYN14" s="5"/>
      <c r="OYO14" s="5"/>
      <c r="OYP14" s="5"/>
      <c r="OYQ14" s="5"/>
      <c r="OYR14" s="5"/>
      <c r="OYS14" s="5"/>
      <c r="OYT14" s="5"/>
      <c r="OYU14" s="5"/>
      <c r="OYV14" s="5"/>
      <c r="OYW14" s="5"/>
      <c r="OYX14" s="5"/>
      <c r="OYY14" s="5"/>
      <c r="OYZ14" s="5"/>
      <c r="OZA14" s="5"/>
      <c r="OZB14" s="5"/>
      <c r="OZC14" s="5"/>
      <c r="OZD14" s="5"/>
      <c r="OZE14" s="5"/>
      <c r="OZF14" s="5"/>
      <c r="OZG14" s="5"/>
      <c r="OZH14" s="5"/>
      <c r="OZI14" s="5"/>
      <c r="OZJ14" s="5"/>
      <c r="OZK14" s="5"/>
      <c r="OZL14" s="5"/>
      <c r="OZM14" s="5"/>
      <c r="OZN14" s="5"/>
      <c r="OZO14" s="5"/>
      <c r="OZP14" s="5"/>
      <c r="OZQ14" s="5"/>
      <c r="OZR14" s="5"/>
      <c r="OZS14" s="5"/>
      <c r="OZT14" s="5"/>
      <c r="OZU14" s="5"/>
      <c r="OZV14" s="5"/>
      <c r="OZW14" s="5"/>
      <c r="OZX14" s="5"/>
      <c r="OZY14" s="5"/>
      <c r="OZZ14" s="5"/>
      <c r="PAA14" s="5"/>
      <c r="PAB14" s="5"/>
      <c r="PAC14" s="5"/>
      <c r="PAD14" s="5"/>
      <c r="PAE14" s="5"/>
      <c r="PAF14" s="5"/>
      <c r="PAG14" s="5"/>
      <c r="PAH14" s="5"/>
      <c r="PAI14" s="5"/>
      <c r="PAJ14" s="5"/>
      <c r="PAK14" s="5"/>
      <c r="PAL14" s="5"/>
      <c r="PAM14" s="5"/>
      <c r="PAN14" s="5"/>
      <c r="PAO14" s="5"/>
      <c r="PAP14" s="5"/>
      <c r="PAQ14" s="5"/>
      <c r="PAR14" s="5"/>
      <c r="PAS14" s="5"/>
      <c r="PAT14" s="5"/>
      <c r="PAU14" s="5"/>
      <c r="PAV14" s="5"/>
      <c r="PAW14" s="5"/>
      <c r="PAX14" s="5"/>
      <c r="PAY14" s="5"/>
      <c r="PAZ14" s="5"/>
      <c r="PBA14" s="5"/>
      <c r="PBB14" s="5"/>
      <c r="PBC14" s="5"/>
      <c r="PBD14" s="5"/>
      <c r="PBE14" s="5"/>
      <c r="PBF14" s="5"/>
      <c r="PBG14" s="5"/>
      <c r="PBH14" s="5"/>
      <c r="PBI14" s="5"/>
      <c r="PBJ14" s="5"/>
      <c r="PBK14" s="5"/>
      <c r="PBL14" s="5"/>
      <c r="PBM14" s="5"/>
      <c r="PBN14" s="5"/>
      <c r="PBO14" s="5"/>
      <c r="PBP14" s="5"/>
      <c r="PBQ14" s="5"/>
      <c r="PBR14" s="5"/>
      <c r="PBS14" s="5"/>
      <c r="PBT14" s="5"/>
      <c r="PBU14" s="5"/>
      <c r="PBV14" s="5"/>
      <c r="PBW14" s="5"/>
      <c r="PBX14" s="5"/>
      <c r="PBY14" s="5"/>
      <c r="PBZ14" s="5"/>
      <c r="PCA14" s="5"/>
      <c r="PCB14" s="5"/>
      <c r="PCC14" s="5"/>
      <c r="PCD14" s="5"/>
      <c r="PCE14" s="5"/>
      <c r="PCF14" s="5"/>
      <c r="PCG14" s="5"/>
      <c r="PCH14" s="5"/>
      <c r="PCI14" s="5"/>
      <c r="PCJ14" s="5"/>
      <c r="PCK14" s="5"/>
      <c r="PCL14" s="5"/>
      <c r="PCM14" s="5"/>
      <c r="PCN14" s="5"/>
      <c r="PCO14" s="5"/>
      <c r="PCP14" s="5"/>
      <c r="PCQ14" s="5"/>
      <c r="PCR14" s="5"/>
      <c r="PCS14" s="5"/>
      <c r="PCT14" s="5"/>
      <c r="PCU14" s="5"/>
      <c r="PCV14" s="5"/>
      <c r="PCW14" s="5"/>
      <c r="PCX14" s="5"/>
      <c r="PCY14" s="5"/>
      <c r="PCZ14" s="5"/>
      <c r="PDA14" s="5"/>
      <c r="PDB14" s="5"/>
      <c r="PDC14" s="5"/>
      <c r="PDD14" s="5"/>
      <c r="PDE14" s="5"/>
      <c r="PDF14" s="5"/>
      <c r="PDG14" s="5"/>
      <c r="PDH14" s="5"/>
      <c r="PDI14" s="5"/>
      <c r="PDJ14" s="5"/>
      <c r="PDK14" s="5"/>
      <c r="PDL14" s="5"/>
      <c r="PDM14" s="5"/>
      <c r="PDN14" s="5"/>
      <c r="PDO14" s="5"/>
      <c r="PDP14" s="5"/>
      <c r="PDQ14" s="5"/>
      <c r="PDR14" s="5"/>
      <c r="PDS14" s="5"/>
      <c r="PDT14" s="5"/>
      <c r="PDU14" s="5"/>
      <c r="PDV14" s="5"/>
      <c r="PDW14" s="5"/>
      <c r="PDX14" s="5"/>
      <c r="PDY14" s="5"/>
      <c r="PDZ14" s="5"/>
      <c r="PEA14" s="5"/>
      <c r="PEB14" s="5"/>
      <c r="PEC14" s="5"/>
      <c r="PED14" s="5"/>
      <c r="PEE14" s="5"/>
      <c r="PEF14" s="5"/>
      <c r="PEG14" s="5"/>
      <c r="PEH14" s="5"/>
      <c r="PEI14" s="5"/>
      <c r="PEJ14" s="5"/>
      <c r="PEK14" s="5"/>
      <c r="PEL14" s="5"/>
      <c r="PEM14" s="5"/>
      <c r="PEN14" s="5"/>
      <c r="PEO14" s="5"/>
      <c r="PEP14" s="5"/>
      <c r="PEQ14" s="5"/>
      <c r="PER14" s="5"/>
      <c r="PES14" s="5"/>
      <c r="PET14" s="5"/>
      <c r="PEU14" s="5"/>
      <c r="PEV14" s="5"/>
      <c r="PEW14" s="5"/>
      <c r="PEX14" s="5"/>
      <c r="PEY14" s="5"/>
      <c r="PEZ14" s="5"/>
      <c r="PFA14" s="5"/>
      <c r="PFB14" s="5"/>
      <c r="PFC14" s="5"/>
      <c r="PFD14" s="5"/>
      <c r="PFE14" s="5"/>
      <c r="PFF14" s="5"/>
      <c r="PFG14" s="5"/>
      <c r="PFH14" s="5"/>
      <c r="PFI14" s="5"/>
      <c r="PFJ14" s="5"/>
      <c r="PFK14" s="5"/>
      <c r="PFL14" s="5"/>
      <c r="PFM14" s="5"/>
      <c r="PFN14" s="5"/>
      <c r="PFO14" s="5"/>
      <c r="PFP14" s="5"/>
      <c r="PFQ14" s="5"/>
      <c r="PFR14" s="5"/>
      <c r="PFS14" s="5"/>
      <c r="PFT14" s="5"/>
      <c r="PFU14" s="5"/>
      <c r="PFV14" s="5"/>
      <c r="PFW14" s="5"/>
      <c r="PFX14" s="5"/>
      <c r="PFY14" s="5"/>
      <c r="PFZ14" s="5"/>
      <c r="PGA14" s="5"/>
      <c r="PGB14" s="5"/>
      <c r="PGC14" s="5"/>
      <c r="PGD14" s="5"/>
      <c r="PGE14" s="5"/>
      <c r="PGF14" s="5"/>
      <c r="PGG14" s="5"/>
      <c r="PGH14" s="5"/>
      <c r="PGI14" s="5"/>
      <c r="PGJ14" s="5"/>
      <c r="PGK14" s="5"/>
      <c r="PGL14" s="5"/>
      <c r="PGM14" s="5"/>
      <c r="PGN14" s="5"/>
      <c r="PGO14" s="5"/>
      <c r="PGP14" s="5"/>
      <c r="PGQ14" s="5"/>
      <c r="PGR14" s="5"/>
      <c r="PGS14" s="5"/>
      <c r="PGT14" s="5"/>
      <c r="PGU14" s="5"/>
      <c r="PGV14" s="5"/>
      <c r="PGW14" s="5"/>
      <c r="PGX14" s="5"/>
      <c r="PGY14" s="5"/>
      <c r="PGZ14" s="5"/>
      <c r="PHA14" s="5"/>
      <c r="PHB14" s="5"/>
      <c r="PHC14" s="5"/>
      <c r="PHD14" s="5"/>
      <c r="PHE14" s="5"/>
      <c r="PHF14" s="5"/>
      <c r="PHG14" s="5"/>
      <c r="PHH14" s="5"/>
      <c r="PHI14" s="5"/>
      <c r="PHJ14" s="5"/>
      <c r="PHK14" s="5"/>
      <c r="PHL14" s="5"/>
      <c r="PHM14" s="5"/>
      <c r="PHN14" s="5"/>
      <c r="PHO14" s="5"/>
      <c r="PHP14" s="5"/>
      <c r="PHQ14" s="5"/>
      <c r="PHR14" s="5"/>
      <c r="PHS14" s="5"/>
      <c r="PHT14" s="5"/>
      <c r="PHU14" s="5"/>
      <c r="PHV14" s="5"/>
      <c r="PHW14" s="5"/>
      <c r="PHX14" s="5"/>
      <c r="PHY14" s="5"/>
      <c r="PHZ14" s="5"/>
      <c r="PIA14" s="5"/>
      <c r="PIB14" s="5"/>
      <c r="PIC14" s="5"/>
      <c r="PID14" s="5"/>
      <c r="PIE14" s="5"/>
      <c r="PIF14" s="5"/>
      <c r="PIG14" s="5"/>
      <c r="PIH14" s="5"/>
      <c r="PII14" s="5"/>
      <c r="PIJ14" s="5"/>
      <c r="PIK14" s="5"/>
      <c r="PIL14" s="5"/>
      <c r="PIM14" s="5"/>
      <c r="PIN14" s="5"/>
      <c r="PIO14" s="5"/>
      <c r="PIP14" s="5"/>
      <c r="PIQ14" s="5"/>
      <c r="PIR14" s="5"/>
      <c r="PIS14" s="5"/>
      <c r="PIT14" s="5"/>
      <c r="PIU14" s="5"/>
      <c r="PIV14" s="5"/>
      <c r="PIW14" s="5"/>
      <c r="PIX14" s="5"/>
      <c r="PIY14" s="5"/>
      <c r="PIZ14" s="5"/>
      <c r="PJA14" s="5"/>
      <c r="PJB14" s="5"/>
      <c r="PJC14" s="5"/>
      <c r="PJD14" s="5"/>
      <c r="PJE14" s="5"/>
      <c r="PJF14" s="5"/>
      <c r="PJG14" s="5"/>
      <c r="PJH14" s="5"/>
      <c r="PJI14" s="5"/>
      <c r="PJJ14" s="5"/>
      <c r="PJK14" s="5"/>
      <c r="PJL14" s="5"/>
      <c r="PJM14" s="5"/>
      <c r="PJN14" s="5"/>
      <c r="PJO14" s="5"/>
      <c r="PJP14" s="5"/>
      <c r="PJQ14" s="5"/>
      <c r="PJR14" s="5"/>
      <c r="PJS14" s="5"/>
      <c r="PJT14" s="5"/>
      <c r="PJU14" s="5"/>
      <c r="PJV14" s="5"/>
      <c r="PJW14" s="5"/>
      <c r="PJX14" s="5"/>
      <c r="PJY14" s="5"/>
      <c r="PJZ14" s="5"/>
      <c r="PKA14" s="5"/>
      <c r="PKB14" s="5"/>
      <c r="PKC14" s="5"/>
      <c r="PKD14" s="5"/>
      <c r="PKE14" s="5"/>
      <c r="PKF14" s="5"/>
      <c r="PKG14" s="5"/>
      <c r="PKH14" s="5"/>
      <c r="PKI14" s="5"/>
      <c r="PKJ14" s="5"/>
      <c r="PKK14" s="5"/>
      <c r="PKL14" s="5"/>
      <c r="PKM14" s="5"/>
      <c r="PKN14" s="5"/>
      <c r="PKO14" s="5"/>
      <c r="PKP14" s="5"/>
      <c r="PKQ14" s="5"/>
      <c r="PKR14" s="5"/>
      <c r="PKS14" s="5"/>
      <c r="PKT14" s="5"/>
      <c r="PKU14" s="5"/>
      <c r="PKV14" s="5"/>
      <c r="PKW14" s="5"/>
      <c r="PKX14" s="5"/>
      <c r="PKY14" s="5"/>
      <c r="PKZ14" s="5"/>
      <c r="PLA14" s="5"/>
      <c r="PLB14" s="5"/>
      <c r="PLC14" s="5"/>
      <c r="PLD14" s="5"/>
      <c r="PLE14" s="5"/>
      <c r="PLF14" s="5"/>
      <c r="PLG14" s="5"/>
      <c r="PLH14" s="5"/>
      <c r="PLI14" s="5"/>
      <c r="PLJ14" s="5"/>
      <c r="PLK14" s="5"/>
      <c r="PLL14" s="5"/>
      <c r="PLM14" s="5"/>
      <c r="PLN14" s="5"/>
      <c r="PLO14" s="5"/>
      <c r="PLP14" s="5"/>
      <c r="PLQ14" s="5"/>
      <c r="PLR14" s="5"/>
      <c r="PLS14" s="5"/>
      <c r="PLT14" s="5"/>
      <c r="PLU14" s="5"/>
      <c r="PLV14" s="5"/>
      <c r="PLW14" s="5"/>
      <c r="PLX14" s="5"/>
      <c r="PLY14" s="5"/>
      <c r="PLZ14" s="5"/>
      <c r="PMA14" s="5"/>
      <c r="PMB14" s="5"/>
      <c r="PMC14" s="5"/>
      <c r="PMD14" s="5"/>
      <c r="PME14" s="5"/>
      <c r="PMF14" s="5"/>
      <c r="PMG14" s="5"/>
      <c r="PMH14" s="5"/>
      <c r="PMI14" s="5"/>
      <c r="PMJ14" s="5"/>
      <c r="PMK14" s="5"/>
      <c r="PML14" s="5"/>
      <c r="PMM14" s="5"/>
      <c r="PMN14" s="5"/>
      <c r="PMO14" s="5"/>
      <c r="PMP14" s="5"/>
      <c r="PMQ14" s="5"/>
      <c r="PMR14" s="5"/>
      <c r="PMS14" s="5"/>
      <c r="PMT14" s="5"/>
      <c r="PMU14" s="5"/>
      <c r="PMV14" s="5"/>
      <c r="PMW14" s="5"/>
      <c r="PMX14" s="5"/>
      <c r="PMY14" s="5"/>
      <c r="PMZ14" s="5"/>
      <c r="PNA14" s="5"/>
      <c r="PNB14" s="5"/>
      <c r="PNC14" s="5"/>
      <c r="PND14" s="5"/>
      <c r="PNE14" s="5"/>
      <c r="PNF14" s="5"/>
      <c r="PNG14" s="5"/>
      <c r="PNH14" s="5"/>
      <c r="PNI14" s="5"/>
      <c r="PNJ14" s="5"/>
      <c r="PNK14" s="5"/>
      <c r="PNL14" s="5"/>
      <c r="PNM14" s="5"/>
      <c r="PNN14" s="5"/>
      <c r="PNO14" s="5"/>
      <c r="PNP14" s="5"/>
      <c r="PNQ14" s="5"/>
      <c r="PNR14" s="5"/>
      <c r="PNS14" s="5"/>
      <c r="PNT14" s="5"/>
      <c r="PNU14" s="5"/>
      <c r="PNV14" s="5"/>
      <c r="PNW14" s="5"/>
      <c r="PNX14" s="5"/>
      <c r="PNY14" s="5"/>
      <c r="PNZ14" s="5"/>
      <c r="POA14" s="5"/>
      <c r="POB14" s="5"/>
      <c r="POC14" s="5"/>
      <c r="POD14" s="5"/>
      <c r="POE14" s="5"/>
      <c r="POF14" s="5"/>
      <c r="POG14" s="5"/>
      <c r="POH14" s="5"/>
      <c r="POI14" s="5"/>
      <c r="POJ14" s="5"/>
      <c r="POK14" s="5"/>
      <c r="POL14" s="5"/>
      <c r="POM14" s="5"/>
      <c r="PON14" s="5"/>
      <c r="POO14" s="5"/>
      <c r="POP14" s="5"/>
      <c r="POQ14" s="5"/>
      <c r="POR14" s="5"/>
      <c r="POS14" s="5"/>
      <c r="POT14" s="5"/>
      <c r="POU14" s="5"/>
      <c r="POV14" s="5"/>
      <c r="POW14" s="5"/>
      <c r="POX14" s="5"/>
      <c r="POY14" s="5"/>
      <c r="POZ14" s="5"/>
      <c r="PPA14" s="5"/>
      <c r="PPB14" s="5"/>
      <c r="PPC14" s="5"/>
      <c r="PPD14" s="5"/>
      <c r="PPE14" s="5"/>
      <c r="PPF14" s="5"/>
      <c r="PPG14" s="5"/>
      <c r="PPH14" s="5"/>
      <c r="PPI14" s="5"/>
      <c r="PPJ14" s="5"/>
      <c r="PPK14" s="5"/>
      <c r="PPL14" s="5"/>
      <c r="PPM14" s="5"/>
      <c r="PPN14" s="5"/>
      <c r="PPO14" s="5"/>
      <c r="PPP14" s="5"/>
      <c r="PPQ14" s="5"/>
      <c r="PPR14" s="5"/>
      <c r="PPS14" s="5"/>
      <c r="PPT14" s="5"/>
      <c r="PPU14" s="5"/>
      <c r="PPV14" s="5"/>
      <c r="PPW14" s="5"/>
      <c r="PPX14" s="5"/>
      <c r="PPY14" s="5"/>
      <c r="PPZ14" s="5"/>
      <c r="PQA14" s="5"/>
      <c r="PQB14" s="5"/>
      <c r="PQC14" s="5"/>
      <c r="PQD14" s="5"/>
      <c r="PQE14" s="5"/>
      <c r="PQF14" s="5"/>
      <c r="PQG14" s="5"/>
      <c r="PQH14" s="5"/>
      <c r="PQI14" s="5"/>
      <c r="PQJ14" s="5"/>
      <c r="PQK14" s="5"/>
      <c r="PQL14" s="5"/>
      <c r="PQM14" s="5"/>
      <c r="PQN14" s="5"/>
      <c r="PQO14" s="5"/>
      <c r="PQP14" s="5"/>
      <c r="PQQ14" s="5"/>
      <c r="PQR14" s="5"/>
      <c r="PQS14" s="5"/>
      <c r="PQT14" s="5"/>
      <c r="PQU14" s="5"/>
      <c r="PQV14" s="5"/>
      <c r="PQW14" s="5"/>
      <c r="PQX14" s="5"/>
      <c r="PQY14" s="5"/>
      <c r="PQZ14" s="5"/>
      <c r="PRA14" s="5"/>
      <c r="PRB14" s="5"/>
      <c r="PRC14" s="5"/>
      <c r="PRD14" s="5"/>
      <c r="PRE14" s="5"/>
      <c r="PRF14" s="5"/>
      <c r="PRG14" s="5"/>
      <c r="PRH14" s="5"/>
      <c r="PRI14" s="5"/>
      <c r="PRJ14" s="5"/>
      <c r="PRK14" s="5"/>
      <c r="PRL14" s="5"/>
      <c r="PRM14" s="5"/>
      <c r="PRN14" s="5"/>
      <c r="PRO14" s="5"/>
      <c r="PRP14" s="5"/>
      <c r="PRQ14" s="5"/>
      <c r="PRR14" s="5"/>
      <c r="PRS14" s="5"/>
      <c r="PRT14" s="5"/>
      <c r="PRU14" s="5"/>
      <c r="PRV14" s="5"/>
      <c r="PRW14" s="5"/>
      <c r="PRX14" s="5"/>
      <c r="PRY14" s="5"/>
      <c r="PRZ14" s="5"/>
      <c r="PSA14" s="5"/>
      <c r="PSB14" s="5"/>
      <c r="PSC14" s="5"/>
      <c r="PSD14" s="5"/>
      <c r="PSE14" s="5"/>
      <c r="PSF14" s="5"/>
      <c r="PSG14" s="5"/>
      <c r="PSH14" s="5"/>
      <c r="PSI14" s="5"/>
      <c r="PSJ14" s="5"/>
      <c r="PSK14" s="5"/>
      <c r="PSL14" s="5"/>
      <c r="PSM14" s="5"/>
      <c r="PSN14" s="5"/>
      <c r="PSO14" s="5"/>
      <c r="PSP14" s="5"/>
      <c r="PSQ14" s="5"/>
      <c r="PSR14" s="5"/>
      <c r="PSS14" s="5"/>
      <c r="PST14" s="5"/>
      <c r="PSU14" s="5"/>
      <c r="PSV14" s="5"/>
      <c r="PSW14" s="5"/>
      <c r="PSX14" s="5"/>
      <c r="PSY14" s="5"/>
      <c r="PSZ14" s="5"/>
      <c r="PTA14" s="5"/>
      <c r="PTB14" s="5"/>
      <c r="PTC14" s="5"/>
      <c r="PTD14" s="5"/>
      <c r="PTE14" s="5"/>
      <c r="PTF14" s="5"/>
      <c r="PTG14" s="5"/>
      <c r="PTH14" s="5"/>
      <c r="PTI14" s="5"/>
      <c r="PTJ14" s="5"/>
      <c r="PTK14" s="5"/>
      <c r="PTL14" s="5"/>
      <c r="PTM14" s="5"/>
      <c r="PTN14" s="5"/>
      <c r="PTO14" s="5"/>
      <c r="PTP14" s="5"/>
      <c r="PTQ14" s="5"/>
      <c r="PTR14" s="5"/>
      <c r="PTS14" s="5"/>
      <c r="PTT14" s="5"/>
      <c r="PTU14" s="5"/>
      <c r="PTV14" s="5"/>
      <c r="PTW14" s="5"/>
      <c r="PTX14" s="5"/>
      <c r="PTY14" s="5"/>
      <c r="PTZ14" s="5"/>
      <c r="PUA14" s="5"/>
      <c r="PUB14" s="5"/>
      <c r="PUC14" s="5"/>
      <c r="PUD14" s="5"/>
      <c r="PUE14" s="5"/>
      <c r="PUF14" s="5"/>
      <c r="PUG14" s="5"/>
      <c r="PUH14" s="5"/>
      <c r="PUI14" s="5"/>
      <c r="PUJ14" s="5"/>
      <c r="PUK14" s="5"/>
      <c r="PUL14" s="5"/>
      <c r="PUM14" s="5"/>
      <c r="PUN14" s="5"/>
      <c r="PUO14" s="5"/>
      <c r="PUP14" s="5"/>
      <c r="PUQ14" s="5"/>
      <c r="PUR14" s="5"/>
      <c r="PUS14" s="5"/>
      <c r="PUT14" s="5"/>
      <c r="PUU14" s="5"/>
      <c r="PUV14" s="5"/>
      <c r="PUW14" s="5"/>
      <c r="PUX14" s="5"/>
      <c r="PUY14" s="5"/>
      <c r="PUZ14" s="5"/>
      <c r="PVA14" s="5"/>
      <c r="PVB14" s="5"/>
      <c r="PVC14" s="5"/>
      <c r="PVD14" s="5"/>
      <c r="PVE14" s="5"/>
      <c r="PVF14" s="5"/>
      <c r="PVG14" s="5"/>
      <c r="PVH14" s="5"/>
      <c r="PVI14" s="5"/>
      <c r="PVJ14" s="5"/>
      <c r="PVK14" s="5"/>
      <c r="PVL14" s="5"/>
      <c r="PVM14" s="5"/>
      <c r="PVN14" s="5"/>
      <c r="PVO14" s="5"/>
      <c r="PVP14" s="5"/>
      <c r="PVQ14" s="5"/>
      <c r="PVR14" s="5"/>
      <c r="PVS14" s="5"/>
      <c r="PVT14" s="5"/>
      <c r="PVU14" s="5"/>
      <c r="PVV14" s="5"/>
      <c r="PVW14" s="5"/>
      <c r="PVX14" s="5"/>
      <c r="PVY14" s="5"/>
      <c r="PVZ14" s="5"/>
      <c r="PWA14" s="5"/>
      <c r="PWB14" s="5"/>
      <c r="PWC14" s="5"/>
      <c r="PWD14" s="5"/>
      <c r="PWE14" s="5"/>
      <c r="PWF14" s="5"/>
      <c r="PWG14" s="5"/>
      <c r="PWH14" s="5"/>
      <c r="PWI14" s="5"/>
      <c r="PWJ14" s="5"/>
      <c r="PWK14" s="5"/>
      <c r="PWL14" s="5"/>
      <c r="PWM14" s="5"/>
      <c r="PWN14" s="5"/>
      <c r="PWO14" s="5"/>
      <c r="PWP14" s="5"/>
      <c r="PWQ14" s="5"/>
      <c r="PWR14" s="5"/>
      <c r="PWS14" s="5"/>
      <c r="PWT14" s="5"/>
      <c r="PWU14" s="5"/>
      <c r="PWV14" s="5"/>
      <c r="PWW14" s="5"/>
      <c r="PWX14" s="5"/>
      <c r="PWY14" s="5"/>
      <c r="PWZ14" s="5"/>
      <c r="PXA14" s="5"/>
      <c r="PXB14" s="5"/>
      <c r="PXC14" s="5"/>
      <c r="PXD14" s="5"/>
      <c r="PXE14" s="5"/>
      <c r="PXF14" s="5"/>
      <c r="PXG14" s="5"/>
      <c r="PXH14" s="5"/>
      <c r="PXI14" s="5"/>
      <c r="PXJ14" s="5"/>
      <c r="PXK14" s="5"/>
      <c r="PXL14" s="5"/>
      <c r="PXM14" s="5"/>
      <c r="PXN14" s="5"/>
      <c r="PXO14" s="5"/>
      <c r="PXP14" s="5"/>
      <c r="PXQ14" s="5"/>
      <c r="PXR14" s="5"/>
      <c r="PXS14" s="5"/>
      <c r="PXT14" s="5"/>
      <c r="PXU14" s="5"/>
      <c r="PXV14" s="5"/>
      <c r="PXW14" s="5"/>
      <c r="PXX14" s="5"/>
      <c r="PXY14" s="5"/>
      <c r="PXZ14" s="5"/>
      <c r="PYA14" s="5"/>
      <c r="PYB14" s="5"/>
      <c r="PYC14" s="5"/>
      <c r="PYD14" s="5"/>
      <c r="PYE14" s="5"/>
      <c r="PYF14" s="5"/>
      <c r="PYG14" s="5"/>
      <c r="PYH14" s="5"/>
      <c r="PYI14" s="5"/>
      <c r="PYJ14" s="5"/>
      <c r="PYK14" s="5"/>
      <c r="PYL14" s="5"/>
      <c r="PYM14" s="5"/>
      <c r="PYN14" s="5"/>
      <c r="PYO14" s="5"/>
      <c r="PYP14" s="5"/>
      <c r="PYQ14" s="5"/>
      <c r="PYR14" s="5"/>
      <c r="PYS14" s="5"/>
      <c r="PYT14" s="5"/>
      <c r="PYU14" s="5"/>
      <c r="PYV14" s="5"/>
      <c r="PYW14" s="5"/>
      <c r="PYX14" s="5"/>
      <c r="PYY14" s="5"/>
      <c r="PYZ14" s="5"/>
      <c r="PZA14" s="5"/>
      <c r="PZB14" s="5"/>
      <c r="PZC14" s="5"/>
      <c r="PZD14" s="5"/>
      <c r="PZE14" s="5"/>
      <c r="PZF14" s="5"/>
      <c r="PZG14" s="5"/>
      <c r="PZH14" s="5"/>
      <c r="PZI14" s="5"/>
      <c r="PZJ14" s="5"/>
      <c r="PZK14" s="5"/>
      <c r="PZL14" s="5"/>
      <c r="PZM14" s="5"/>
      <c r="PZN14" s="5"/>
      <c r="PZO14" s="5"/>
      <c r="PZP14" s="5"/>
      <c r="PZQ14" s="5"/>
      <c r="PZR14" s="5"/>
      <c r="PZS14" s="5"/>
      <c r="PZT14" s="5"/>
      <c r="PZU14" s="5"/>
      <c r="PZV14" s="5"/>
      <c r="PZW14" s="5"/>
      <c r="PZX14" s="5"/>
      <c r="PZY14" s="5"/>
      <c r="PZZ14" s="5"/>
      <c r="QAA14" s="5"/>
      <c r="QAB14" s="5"/>
      <c r="QAC14" s="5"/>
      <c r="QAD14" s="5"/>
      <c r="QAE14" s="5"/>
      <c r="QAF14" s="5"/>
      <c r="QAG14" s="5"/>
      <c r="QAH14" s="5"/>
      <c r="QAI14" s="5"/>
      <c r="QAJ14" s="5"/>
      <c r="QAK14" s="5"/>
      <c r="QAL14" s="5"/>
      <c r="QAM14" s="5"/>
      <c r="QAN14" s="5"/>
      <c r="QAO14" s="5"/>
      <c r="QAP14" s="5"/>
      <c r="QAQ14" s="5"/>
      <c r="QAR14" s="5"/>
      <c r="QAS14" s="5"/>
      <c r="QAT14" s="5"/>
      <c r="QAU14" s="5"/>
      <c r="QAV14" s="5"/>
      <c r="QAW14" s="5"/>
      <c r="QAX14" s="5"/>
      <c r="QAY14" s="5"/>
      <c r="QAZ14" s="5"/>
      <c r="QBA14" s="5"/>
      <c r="QBB14" s="5"/>
      <c r="QBC14" s="5"/>
      <c r="QBD14" s="5"/>
      <c r="QBE14" s="5"/>
      <c r="QBF14" s="5"/>
      <c r="QBG14" s="5"/>
      <c r="QBH14" s="5"/>
      <c r="QBI14" s="5"/>
      <c r="QBJ14" s="5"/>
      <c r="QBK14" s="5"/>
      <c r="QBL14" s="5"/>
      <c r="QBM14" s="5"/>
      <c r="QBN14" s="5"/>
      <c r="QBO14" s="5"/>
      <c r="QBP14" s="5"/>
      <c r="QBQ14" s="5"/>
      <c r="QBR14" s="5"/>
      <c r="QBS14" s="5"/>
      <c r="QBT14" s="5"/>
      <c r="QBU14" s="5"/>
      <c r="QBV14" s="5"/>
      <c r="QBW14" s="5"/>
      <c r="QBX14" s="5"/>
      <c r="QBY14" s="5"/>
      <c r="QBZ14" s="5"/>
      <c r="QCA14" s="5"/>
      <c r="QCB14" s="5"/>
      <c r="QCC14" s="5"/>
      <c r="QCD14" s="5"/>
      <c r="QCE14" s="5"/>
      <c r="QCF14" s="5"/>
      <c r="QCG14" s="5"/>
      <c r="QCH14" s="5"/>
      <c r="QCI14" s="5"/>
      <c r="QCJ14" s="5"/>
      <c r="QCK14" s="5"/>
      <c r="QCL14" s="5"/>
      <c r="QCM14" s="5"/>
      <c r="QCN14" s="5"/>
      <c r="QCO14" s="5"/>
      <c r="QCP14" s="5"/>
      <c r="QCQ14" s="5"/>
      <c r="QCR14" s="5"/>
      <c r="QCS14" s="5"/>
      <c r="QCT14" s="5"/>
      <c r="QCU14" s="5"/>
      <c r="QCV14" s="5"/>
      <c r="QCW14" s="5"/>
      <c r="QCX14" s="5"/>
      <c r="QCY14" s="5"/>
      <c r="QCZ14" s="5"/>
      <c r="QDA14" s="5"/>
      <c r="QDB14" s="5"/>
      <c r="QDC14" s="5"/>
      <c r="QDD14" s="5"/>
      <c r="QDE14" s="5"/>
      <c r="QDF14" s="5"/>
      <c r="QDG14" s="5"/>
      <c r="QDH14" s="5"/>
      <c r="QDI14" s="5"/>
      <c r="QDJ14" s="5"/>
      <c r="QDK14" s="5"/>
      <c r="QDL14" s="5"/>
      <c r="QDM14" s="5"/>
      <c r="QDN14" s="5"/>
      <c r="QDO14" s="5"/>
      <c r="QDP14" s="5"/>
      <c r="QDQ14" s="5"/>
      <c r="QDR14" s="5"/>
      <c r="QDS14" s="5"/>
      <c r="QDT14" s="5"/>
      <c r="QDU14" s="5"/>
      <c r="QDV14" s="5"/>
      <c r="QDW14" s="5"/>
      <c r="QDX14" s="5"/>
      <c r="QDY14" s="5"/>
      <c r="QDZ14" s="5"/>
      <c r="QEA14" s="5"/>
      <c r="QEB14" s="5"/>
      <c r="QEC14" s="5"/>
      <c r="QED14" s="5"/>
      <c r="QEE14" s="5"/>
      <c r="QEF14" s="5"/>
      <c r="QEG14" s="5"/>
      <c r="QEH14" s="5"/>
      <c r="QEI14" s="5"/>
      <c r="QEJ14" s="5"/>
      <c r="QEK14" s="5"/>
      <c r="QEL14" s="5"/>
      <c r="QEM14" s="5"/>
      <c r="QEN14" s="5"/>
      <c r="QEO14" s="5"/>
      <c r="QEP14" s="5"/>
      <c r="QEQ14" s="5"/>
      <c r="QER14" s="5"/>
      <c r="QES14" s="5"/>
      <c r="QET14" s="5"/>
      <c r="QEU14" s="5"/>
      <c r="QEV14" s="5"/>
      <c r="QEW14" s="5"/>
      <c r="QEX14" s="5"/>
      <c r="QEY14" s="5"/>
      <c r="QEZ14" s="5"/>
      <c r="QFA14" s="5"/>
      <c r="QFB14" s="5"/>
      <c r="QFC14" s="5"/>
      <c r="QFD14" s="5"/>
      <c r="QFE14" s="5"/>
      <c r="QFF14" s="5"/>
      <c r="QFG14" s="5"/>
      <c r="QFH14" s="5"/>
      <c r="QFI14" s="5"/>
      <c r="QFJ14" s="5"/>
      <c r="QFK14" s="5"/>
      <c r="QFL14" s="5"/>
      <c r="QFM14" s="5"/>
      <c r="QFN14" s="5"/>
      <c r="QFO14" s="5"/>
      <c r="QFP14" s="5"/>
      <c r="QFQ14" s="5"/>
      <c r="QFR14" s="5"/>
      <c r="QFS14" s="5"/>
      <c r="QFT14" s="5"/>
      <c r="QFU14" s="5"/>
      <c r="QFV14" s="5"/>
      <c r="QFW14" s="5"/>
      <c r="QFX14" s="5"/>
      <c r="QFY14" s="5"/>
      <c r="QFZ14" s="5"/>
      <c r="QGA14" s="5"/>
      <c r="QGB14" s="5"/>
      <c r="QGC14" s="5"/>
      <c r="QGD14" s="5"/>
      <c r="QGE14" s="5"/>
      <c r="QGF14" s="5"/>
      <c r="QGG14" s="5"/>
      <c r="QGH14" s="5"/>
      <c r="QGI14" s="5"/>
      <c r="QGJ14" s="5"/>
      <c r="QGK14" s="5"/>
      <c r="QGL14" s="5"/>
      <c r="QGM14" s="5"/>
      <c r="QGN14" s="5"/>
      <c r="QGO14" s="5"/>
      <c r="QGP14" s="5"/>
      <c r="QGQ14" s="5"/>
      <c r="QGR14" s="5"/>
      <c r="QGS14" s="5"/>
      <c r="QGT14" s="5"/>
      <c r="QGU14" s="5"/>
      <c r="QGV14" s="5"/>
      <c r="QGW14" s="5"/>
      <c r="QGX14" s="5"/>
      <c r="QGY14" s="5"/>
      <c r="QGZ14" s="5"/>
      <c r="QHA14" s="5"/>
      <c r="QHB14" s="5"/>
      <c r="QHC14" s="5"/>
      <c r="QHD14" s="5"/>
      <c r="QHE14" s="5"/>
      <c r="QHF14" s="5"/>
      <c r="QHG14" s="5"/>
      <c r="QHH14" s="5"/>
      <c r="QHI14" s="5"/>
      <c r="QHJ14" s="5"/>
      <c r="QHK14" s="5"/>
      <c r="QHL14" s="5"/>
      <c r="QHM14" s="5"/>
      <c r="QHN14" s="5"/>
      <c r="QHO14" s="5"/>
      <c r="QHP14" s="5"/>
      <c r="QHQ14" s="5"/>
      <c r="QHR14" s="5"/>
      <c r="QHS14" s="5"/>
      <c r="QHT14" s="5"/>
      <c r="QHU14" s="5"/>
      <c r="QHV14" s="5"/>
      <c r="QHW14" s="5"/>
      <c r="QHX14" s="5"/>
      <c r="QHY14" s="5"/>
      <c r="QHZ14" s="5"/>
      <c r="QIA14" s="5"/>
      <c r="QIB14" s="5"/>
      <c r="QIC14" s="5"/>
      <c r="QID14" s="5"/>
      <c r="QIE14" s="5"/>
      <c r="QIF14" s="5"/>
      <c r="QIG14" s="5"/>
      <c r="QIH14" s="5"/>
      <c r="QII14" s="5"/>
      <c r="QIJ14" s="5"/>
      <c r="QIK14" s="5"/>
      <c r="QIL14" s="5"/>
      <c r="QIM14" s="5"/>
      <c r="QIN14" s="5"/>
      <c r="QIO14" s="5"/>
      <c r="QIP14" s="5"/>
      <c r="QIQ14" s="5"/>
      <c r="QIR14" s="5"/>
      <c r="QIS14" s="5"/>
      <c r="QIT14" s="5"/>
      <c r="QIU14" s="5"/>
      <c r="QIV14" s="5"/>
      <c r="QIW14" s="5"/>
      <c r="QIX14" s="5"/>
      <c r="QIY14" s="5"/>
      <c r="QIZ14" s="5"/>
      <c r="QJA14" s="5"/>
      <c r="QJB14" s="5"/>
      <c r="QJC14" s="5"/>
      <c r="QJD14" s="5"/>
      <c r="QJE14" s="5"/>
      <c r="QJF14" s="5"/>
      <c r="QJG14" s="5"/>
      <c r="QJH14" s="5"/>
      <c r="QJI14" s="5"/>
      <c r="QJJ14" s="5"/>
      <c r="QJK14" s="5"/>
      <c r="QJL14" s="5"/>
      <c r="QJM14" s="5"/>
      <c r="QJN14" s="5"/>
      <c r="QJO14" s="5"/>
      <c r="QJP14" s="5"/>
      <c r="QJQ14" s="5"/>
      <c r="QJR14" s="5"/>
      <c r="QJS14" s="5"/>
      <c r="QJT14" s="5"/>
      <c r="QJU14" s="5"/>
      <c r="QJV14" s="5"/>
      <c r="QJW14" s="5"/>
      <c r="QJX14" s="5"/>
      <c r="QJY14" s="5"/>
      <c r="QJZ14" s="5"/>
      <c r="QKA14" s="5"/>
      <c r="QKB14" s="5"/>
      <c r="QKC14" s="5"/>
      <c r="QKD14" s="5"/>
      <c r="QKE14" s="5"/>
      <c r="QKF14" s="5"/>
      <c r="QKG14" s="5"/>
      <c r="QKH14" s="5"/>
      <c r="QKI14" s="5"/>
      <c r="QKJ14" s="5"/>
      <c r="QKK14" s="5"/>
      <c r="QKL14" s="5"/>
      <c r="QKM14" s="5"/>
      <c r="QKN14" s="5"/>
      <c r="QKO14" s="5"/>
      <c r="QKP14" s="5"/>
      <c r="QKQ14" s="5"/>
      <c r="QKR14" s="5"/>
      <c r="QKS14" s="5"/>
      <c r="QKT14" s="5"/>
      <c r="QKU14" s="5"/>
      <c r="QKV14" s="5"/>
      <c r="QKW14" s="5"/>
      <c r="QKX14" s="5"/>
      <c r="QKY14" s="5"/>
      <c r="QKZ14" s="5"/>
      <c r="QLA14" s="5"/>
      <c r="QLB14" s="5"/>
      <c r="QLC14" s="5"/>
      <c r="QLD14" s="5"/>
      <c r="QLE14" s="5"/>
      <c r="QLF14" s="5"/>
      <c r="QLG14" s="5"/>
      <c r="QLH14" s="5"/>
      <c r="QLI14" s="5"/>
      <c r="QLJ14" s="5"/>
      <c r="QLK14" s="5"/>
      <c r="QLL14" s="5"/>
      <c r="QLM14" s="5"/>
      <c r="QLN14" s="5"/>
      <c r="QLO14" s="5"/>
      <c r="QLP14" s="5"/>
      <c r="QLQ14" s="5"/>
      <c r="QLR14" s="5"/>
      <c r="QLS14" s="5"/>
      <c r="QLT14" s="5"/>
      <c r="QLU14" s="5"/>
      <c r="QLV14" s="5"/>
      <c r="QLW14" s="5"/>
      <c r="QLX14" s="5"/>
      <c r="QLY14" s="5"/>
      <c r="QLZ14" s="5"/>
      <c r="QMA14" s="5"/>
      <c r="QMB14" s="5"/>
      <c r="QMC14" s="5"/>
      <c r="QMD14" s="5"/>
      <c r="QME14" s="5"/>
      <c r="QMF14" s="5"/>
      <c r="QMG14" s="5"/>
      <c r="QMH14" s="5"/>
      <c r="QMI14" s="5"/>
      <c r="QMJ14" s="5"/>
      <c r="QMK14" s="5"/>
      <c r="QML14" s="5"/>
      <c r="QMM14" s="5"/>
      <c r="QMN14" s="5"/>
      <c r="QMO14" s="5"/>
      <c r="QMP14" s="5"/>
      <c r="QMQ14" s="5"/>
      <c r="QMR14" s="5"/>
      <c r="QMS14" s="5"/>
      <c r="QMT14" s="5"/>
      <c r="QMU14" s="5"/>
      <c r="QMV14" s="5"/>
      <c r="QMW14" s="5"/>
      <c r="QMX14" s="5"/>
      <c r="QMY14" s="5"/>
      <c r="QMZ14" s="5"/>
      <c r="QNA14" s="5"/>
      <c r="QNB14" s="5"/>
      <c r="QNC14" s="5"/>
      <c r="QND14" s="5"/>
      <c r="QNE14" s="5"/>
      <c r="QNF14" s="5"/>
      <c r="QNG14" s="5"/>
      <c r="QNH14" s="5"/>
      <c r="QNI14" s="5"/>
      <c r="QNJ14" s="5"/>
      <c r="QNK14" s="5"/>
      <c r="QNL14" s="5"/>
      <c r="QNM14" s="5"/>
      <c r="QNN14" s="5"/>
      <c r="QNO14" s="5"/>
      <c r="QNP14" s="5"/>
      <c r="QNQ14" s="5"/>
      <c r="QNR14" s="5"/>
      <c r="QNS14" s="5"/>
      <c r="QNT14" s="5"/>
      <c r="QNU14" s="5"/>
      <c r="QNV14" s="5"/>
      <c r="QNW14" s="5"/>
      <c r="QNX14" s="5"/>
      <c r="QNY14" s="5"/>
      <c r="QNZ14" s="5"/>
      <c r="QOA14" s="5"/>
      <c r="QOB14" s="5"/>
      <c r="QOC14" s="5"/>
      <c r="QOD14" s="5"/>
      <c r="QOE14" s="5"/>
      <c r="QOF14" s="5"/>
      <c r="QOG14" s="5"/>
      <c r="QOH14" s="5"/>
      <c r="QOI14" s="5"/>
      <c r="QOJ14" s="5"/>
      <c r="QOK14" s="5"/>
      <c r="QOL14" s="5"/>
      <c r="QOM14" s="5"/>
      <c r="QON14" s="5"/>
      <c r="QOO14" s="5"/>
      <c r="QOP14" s="5"/>
      <c r="QOQ14" s="5"/>
      <c r="QOR14" s="5"/>
      <c r="QOS14" s="5"/>
      <c r="QOT14" s="5"/>
      <c r="QOU14" s="5"/>
      <c r="QOV14" s="5"/>
      <c r="QOW14" s="5"/>
      <c r="QOX14" s="5"/>
      <c r="QOY14" s="5"/>
      <c r="QOZ14" s="5"/>
      <c r="QPA14" s="5"/>
      <c r="QPB14" s="5"/>
      <c r="QPC14" s="5"/>
      <c r="QPD14" s="5"/>
      <c r="QPE14" s="5"/>
      <c r="QPF14" s="5"/>
      <c r="QPG14" s="5"/>
      <c r="QPH14" s="5"/>
      <c r="QPI14" s="5"/>
      <c r="QPJ14" s="5"/>
      <c r="QPK14" s="5"/>
      <c r="QPL14" s="5"/>
      <c r="QPM14" s="5"/>
      <c r="QPN14" s="5"/>
      <c r="QPO14" s="5"/>
      <c r="QPP14" s="5"/>
      <c r="QPQ14" s="5"/>
      <c r="QPR14" s="5"/>
      <c r="QPS14" s="5"/>
      <c r="QPT14" s="5"/>
      <c r="QPU14" s="5"/>
      <c r="QPV14" s="5"/>
      <c r="QPW14" s="5"/>
      <c r="QPX14" s="5"/>
      <c r="QPY14" s="5"/>
      <c r="QPZ14" s="5"/>
      <c r="QQA14" s="5"/>
      <c r="QQB14" s="5"/>
      <c r="QQC14" s="5"/>
      <c r="QQD14" s="5"/>
      <c r="QQE14" s="5"/>
      <c r="QQF14" s="5"/>
      <c r="QQG14" s="5"/>
      <c r="QQH14" s="5"/>
      <c r="QQI14" s="5"/>
      <c r="QQJ14" s="5"/>
      <c r="QQK14" s="5"/>
      <c r="QQL14" s="5"/>
      <c r="QQM14" s="5"/>
      <c r="QQN14" s="5"/>
      <c r="QQO14" s="5"/>
      <c r="QQP14" s="5"/>
      <c r="QQQ14" s="5"/>
      <c r="QQR14" s="5"/>
      <c r="QQS14" s="5"/>
      <c r="QQT14" s="5"/>
      <c r="QQU14" s="5"/>
      <c r="QQV14" s="5"/>
      <c r="QQW14" s="5"/>
      <c r="QQX14" s="5"/>
      <c r="QQY14" s="5"/>
      <c r="QQZ14" s="5"/>
      <c r="QRA14" s="5"/>
      <c r="QRB14" s="5"/>
      <c r="QRC14" s="5"/>
      <c r="QRD14" s="5"/>
      <c r="QRE14" s="5"/>
      <c r="QRF14" s="5"/>
      <c r="QRG14" s="5"/>
      <c r="QRH14" s="5"/>
      <c r="QRI14" s="5"/>
      <c r="QRJ14" s="5"/>
      <c r="QRK14" s="5"/>
      <c r="QRL14" s="5"/>
      <c r="QRM14" s="5"/>
      <c r="QRN14" s="5"/>
      <c r="QRO14" s="5"/>
      <c r="QRP14" s="5"/>
      <c r="QRQ14" s="5"/>
      <c r="QRR14" s="5"/>
      <c r="QRS14" s="5"/>
      <c r="QRT14" s="5"/>
      <c r="QRU14" s="5"/>
      <c r="QRV14" s="5"/>
      <c r="QRW14" s="5"/>
      <c r="QRX14" s="5"/>
      <c r="QRY14" s="5"/>
      <c r="QRZ14" s="5"/>
      <c r="QSA14" s="5"/>
      <c r="QSB14" s="5"/>
      <c r="QSC14" s="5"/>
      <c r="QSD14" s="5"/>
      <c r="QSE14" s="5"/>
      <c r="QSF14" s="5"/>
      <c r="QSG14" s="5"/>
      <c r="QSH14" s="5"/>
      <c r="QSI14" s="5"/>
      <c r="QSJ14" s="5"/>
      <c r="QSK14" s="5"/>
      <c r="QSL14" s="5"/>
      <c r="QSM14" s="5"/>
      <c r="QSN14" s="5"/>
      <c r="QSO14" s="5"/>
      <c r="QSP14" s="5"/>
      <c r="QSQ14" s="5"/>
      <c r="QSR14" s="5"/>
      <c r="QSS14" s="5"/>
      <c r="QST14" s="5"/>
      <c r="QSU14" s="5"/>
      <c r="QSV14" s="5"/>
      <c r="QSW14" s="5"/>
      <c r="QSX14" s="5"/>
      <c r="QSY14" s="5"/>
      <c r="QSZ14" s="5"/>
      <c r="QTA14" s="5"/>
      <c r="QTB14" s="5"/>
      <c r="QTC14" s="5"/>
      <c r="QTD14" s="5"/>
      <c r="QTE14" s="5"/>
      <c r="QTF14" s="5"/>
      <c r="QTG14" s="5"/>
      <c r="QTH14" s="5"/>
      <c r="QTI14" s="5"/>
      <c r="QTJ14" s="5"/>
      <c r="QTK14" s="5"/>
      <c r="QTL14" s="5"/>
      <c r="QTM14" s="5"/>
      <c r="QTN14" s="5"/>
      <c r="QTO14" s="5"/>
      <c r="QTP14" s="5"/>
      <c r="QTQ14" s="5"/>
      <c r="QTR14" s="5"/>
      <c r="QTS14" s="5"/>
      <c r="QTT14" s="5"/>
      <c r="QTU14" s="5"/>
      <c r="QTV14" s="5"/>
      <c r="QTW14" s="5"/>
      <c r="QTX14" s="5"/>
      <c r="QTY14" s="5"/>
      <c r="QTZ14" s="5"/>
      <c r="QUA14" s="5"/>
      <c r="QUB14" s="5"/>
      <c r="QUC14" s="5"/>
      <c r="QUD14" s="5"/>
      <c r="QUE14" s="5"/>
      <c r="QUF14" s="5"/>
      <c r="QUG14" s="5"/>
      <c r="QUH14" s="5"/>
      <c r="QUI14" s="5"/>
      <c r="QUJ14" s="5"/>
      <c r="QUK14" s="5"/>
      <c r="QUL14" s="5"/>
      <c r="QUM14" s="5"/>
      <c r="QUN14" s="5"/>
      <c r="QUO14" s="5"/>
      <c r="QUP14" s="5"/>
      <c r="QUQ14" s="5"/>
      <c r="QUR14" s="5"/>
      <c r="QUS14" s="5"/>
      <c r="QUT14" s="5"/>
      <c r="QUU14" s="5"/>
      <c r="QUV14" s="5"/>
      <c r="QUW14" s="5"/>
      <c r="QUX14" s="5"/>
      <c r="QUY14" s="5"/>
      <c r="QUZ14" s="5"/>
      <c r="QVA14" s="5"/>
      <c r="QVB14" s="5"/>
      <c r="QVC14" s="5"/>
      <c r="QVD14" s="5"/>
      <c r="QVE14" s="5"/>
      <c r="QVF14" s="5"/>
      <c r="QVG14" s="5"/>
      <c r="QVH14" s="5"/>
      <c r="QVI14" s="5"/>
      <c r="QVJ14" s="5"/>
      <c r="QVK14" s="5"/>
      <c r="QVL14" s="5"/>
      <c r="QVM14" s="5"/>
      <c r="QVN14" s="5"/>
      <c r="QVO14" s="5"/>
      <c r="QVP14" s="5"/>
      <c r="QVQ14" s="5"/>
      <c r="QVR14" s="5"/>
      <c r="QVS14" s="5"/>
      <c r="QVT14" s="5"/>
      <c r="QVU14" s="5"/>
      <c r="QVV14" s="5"/>
      <c r="QVW14" s="5"/>
      <c r="QVX14" s="5"/>
      <c r="QVY14" s="5"/>
      <c r="QVZ14" s="5"/>
      <c r="QWA14" s="5"/>
      <c r="QWB14" s="5"/>
      <c r="QWC14" s="5"/>
      <c r="QWD14" s="5"/>
      <c r="QWE14" s="5"/>
      <c r="QWF14" s="5"/>
      <c r="QWG14" s="5"/>
      <c r="QWH14" s="5"/>
      <c r="QWI14" s="5"/>
      <c r="QWJ14" s="5"/>
      <c r="QWK14" s="5"/>
      <c r="QWL14" s="5"/>
      <c r="QWM14" s="5"/>
      <c r="QWN14" s="5"/>
      <c r="QWO14" s="5"/>
      <c r="QWP14" s="5"/>
      <c r="QWQ14" s="5"/>
      <c r="QWR14" s="5"/>
      <c r="QWS14" s="5"/>
      <c r="QWT14" s="5"/>
      <c r="QWU14" s="5"/>
      <c r="QWV14" s="5"/>
      <c r="QWW14" s="5"/>
      <c r="QWX14" s="5"/>
      <c r="QWY14" s="5"/>
      <c r="QWZ14" s="5"/>
      <c r="QXA14" s="5"/>
      <c r="QXB14" s="5"/>
      <c r="QXC14" s="5"/>
      <c r="QXD14" s="5"/>
      <c r="QXE14" s="5"/>
      <c r="QXF14" s="5"/>
      <c r="QXG14" s="5"/>
      <c r="QXH14" s="5"/>
      <c r="QXI14" s="5"/>
      <c r="QXJ14" s="5"/>
      <c r="QXK14" s="5"/>
      <c r="QXL14" s="5"/>
      <c r="QXM14" s="5"/>
      <c r="QXN14" s="5"/>
      <c r="QXO14" s="5"/>
      <c r="QXP14" s="5"/>
      <c r="QXQ14" s="5"/>
      <c r="QXR14" s="5"/>
      <c r="QXS14" s="5"/>
      <c r="QXT14" s="5"/>
      <c r="QXU14" s="5"/>
      <c r="QXV14" s="5"/>
      <c r="QXW14" s="5"/>
      <c r="QXX14" s="5"/>
      <c r="QXY14" s="5"/>
      <c r="QXZ14" s="5"/>
      <c r="QYA14" s="5"/>
      <c r="QYB14" s="5"/>
      <c r="QYC14" s="5"/>
      <c r="QYD14" s="5"/>
      <c r="QYE14" s="5"/>
      <c r="QYF14" s="5"/>
      <c r="QYG14" s="5"/>
      <c r="QYH14" s="5"/>
      <c r="QYI14" s="5"/>
      <c r="QYJ14" s="5"/>
      <c r="QYK14" s="5"/>
      <c r="QYL14" s="5"/>
      <c r="QYM14" s="5"/>
      <c r="QYN14" s="5"/>
      <c r="QYO14" s="5"/>
      <c r="QYP14" s="5"/>
      <c r="QYQ14" s="5"/>
      <c r="QYR14" s="5"/>
      <c r="QYS14" s="5"/>
      <c r="QYT14" s="5"/>
      <c r="QYU14" s="5"/>
      <c r="QYV14" s="5"/>
      <c r="QYW14" s="5"/>
      <c r="QYX14" s="5"/>
      <c r="QYY14" s="5"/>
      <c r="QYZ14" s="5"/>
      <c r="QZA14" s="5"/>
      <c r="QZB14" s="5"/>
      <c r="QZC14" s="5"/>
      <c r="QZD14" s="5"/>
      <c r="QZE14" s="5"/>
      <c r="QZF14" s="5"/>
      <c r="QZG14" s="5"/>
      <c r="QZH14" s="5"/>
      <c r="QZI14" s="5"/>
      <c r="QZJ14" s="5"/>
      <c r="QZK14" s="5"/>
      <c r="QZL14" s="5"/>
      <c r="QZM14" s="5"/>
      <c r="QZN14" s="5"/>
      <c r="QZO14" s="5"/>
      <c r="QZP14" s="5"/>
      <c r="QZQ14" s="5"/>
      <c r="QZR14" s="5"/>
      <c r="QZS14" s="5"/>
      <c r="QZT14" s="5"/>
      <c r="QZU14" s="5"/>
      <c r="QZV14" s="5"/>
      <c r="QZW14" s="5"/>
      <c r="QZX14" s="5"/>
      <c r="QZY14" s="5"/>
      <c r="QZZ14" s="5"/>
      <c r="RAA14" s="5"/>
      <c r="RAB14" s="5"/>
      <c r="RAC14" s="5"/>
      <c r="RAD14" s="5"/>
      <c r="RAE14" s="5"/>
      <c r="RAF14" s="5"/>
      <c r="RAG14" s="5"/>
      <c r="RAH14" s="5"/>
      <c r="RAI14" s="5"/>
      <c r="RAJ14" s="5"/>
      <c r="RAK14" s="5"/>
      <c r="RAL14" s="5"/>
      <c r="RAM14" s="5"/>
      <c r="RAN14" s="5"/>
      <c r="RAO14" s="5"/>
      <c r="RAP14" s="5"/>
      <c r="RAQ14" s="5"/>
      <c r="RAR14" s="5"/>
      <c r="RAS14" s="5"/>
      <c r="RAT14" s="5"/>
      <c r="RAU14" s="5"/>
      <c r="RAV14" s="5"/>
      <c r="RAW14" s="5"/>
      <c r="RAX14" s="5"/>
      <c r="RAY14" s="5"/>
      <c r="RAZ14" s="5"/>
      <c r="RBA14" s="5"/>
      <c r="RBB14" s="5"/>
      <c r="RBC14" s="5"/>
      <c r="RBD14" s="5"/>
      <c r="RBE14" s="5"/>
      <c r="RBF14" s="5"/>
      <c r="RBG14" s="5"/>
      <c r="RBH14" s="5"/>
      <c r="RBI14" s="5"/>
      <c r="RBJ14" s="5"/>
      <c r="RBK14" s="5"/>
      <c r="RBL14" s="5"/>
      <c r="RBM14" s="5"/>
      <c r="RBN14" s="5"/>
      <c r="RBO14" s="5"/>
      <c r="RBP14" s="5"/>
      <c r="RBQ14" s="5"/>
      <c r="RBR14" s="5"/>
      <c r="RBS14" s="5"/>
      <c r="RBT14" s="5"/>
      <c r="RBU14" s="5"/>
      <c r="RBV14" s="5"/>
      <c r="RBW14" s="5"/>
      <c r="RBX14" s="5"/>
      <c r="RBY14" s="5"/>
      <c r="RBZ14" s="5"/>
      <c r="RCA14" s="5"/>
      <c r="RCB14" s="5"/>
      <c r="RCC14" s="5"/>
      <c r="RCD14" s="5"/>
      <c r="RCE14" s="5"/>
      <c r="RCF14" s="5"/>
      <c r="RCG14" s="5"/>
      <c r="RCH14" s="5"/>
      <c r="RCI14" s="5"/>
      <c r="RCJ14" s="5"/>
      <c r="RCK14" s="5"/>
      <c r="RCL14" s="5"/>
      <c r="RCM14" s="5"/>
      <c r="RCN14" s="5"/>
      <c r="RCO14" s="5"/>
      <c r="RCP14" s="5"/>
      <c r="RCQ14" s="5"/>
      <c r="RCR14" s="5"/>
      <c r="RCS14" s="5"/>
      <c r="RCT14" s="5"/>
      <c r="RCU14" s="5"/>
      <c r="RCV14" s="5"/>
      <c r="RCW14" s="5"/>
      <c r="RCX14" s="5"/>
      <c r="RCY14" s="5"/>
      <c r="RCZ14" s="5"/>
      <c r="RDA14" s="5"/>
      <c r="RDB14" s="5"/>
      <c r="RDC14" s="5"/>
      <c r="RDD14" s="5"/>
      <c r="RDE14" s="5"/>
      <c r="RDF14" s="5"/>
      <c r="RDG14" s="5"/>
      <c r="RDH14" s="5"/>
      <c r="RDI14" s="5"/>
      <c r="RDJ14" s="5"/>
      <c r="RDK14" s="5"/>
      <c r="RDL14" s="5"/>
      <c r="RDM14" s="5"/>
      <c r="RDN14" s="5"/>
      <c r="RDO14" s="5"/>
      <c r="RDP14" s="5"/>
      <c r="RDQ14" s="5"/>
      <c r="RDR14" s="5"/>
      <c r="RDS14" s="5"/>
      <c r="RDT14" s="5"/>
      <c r="RDU14" s="5"/>
      <c r="RDV14" s="5"/>
      <c r="RDW14" s="5"/>
      <c r="RDX14" s="5"/>
      <c r="RDY14" s="5"/>
      <c r="RDZ14" s="5"/>
      <c r="REA14" s="5"/>
      <c r="REB14" s="5"/>
      <c r="REC14" s="5"/>
      <c r="RED14" s="5"/>
      <c r="REE14" s="5"/>
      <c r="REF14" s="5"/>
      <c r="REG14" s="5"/>
      <c r="REH14" s="5"/>
      <c r="REI14" s="5"/>
      <c r="REJ14" s="5"/>
      <c r="REK14" s="5"/>
      <c r="REL14" s="5"/>
      <c r="REM14" s="5"/>
      <c r="REN14" s="5"/>
      <c r="REO14" s="5"/>
      <c r="REP14" s="5"/>
      <c r="REQ14" s="5"/>
      <c r="RER14" s="5"/>
      <c r="RES14" s="5"/>
      <c r="RET14" s="5"/>
      <c r="REU14" s="5"/>
      <c r="REV14" s="5"/>
      <c r="REW14" s="5"/>
      <c r="REX14" s="5"/>
      <c r="REY14" s="5"/>
      <c r="REZ14" s="5"/>
      <c r="RFA14" s="5"/>
      <c r="RFB14" s="5"/>
      <c r="RFC14" s="5"/>
      <c r="RFD14" s="5"/>
      <c r="RFE14" s="5"/>
      <c r="RFF14" s="5"/>
      <c r="RFG14" s="5"/>
      <c r="RFH14" s="5"/>
      <c r="RFI14" s="5"/>
      <c r="RFJ14" s="5"/>
      <c r="RFK14" s="5"/>
      <c r="RFL14" s="5"/>
      <c r="RFM14" s="5"/>
      <c r="RFN14" s="5"/>
      <c r="RFO14" s="5"/>
      <c r="RFP14" s="5"/>
      <c r="RFQ14" s="5"/>
      <c r="RFR14" s="5"/>
      <c r="RFS14" s="5"/>
      <c r="RFT14" s="5"/>
      <c r="RFU14" s="5"/>
      <c r="RFV14" s="5"/>
      <c r="RFW14" s="5"/>
      <c r="RFX14" s="5"/>
      <c r="RFY14" s="5"/>
      <c r="RFZ14" s="5"/>
      <c r="RGA14" s="5"/>
      <c r="RGB14" s="5"/>
      <c r="RGC14" s="5"/>
      <c r="RGD14" s="5"/>
      <c r="RGE14" s="5"/>
      <c r="RGF14" s="5"/>
      <c r="RGG14" s="5"/>
      <c r="RGH14" s="5"/>
      <c r="RGI14" s="5"/>
      <c r="RGJ14" s="5"/>
      <c r="RGK14" s="5"/>
      <c r="RGL14" s="5"/>
      <c r="RGM14" s="5"/>
      <c r="RGN14" s="5"/>
      <c r="RGO14" s="5"/>
      <c r="RGP14" s="5"/>
      <c r="RGQ14" s="5"/>
      <c r="RGR14" s="5"/>
      <c r="RGS14" s="5"/>
      <c r="RGT14" s="5"/>
      <c r="RGU14" s="5"/>
      <c r="RGV14" s="5"/>
      <c r="RGW14" s="5"/>
      <c r="RGX14" s="5"/>
      <c r="RGY14" s="5"/>
      <c r="RGZ14" s="5"/>
      <c r="RHA14" s="5"/>
      <c r="RHB14" s="5"/>
      <c r="RHC14" s="5"/>
      <c r="RHD14" s="5"/>
      <c r="RHE14" s="5"/>
      <c r="RHF14" s="5"/>
      <c r="RHG14" s="5"/>
      <c r="RHH14" s="5"/>
      <c r="RHI14" s="5"/>
      <c r="RHJ14" s="5"/>
      <c r="RHK14" s="5"/>
      <c r="RHL14" s="5"/>
      <c r="RHM14" s="5"/>
      <c r="RHN14" s="5"/>
      <c r="RHO14" s="5"/>
      <c r="RHP14" s="5"/>
      <c r="RHQ14" s="5"/>
      <c r="RHR14" s="5"/>
      <c r="RHS14" s="5"/>
      <c r="RHT14" s="5"/>
      <c r="RHU14" s="5"/>
      <c r="RHV14" s="5"/>
      <c r="RHW14" s="5"/>
      <c r="RHX14" s="5"/>
      <c r="RHY14" s="5"/>
      <c r="RHZ14" s="5"/>
      <c r="RIA14" s="5"/>
      <c r="RIB14" s="5"/>
      <c r="RIC14" s="5"/>
      <c r="RID14" s="5"/>
      <c r="RIE14" s="5"/>
      <c r="RIF14" s="5"/>
      <c r="RIG14" s="5"/>
      <c r="RIH14" s="5"/>
      <c r="RII14" s="5"/>
      <c r="RIJ14" s="5"/>
      <c r="RIK14" s="5"/>
      <c r="RIL14" s="5"/>
      <c r="RIM14" s="5"/>
      <c r="RIN14" s="5"/>
      <c r="RIO14" s="5"/>
      <c r="RIP14" s="5"/>
      <c r="RIQ14" s="5"/>
      <c r="RIR14" s="5"/>
      <c r="RIS14" s="5"/>
      <c r="RIT14" s="5"/>
      <c r="RIU14" s="5"/>
      <c r="RIV14" s="5"/>
      <c r="RIW14" s="5"/>
      <c r="RIX14" s="5"/>
      <c r="RIY14" s="5"/>
      <c r="RIZ14" s="5"/>
      <c r="RJA14" s="5"/>
      <c r="RJB14" s="5"/>
      <c r="RJC14" s="5"/>
      <c r="RJD14" s="5"/>
      <c r="RJE14" s="5"/>
      <c r="RJF14" s="5"/>
      <c r="RJG14" s="5"/>
      <c r="RJH14" s="5"/>
      <c r="RJI14" s="5"/>
      <c r="RJJ14" s="5"/>
      <c r="RJK14" s="5"/>
      <c r="RJL14" s="5"/>
      <c r="RJM14" s="5"/>
      <c r="RJN14" s="5"/>
      <c r="RJO14" s="5"/>
      <c r="RJP14" s="5"/>
      <c r="RJQ14" s="5"/>
      <c r="RJR14" s="5"/>
      <c r="RJS14" s="5"/>
      <c r="RJT14" s="5"/>
      <c r="RJU14" s="5"/>
      <c r="RJV14" s="5"/>
      <c r="RJW14" s="5"/>
      <c r="RJX14" s="5"/>
      <c r="RJY14" s="5"/>
      <c r="RJZ14" s="5"/>
      <c r="RKA14" s="5"/>
      <c r="RKB14" s="5"/>
      <c r="RKC14" s="5"/>
      <c r="RKD14" s="5"/>
      <c r="RKE14" s="5"/>
      <c r="RKF14" s="5"/>
      <c r="RKG14" s="5"/>
      <c r="RKH14" s="5"/>
      <c r="RKI14" s="5"/>
      <c r="RKJ14" s="5"/>
      <c r="RKK14" s="5"/>
      <c r="RKL14" s="5"/>
      <c r="RKM14" s="5"/>
      <c r="RKN14" s="5"/>
      <c r="RKO14" s="5"/>
      <c r="RKP14" s="5"/>
      <c r="RKQ14" s="5"/>
      <c r="RKR14" s="5"/>
      <c r="RKS14" s="5"/>
      <c r="RKT14" s="5"/>
      <c r="RKU14" s="5"/>
      <c r="RKV14" s="5"/>
      <c r="RKW14" s="5"/>
      <c r="RKX14" s="5"/>
      <c r="RKY14" s="5"/>
      <c r="RKZ14" s="5"/>
      <c r="RLA14" s="5"/>
      <c r="RLB14" s="5"/>
      <c r="RLC14" s="5"/>
      <c r="RLD14" s="5"/>
      <c r="RLE14" s="5"/>
      <c r="RLF14" s="5"/>
      <c r="RLG14" s="5"/>
      <c r="RLH14" s="5"/>
      <c r="RLI14" s="5"/>
      <c r="RLJ14" s="5"/>
      <c r="RLK14" s="5"/>
      <c r="RLL14" s="5"/>
      <c r="RLM14" s="5"/>
      <c r="RLN14" s="5"/>
      <c r="RLO14" s="5"/>
      <c r="RLP14" s="5"/>
      <c r="RLQ14" s="5"/>
      <c r="RLR14" s="5"/>
      <c r="RLS14" s="5"/>
      <c r="RLT14" s="5"/>
      <c r="RLU14" s="5"/>
      <c r="RLV14" s="5"/>
      <c r="RLW14" s="5"/>
      <c r="RLX14" s="5"/>
      <c r="RLY14" s="5"/>
      <c r="RLZ14" s="5"/>
      <c r="RMA14" s="5"/>
      <c r="RMB14" s="5"/>
      <c r="RMC14" s="5"/>
      <c r="RMD14" s="5"/>
      <c r="RME14" s="5"/>
      <c r="RMF14" s="5"/>
      <c r="RMG14" s="5"/>
      <c r="RMH14" s="5"/>
      <c r="RMI14" s="5"/>
      <c r="RMJ14" s="5"/>
      <c r="RMK14" s="5"/>
      <c r="RML14" s="5"/>
      <c r="RMM14" s="5"/>
      <c r="RMN14" s="5"/>
      <c r="RMO14" s="5"/>
      <c r="RMP14" s="5"/>
      <c r="RMQ14" s="5"/>
      <c r="RMR14" s="5"/>
      <c r="RMS14" s="5"/>
      <c r="RMT14" s="5"/>
      <c r="RMU14" s="5"/>
      <c r="RMV14" s="5"/>
      <c r="RMW14" s="5"/>
      <c r="RMX14" s="5"/>
      <c r="RMY14" s="5"/>
      <c r="RMZ14" s="5"/>
      <c r="RNA14" s="5"/>
      <c r="RNB14" s="5"/>
      <c r="RNC14" s="5"/>
      <c r="RND14" s="5"/>
      <c r="RNE14" s="5"/>
      <c r="RNF14" s="5"/>
      <c r="RNG14" s="5"/>
      <c r="RNH14" s="5"/>
      <c r="RNI14" s="5"/>
      <c r="RNJ14" s="5"/>
      <c r="RNK14" s="5"/>
      <c r="RNL14" s="5"/>
      <c r="RNM14" s="5"/>
      <c r="RNN14" s="5"/>
      <c r="RNO14" s="5"/>
      <c r="RNP14" s="5"/>
      <c r="RNQ14" s="5"/>
      <c r="RNR14" s="5"/>
      <c r="RNS14" s="5"/>
      <c r="RNT14" s="5"/>
      <c r="RNU14" s="5"/>
      <c r="RNV14" s="5"/>
      <c r="RNW14" s="5"/>
      <c r="RNX14" s="5"/>
      <c r="RNY14" s="5"/>
      <c r="RNZ14" s="5"/>
      <c r="ROA14" s="5"/>
      <c r="ROB14" s="5"/>
      <c r="ROC14" s="5"/>
      <c r="ROD14" s="5"/>
      <c r="ROE14" s="5"/>
      <c r="ROF14" s="5"/>
      <c r="ROG14" s="5"/>
      <c r="ROH14" s="5"/>
      <c r="ROI14" s="5"/>
      <c r="ROJ14" s="5"/>
      <c r="ROK14" s="5"/>
      <c r="ROL14" s="5"/>
      <c r="ROM14" s="5"/>
      <c r="RON14" s="5"/>
      <c r="ROO14" s="5"/>
      <c r="ROP14" s="5"/>
      <c r="ROQ14" s="5"/>
      <c r="ROR14" s="5"/>
      <c r="ROS14" s="5"/>
      <c r="ROT14" s="5"/>
      <c r="ROU14" s="5"/>
      <c r="ROV14" s="5"/>
      <c r="ROW14" s="5"/>
      <c r="ROX14" s="5"/>
      <c r="ROY14" s="5"/>
      <c r="ROZ14" s="5"/>
      <c r="RPA14" s="5"/>
      <c r="RPB14" s="5"/>
      <c r="RPC14" s="5"/>
      <c r="RPD14" s="5"/>
      <c r="RPE14" s="5"/>
      <c r="RPF14" s="5"/>
      <c r="RPG14" s="5"/>
      <c r="RPH14" s="5"/>
      <c r="RPI14" s="5"/>
      <c r="RPJ14" s="5"/>
      <c r="RPK14" s="5"/>
      <c r="RPL14" s="5"/>
      <c r="RPM14" s="5"/>
      <c r="RPN14" s="5"/>
      <c r="RPO14" s="5"/>
      <c r="RPP14" s="5"/>
      <c r="RPQ14" s="5"/>
      <c r="RPR14" s="5"/>
      <c r="RPS14" s="5"/>
      <c r="RPT14" s="5"/>
      <c r="RPU14" s="5"/>
      <c r="RPV14" s="5"/>
      <c r="RPW14" s="5"/>
      <c r="RPX14" s="5"/>
      <c r="RPY14" s="5"/>
      <c r="RPZ14" s="5"/>
      <c r="RQA14" s="5"/>
      <c r="RQB14" s="5"/>
      <c r="RQC14" s="5"/>
      <c r="RQD14" s="5"/>
      <c r="RQE14" s="5"/>
      <c r="RQF14" s="5"/>
      <c r="RQG14" s="5"/>
      <c r="RQH14" s="5"/>
      <c r="RQI14" s="5"/>
      <c r="RQJ14" s="5"/>
      <c r="RQK14" s="5"/>
      <c r="RQL14" s="5"/>
      <c r="RQM14" s="5"/>
      <c r="RQN14" s="5"/>
      <c r="RQO14" s="5"/>
      <c r="RQP14" s="5"/>
      <c r="RQQ14" s="5"/>
      <c r="RQR14" s="5"/>
      <c r="RQS14" s="5"/>
      <c r="RQT14" s="5"/>
      <c r="RQU14" s="5"/>
      <c r="RQV14" s="5"/>
      <c r="RQW14" s="5"/>
      <c r="RQX14" s="5"/>
      <c r="RQY14" s="5"/>
      <c r="RQZ14" s="5"/>
      <c r="RRA14" s="5"/>
      <c r="RRB14" s="5"/>
      <c r="RRC14" s="5"/>
      <c r="RRD14" s="5"/>
      <c r="RRE14" s="5"/>
      <c r="RRF14" s="5"/>
      <c r="RRG14" s="5"/>
      <c r="RRH14" s="5"/>
      <c r="RRI14" s="5"/>
      <c r="RRJ14" s="5"/>
      <c r="RRK14" s="5"/>
      <c r="RRL14" s="5"/>
      <c r="RRM14" s="5"/>
      <c r="RRN14" s="5"/>
      <c r="RRO14" s="5"/>
      <c r="RRP14" s="5"/>
      <c r="RRQ14" s="5"/>
      <c r="RRR14" s="5"/>
      <c r="RRS14" s="5"/>
      <c r="RRT14" s="5"/>
      <c r="RRU14" s="5"/>
      <c r="RRV14" s="5"/>
      <c r="RRW14" s="5"/>
      <c r="RRX14" s="5"/>
      <c r="RRY14" s="5"/>
      <c r="RRZ14" s="5"/>
      <c r="RSA14" s="5"/>
      <c r="RSB14" s="5"/>
      <c r="RSC14" s="5"/>
      <c r="RSD14" s="5"/>
      <c r="RSE14" s="5"/>
      <c r="RSF14" s="5"/>
      <c r="RSG14" s="5"/>
      <c r="RSH14" s="5"/>
      <c r="RSI14" s="5"/>
      <c r="RSJ14" s="5"/>
      <c r="RSK14" s="5"/>
      <c r="RSL14" s="5"/>
      <c r="RSM14" s="5"/>
      <c r="RSN14" s="5"/>
      <c r="RSO14" s="5"/>
      <c r="RSP14" s="5"/>
      <c r="RSQ14" s="5"/>
      <c r="RSR14" s="5"/>
      <c r="RSS14" s="5"/>
      <c r="RST14" s="5"/>
      <c r="RSU14" s="5"/>
      <c r="RSV14" s="5"/>
      <c r="RSW14" s="5"/>
      <c r="RSX14" s="5"/>
      <c r="RSY14" s="5"/>
      <c r="RSZ14" s="5"/>
      <c r="RTA14" s="5"/>
      <c r="RTB14" s="5"/>
      <c r="RTC14" s="5"/>
      <c r="RTD14" s="5"/>
      <c r="RTE14" s="5"/>
      <c r="RTF14" s="5"/>
      <c r="RTG14" s="5"/>
      <c r="RTH14" s="5"/>
      <c r="RTI14" s="5"/>
      <c r="RTJ14" s="5"/>
      <c r="RTK14" s="5"/>
      <c r="RTL14" s="5"/>
      <c r="RTM14" s="5"/>
      <c r="RTN14" s="5"/>
      <c r="RTO14" s="5"/>
      <c r="RTP14" s="5"/>
      <c r="RTQ14" s="5"/>
      <c r="RTR14" s="5"/>
      <c r="RTS14" s="5"/>
      <c r="RTT14" s="5"/>
      <c r="RTU14" s="5"/>
      <c r="RTV14" s="5"/>
      <c r="RTW14" s="5"/>
      <c r="RTX14" s="5"/>
      <c r="RTY14" s="5"/>
      <c r="RTZ14" s="5"/>
      <c r="RUA14" s="5"/>
      <c r="RUB14" s="5"/>
      <c r="RUC14" s="5"/>
      <c r="RUD14" s="5"/>
      <c r="RUE14" s="5"/>
      <c r="RUF14" s="5"/>
      <c r="RUG14" s="5"/>
      <c r="RUH14" s="5"/>
      <c r="RUI14" s="5"/>
      <c r="RUJ14" s="5"/>
      <c r="RUK14" s="5"/>
      <c r="RUL14" s="5"/>
      <c r="RUM14" s="5"/>
      <c r="RUN14" s="5"/>
      <c r="RUO14" s="5"/>
      <c r="RUP14" s="5"/>
      <c r="RUQ14" s="5"/>
      <c r="RUR14" s="5"/>
      <c r="RUS14" s="5"/>
      <c r="RUT14" s="5"/>
      <c r="RUU14" s="5"/>
      <c r="RUV14" s="5"/>
      <c r="RUW14" s="5"/>
      <c r="RUX14" s="5"/>
      <c r="RUY14" s="5"/>
      <c r="RUZ14" s="5"/>
      <c r="RVA14" s="5"/>
      <c r="RVB14" s="5"/>
      <c r="RVC14" s="5"/>
      <c r="RVD14" s="5"/>
      <c r="RVE14" s="5"/>
      <c r="RVF14" s="5"/>
      <c r="RVG14" s="5"/>
      <c r="RVH14" s="5"/>
      <c r="RVI14" s="5"/>
      <c r="RVJ14" s="5"/>
      <c r="RVK14" s="5"/>
      <c r="RVL14" s="5"/>
      <c r="RVM14" s="5"/>
      <c r="RVN14" s="5"/>
      <c r="RVO14" s="5"/>
      <c r="RVP14" s="5"/>
      <c r="RVQ14" s="5"/>
      <c r="RVR14" s="5"/>
      <c r="RVS14" s="5"/>
      <c r="RVT14" s="5"/>
      <c r="RVU14" s="5"/>
      <c r="RVV14" s="5"/>
      <c r="RVW14" s="5"/>
      <c r="RVX14" s="5"/>
      <c r="RVY14" s="5"/>
      <c r="RVZ14" s="5"/>
      <c r="RWA14" s="5"/>
      <c r="RWB14" s="5"/>
      <c r="RWC14" s="5"/>
      <c r="RWD14" s="5"/>
      <c r="RWE14" s="5"/>
      <c r="RWF14" s="5"/>
      <c r="RWG14" s="5"/>
      <c r="RWH14" s="5"/>
      <c r="RWI14" s="5"/>
      <c r="RWJ14" s="5"/>
      <c r="RWK14" s="5"/>
      <c r="RWL14" s="5"/>
      <c r="RWM14" s="5"/>
      <c r="RWN14" s="5"/>
      <c r="RWO14" s="5"/>
      <c r="RWP14" s="5"/>
      <c r="RWQ14" s="5"/>
      <c r="RWR14" s="5"/>
      <c r="RWS14" s="5"/>
      <c r="RWT14" s="5"/>
      <c r="RWU14" s="5"/>
      <c r="RWV14" s="5"/>
      <c r="RWW14" s="5"/>
      <c r="RWX14" s="5"/>
      <c r="RWY14" s="5"/>
      <c r="RWZ14" s="5"/>
      <c r="RXA14" s="5"/>
      <c r="RXB14" s="5"/>
      <c r="RXC14" s="5"/>
      <c r="RXD14" s="5"/>
      <c r="RXE14" s="5"/>
      <c r="RXF14" s="5"/>
      <c r="RXG14" s="5"/>
      <c r="RXH14" s="5"/>
      <c r="RXI14" s="5"/>
      <c r="RXJ14" s="5"/>
      <c r="RXK14" s="5"/>
      <c r="RXL14" s="5"/>
      <c r="RXM14" s="5"/>
      <c r="RXN14" s="5"/>
      <c r="RXO14" s="5"/>
      <c r="RXP14" s="5"/>
      <c r="RXQ14" s="5"/>
      <c r="RXR14" s="5"/>
      <c r="RXS14" s="5"/>
      <c r="RXT14" s="5"/>
      <c r="RXU14" s="5"/>
      <c r="RXV14" s="5"/>
      <c r="RXW14" s="5"/>
      <c r="RXX14" s="5"/>
      <c r="RXY14" s="5"/>
      <c r="RXZ14" s="5"/>
      <c r="RYA14" s="5"/>
      <c r="RYB14" s="5"/>
      <c r="RYC14" s="5"/>
      <c r="RYD14" s="5"/>
      <c r="RYE14" s="5"/>
      <c r="RYF14" s="5"/>
      <c r="RYG14" s="5"/>
      <c r="RYH14" s="5"/>
      <c r="RYI14" s="5"/>
      <c r="RYJ14" s="5"/>
      <c r="RYK14" s="5"/>
      <c r="RYL14" s="5"/>
      <c r="RYM14" s="5"/>
      <c r="RYN14" s="5"/>
      <c r="RYO14" s="5"/>
      <c r="RYP14" s="5"/>
      <c r="RYQ14" s="5"/>
      <c r="RYR14" s="5"/>
      <c r="RYS14" s="5"/>
      <c r="RYT14" s="5"/>
      <c r="RYU14" s="5"/>
      <c r="RYV14" s="5"/>
      <c r="RYW14" s="5"/>
      <c r="RYX14" s="5"/>
      <c r="RYY14" s="5"/>
      <c r="RYZ14" s="5"/>
      <c r="RZA14" s="5"/>
      <c r="RZB14" s="5"/>
      <c r="RZC14" s="5"/>
      <c r="RZD14" s="5"/>
      <c r="RZE14" s="5"/>
      <c r="RZF14" s="5"/>
      <c r="RZG14" s="5"/>
      <c r="RZH14" s="5"/>
      <c r="RZI14" s="5"/>
      <c r="RZJ14" s="5"/>
      <c r="RZK14" s="5"/>
      <c r="RZL14" s="5"/>
      <c r="RZM14" s="5"/>
      <c r="RZN14" s="5"/>
      <c r="RZO14" s="5"/>
      <c r="RZP14" s="5"/>
      <c r="RZQ14" s="5"/>
      <c r="RZR14" s="5"/>
      <c r="RZS14" s="5"/>
      <c r="RZT14" s="5"/>
      <c r="RZU14" s="5"/>
      <c r="RZV14" s="5"/>
      <c r="RZW14" s="5"/>
      <c r="RZX14" s="5"/>
      <c r="RZY14" s="5"/>
      <c r="RZZ14" s="5"/>
      <c r="SAA14" s="5"/>
      <c r="SAB14" s="5"/>
      <c r="SAC14" s="5"/>
      <c r="SAD14" s="5"/>
      <c r="SAE14" s="5"/>
      <c r="SAF14" s="5"/>
      <c r="SAG14" s="5"/>
      <c r="SAH14" s="5"/>
      <c r="SAI14" s="5"/>
      <c r="SAJ14" s="5"/>
      <c r="SAK14" s="5"/>
      <c r="SAL14" s="5"/>
      <c r="SAM14" s="5"/>
      <c r="SAN14" s="5"/>
      <c r="SAO14" s="5"/>
      <c r="SAP14" s="5"/>
      <c r="SAQ14" s="5"/>
      <c r="SAR14" s="5"/>
      <c r="SAS14" s="5"/>
      <c r="SAT14" s="5"/>
      <c r="SAU14" s="5"/>
      <c r="SAV14" s="5"/>
      <c r="SAW14" s="5"/>
      <c r="SAX14" s="5"/>
      <c r="SAY14" s="5"/>
      <c r="SAZ14" s="5"/>
      <c r="SBA14" s="5"/>
      <c r="SBB14" s="5"/>
      <c r="SBC14" s="5"/>
      <c r="SBD14" s="5"/>
      <c r="SBE14" s="5"/>
      <c r="SBF14" s="5"/>
      <c r="SBG14" s="5"/>
      <c r="SBH14" s="5"/>
      <c r="SBI14" s="5"/>
      <c r="SBJ14" s="5"/>
      <c r="SBK14" s="5"/>
      <c r="SBL14" s="5"/>
      <c r="SBM14" s="5"/>
      <c r="SBN14" s="5"/>
      <c r="SBO14" s="5"/>
      <c r="SBP14" s="5"/>
      <c r="SBQ14" s="5"/>
      <c r="SBR14" s="5"/>
      <c r="SBS14" s="5"/>
      <c r="SBT14" s="5"/>
      <c r="SBU14" s="5"/>
      <c r="SBV14" s="5"/>
      <c r="SBW14" s="5"/>
      <c r="SBX14" s="5"/>
      <c r="SBY14" s="5"/>
      <c r="SBZ14" s="5"/>
      <c r="SCA14" s="5"/>
      <c r="SCB14" s="5"/>
      <c r="SCC14" s="5"/>
      <c r="SCD14" s="5"/>
      <c r="SCE14" s="5"/>
      <c r="SCF14" s="5"/>
      <c r="SCG14" s="5"/>
      <c r="SCH14" s="5"/>
      <c r="SCI14" s="5"/>
      <c r="SCJ14" s="5"/>
      <c r="SCK14" s="5"/>
      <c r="SCL14" s="5"/>
      <c r="SCM14" s="5"/>
      <c r="SCN14" s="5"/>
      <c r="SCO14" s="5"/>
      <c r="SCP14" s="5"/>
      <c r="SCQ14" s="5"/>
      <c r="SCR14" s="5"/>
      <c r="SCS14" s="5"/>
      <c r="SCT14" s="5"/>
      <c r="SCU14" s="5"/>
      <c r="SCV14" s="5"/>
      <c r="SCW14" s="5"/>
      <c r="SCX14" s="5"/>
      <c r="SCY14" s="5"/>
      <c r="SCZ14" s="5"/>
      <c r="SDA14" s="5"/>
      <c r="SDB14" s="5"/>
      <c r="SDC14" s="5"/>
      <c r="SDD14" s="5"/>
      <c r="SDE14" s="5"/>
      <c r="SDF14" s="5"/>
      <c r="SDG14" s="5"/>
      <c r="SDH14" s="5"/>
      <c r="SDI14" s="5"/>
      <c r="SDJ14" s="5"/>
      <c r="SDK14" s="5"/>
      <c r="SDL14" s="5"/>
      <c r="SDM14" s="5"/>
      <c r="SDN14" s="5"/>
      <c r="SDO14" s="5"/>
      <c r="SDP14" s="5"/>
      <c r="SDQ14" s="5"/>
      <c r="SDR14" s="5"/>
      <c r="SDS14" s="5"/>
      <c r="SDT14" s="5"/>
      <c r="SDU14" s="5"/>
      <c r="SDV14" s="5"/>
      <c r="SDW14" s="5"/>
      <c r="SDX14" s="5"/>
      <c r="SDY14" s="5"/>
      <c r="SDZ14" s="5"/>
      <c r="SEA14" s="5"/>
      <c r="SEB14" s="5"/>
      <c r="SEC14" s="5"/>
      <c r="SED14" s="5"/>
      <c r="SEE14" s="5"/>
      <c r="SEF14" s="5"/>
      <c r="SEG14" s="5"/>
      <c r="SEH14" s="5"/>
      <c r="SEI14" s="5"/>
      <c r="SEJ14" s="5"/>
      <c r="SEK14" s="5"/>
      <c r="SEL14" s="5"/>
      <c r="SEM14" s="5"/>
      <c r="SEN14" s="5"/>
      <c r="SEO14" s="5"/>
      <c r="SEP14" s="5"/>
      <c r="SEQ14" s="5"/>
      <c r="SER14" s="5"/>
      <c r="SES14" s="5"/>
      <c r="SET14" s="5"/>
      <c r="SEU14" s="5"/>
      <c r="SEV14" s="5"/>
      <c r="SEW14" s="5"/>
      <c r="SEX14" s="5"/>
      <c r="SEY14" s="5"/>
      <c r="SEZ14" s="5"/>
      <c r="SFA14" s="5"/>
      <c r="SFB14" s="5"/>
      <c r="SFC14" s="5"/>
      <c r="SFD14" s="5"/>
      <c r="SFE14" s="5"/>
      <c r="SFF14" s="5"/>
      <c r="SFG14" s="5"/>
      <c r="SFH14" s="5"/>
      <c r="SFI14" s="5"/>
      <c r="SFJ14" s="5"/>
      <c r="SFK14" s="5"/>
      <c r="SFL14" s="5"/>
      <c r="SFM14" s="5"/>
      <c r="SFN14" s="5"/>
      <c r="SFO14" s="5"/>
      <c r="SFP14" s="5"/>
      <c r="SFQ14" s="5"/>
      <c r="SFR14" s="5"/>
      <c r="SFS14" s="5"/>
      <c r="SFT14" s="5"/>
      <c r="SFU14" s="5"/>
      <c r="SFV14" s="5"/>
      <c r="SFW14" s="5"/>
      <c r="SFX14" s="5"/>
      <c r="SFY14" s="5"/>
      <c r="SFZ14" s="5"/>
      <c r="SGA14" s="5"/>
      <c r="SGB14" s="5"/>
      <c r="SGC14" s="5"/>
      <c r="SGD14" s="5"/>
      <c r="SGE14" s="5"/>
      <c r="SGF14" s="5"/>
      <c r="SGG14" s="5"/>
      <c r="SGH14" s="5"/>
      <c r="SGI14" s="5"/>
      <c r="SGJ14" s="5"/>
      <c r="SGK14" s="5"/>
      <c r="SGL14" s="5"/>
      <c r="SGM14" s="5"/>
      <c r="SGN14" s="5"/>
      <c r="SGO14" s="5"/>
      <c r="SGP14" s="5"/>
      <c r="SGQ14" s="5"/>
      <c r="SGR14" s="5"/>
      <c r="SGS14" s="5"/>
      <c r="SGT14" s="5"/>
      <c r="SGU14" s="5"/>
      <c r="SGV14" s="5"/>
      <c r="SGW14" s="5"/>
      <c r="SGX14" s="5"/>
      <c r="SGY14" s="5"/>
      <c r="SGZ14" s="5"/>
      <c r="SHA14" s="5"/>
      <c r="SHB14" s="5"/>
      <c r="SHC14" s="5"/>
      <c r="SHD14" s="5"/>
      <c r="SHE14" s="5"/>
      <c r="SHF14" s="5"/>
      <c r="SHG14" s="5"/>
      <c r="SHH14" s="5"/>
      <c r="SHI14" s="5"/>
      <c r="SHJ14" s="5"/>
      <c r="SHK14" s="5"/>
      <c r="SHL14" s="5"/>
      <c r="SHM14" s="5"/>
      <c r="SHN14" s="5"/>
      <c r="SHO14" s="5"/>
      <c r="SHP14" s="5"/>
      <c r="SHQ14" s="5"/>
      <c r="SHR14" s="5"/>
      <c r="SHS14" s="5"/>
      <c r="SHT14" s="5"/>
      <c r="SHU14" s="5"/>
      <c r="SHV14" s="5"/>
      <c r="SHW14" s="5"/>
      <c r="SHX14" s="5"/>
      <c r="SHY14" s="5"/>
      <c r="SHZ14" s="5"/>
      <c r="SIA14" s="5"/>
      <c r="SIB14" s="5"/>
      <c r="SIC14" s="5"/>
      <c r="SID14" s="5"/>
      <c r="SIE14" s="5"/>
      <c r="SIF14" s="5"/>
      <c r="SIG14" s="5"/>
      <c r="SIH14" s="5"/>
      <c r="SII14" s="5"/>
      <c r="SIJ14" s="5"/>
      <c r="SIK14" s="5"/>
      <c r="SIL14" s="5"/>
      <c r="SIM14" s="5"/>
      <c r="SIN14" s="5"/>
      <c r="SIO14" s="5"/>
      <c r="SIP14" s="5"/>
      <c r="SIQ14" s="5"/>
      <c r="SIR14" s="5"/>
      <c r="SIS14" s="5"/>
      <c r="SIT14" s="5"/>
      <c r="SIU14" s="5"/>
      <c r="SIV14" s="5"/>
      <c r="SIW14" s="5"/>
      <c r="SIX14" s="5"/>
      <c r="SIY14" s="5"/>
      <c r="SIZ14" s="5"/>
      <c r="SJA14" s="5"/>
      <c r="SJB14" s="5"/>
      <c r="SJC14" s="5"/>
      <c r="SJD14" s="5"/>
      <c r="SJE14" s="5"/>
      <c r="SJF14" s="5"/>
      <c r="SJG14" s="5"/>
      <c r="SJH14" s="5"/>
      <c r="SJI14" s="5"/>
      <c r="SJJ14" s="5"/>
      <c r="SJK14" s="5"/>
      <c r="SJL14" s="5"/>
      <c r="SJM14" s="5"/>
      <c r="SJN14" s="5"/>
      <c r="SJO14" s="5"/>
      <c r="SJP14" s="5"/>
      <c r="SJQ14" s="5"/>
      <c r="SJR14" s="5"/>
      <c r="SJS14" s="5"/>
      <c r="SJT14" s="5"/>
      <c r="SJU14" s="5"/>
      <c r="SJV14" s="5"/>
      <c r="SJW14" s="5"/>
      <c r="SJX14" s="5"/>
      <c r="SJY14" s="5"/>
      <c r="SJZ14" s="5"/>
      <c r="SKA14" s="5"/>
      <c r="SKB14" s="5"/>
      <c r="SKC14" s="5"/>
      <c r="SKD14" s="5"/>
      <c r="SKE14" s="5"/>
      <c r="SKF14" s="5"/>
      <c r="SKG14" s="5"/>
      <c r="SKH14" s="5"/>
      <c r="SKI14" s="5"/>
      <c r="SKJ14" s="5"/>
      <c r="SKK14" s="5"/>
      <c r="SKL14" s="5"/>
      <c r="SKM14" s="5"/>
      <c r="SKN14" s="5"/>
      <c r="SKO14" s="5"/>
      <c r="SKP14" s="5"/>
      <c r="SKQ14" s="5"/>
      <c r="SKR14" s="5"/>
      <c r="SKS14" s="5"/>
      <c r="SKT14" s="5"/>
      <c r="SKU14" s="5"/>
      <c r="SKV14" s="5"/>
      <c r="SKW14" s="5"/>
      <c r="SKX14" s="5"/>
      <c r="SKY14" s="5"/>
      <c r="SKZ14" s="5"/>
      <c r="SLA14" s="5"/>
      <c r="SLB14" s="5"/>
      <c r="SLC14" s="5"/>
      <c r="SLD14" s="5"/>
      <c r="SLE14" s="5"/>
      <c r="SLF14" s="5"/>
      <c r="SLG14" s="5"/>
      <c r="SLH14" s="5"/>
      <c r="SLI14" s="5"/>
      <c r="SLJ14" s="5"/>
      <c r="SLK14" s="5"/>
      <c r="SLL14" s="5"/>
      <c r="SLM14" s="5"/>
      <c r="SLN14" s="5"/>
      <c r="SLO14" s="5"/>
      <c r="SLP14" s="5"/>
      <c r="SLQ14" s="5"/>
      <c r="SLR14" s="5"/>
      <c r="SLS14" s="5"/>
      <c r="SLT14" s="5"/>
      <c r="SLU14" s="5"/>
      <c r="SLV14" s="5"/>
      <c r="SLW14" s="5"/>
      <c r="SLX14" s="5"/>
      <c r="SLY14" s="5"/>
      <c r="SLZ14" s="5"/>
      <c r="SMA14" s="5"/>
      <c r="SMB14" s="5"/>
      <c r="SMC14" s="5"/>
      <c r="SMD14" s="5"/>
      <c r="SME14" s="5"/>
      <c r="SMF14" s="5"/>
      <c r="SMG14" s="5"/>
      <c r="SMH14" s="5"/>
      <c r="SMI14" s="5"/>
      <c r="SMJ14" s="5"/>
      <c r="SMK14" s="5"/>
      <c r="SML14" s="5"/>
      <c r="SMM14" s="5"/>
      <c r="SMN14" s="5"/>
      <c r="SMO14" s="5"/>
      <c r="SMP14" s="5"/>
      <c r="SMQ14" s="5"/>
      <c r="SMR14" s="5"/>
      <c r="SMS14" s="5"/>
      <c r="SMT14" s="5"/>
      <c r="SMU14" s="5"/>
      <c r="SMV14" s="5"/>
      <c r="SMW14" s="5"/>
      <c r="SMX14" s="5"/>
      <c r="SMY14" s="5"/>
      <c r="SMZ14" s="5"/>
      <c r="SNA14" s="5"/>
      <c r="SNB14" s="5"/>
      <c r="SNC14" s="5"/>
      <c r="SND14" s="5"/>
      <c r="SNE14" s="5"/>
      <c r="SNF14" s="5"/>
      <c r="SNG14" s="5"/>
      <c r="SNH14" s="5"/>
      <c r="SNI14" s="5"/>
      <c r="SNJ14" s="5"/>
      <c r="SNK14" s="5"/>
      <c r="SNL14" s="5"/>
      <c r="SNM14" s="5"/>
      <c r="SNN14" s="5"/>
      <c r="SNO14" s="5"/>
      <c r="SNP14" s="5"/>
      <c r="SNQ14" s="5"/>
      <c r="SNR14" s="5"/>
      <c r="SNS14" s="5"/>
      <c r="SNT14" s="5"/>
      <c r="SNU14" s="5"/>
      <c r="SNV14" s="5"/>
      <c r="SNW14" s="5"/>
      <c r="SNX14" s="5"/>
      <c r="SNY14" s="5"/>
      <c r="SNZ14" s="5"/>
      <c r="SOA14" s="5"/>
      <c r="SOB14" s="5"/>
      <c r="SOC14" s="5"/>
      <c r="SOD14" s="5"/>
      <c r="SOE14" s="5"/>
      <c r="SOF14" s="5"/>
      <c r="SOG14" s="5"/>
      <c r="SOH14" s="5"/>
      <c r="SOI14" s="5"/>
      <c r="SOJ14" s="5"/>
      <c r="SOK14" s="5"/>
      <c r="SOL14" s="5"/>
      <c r="SOM14" s="5"/>
      <c r="SON14" s="5"/>
      <c r="SOO14" s="5"/>
      <c r="SOP14" s="5"/>
      <c r="SOQ14" s="5"/>
      <c r="SOR14" s="5"/>
      <c r="SOS14" s="5"/>
      <c r="SOT14" s="5"/>
      <c r="SOU14" s="5"/>
      <c r="SOV14" s="5"/>
      <c r="SOW14" s="5"/>
      <c r="SOX14" s="5"/>
      <c r="SOY14" s="5"/>
      <c r="SOZ14" s="5"/>
      <c r="SPA14" s="5"/>
      <c r="SPB14" s="5"/>
      <c r="SPC14" s="5"/>
      <c r="SPD14" s="5"/>
      <c r="SPE14" s="5"/>
      <c r="SPF14" s="5"/>
      <c r="SPG14" s="5"/>
      <c r="SPH14" s="5"/>
      <c r="SPI14" s="5"/>
      <c r="SPJ14" s="5"/>
      <c r="SPK14" s="5"/>
      <c r="SPL14" s="5"/>
      <c r="SPM14" s="5"/>
      <c r="SPN14" s="5"/>
      <c r="SPO14" s="5"/>
      <c r="SPP14" s="5"/>
      <c r="SPQ14" s="5"/>
      <c r="SPR14" s="5"/>
      <c r="SPS14" s="5"/>
      <c r="SPT14" s="5"/>
      <c r="SPU14" s="5"/>
      <c r="SPV14" s="5"/>
      <c r="SPW14" s="5"/>
      <c r="SPX14" s="5"/>
      <c r="SPY14" s="5"/>
      <c r="SPZ14" s="5"/>
      <c r="SQA14" s="5"/>
      <c r="SQB14" s="5"/>
      <c r="SQC14" s="5"/>
      <c r="SQD14" s="5"/>
      <c r="SQE14" s="5"/>
      <c r="SQF14" s="5"/>
      <c r="SQG14" s="5"/>
      <c r="SQH14" s="5"/>
      <c r="SQI14" s="5"/>
      <c r="SQJ14" s="5"/>
      <c r="SQK14" s="5"/>
      <c r="SQL14" s="5"/>
      <c r="SQM14" s="5"/>
      <c r="SQN14" s="5"/>
      <c r="SQO14" s="5"/>
      <c r="SQP14" s="5"/>
      <c r="SQQ14" s="5"/>
      <c r="SQR14" s="5"/>
      <c r="SQS14" s="5"/>
      <c r="SQT14" s="5"/>
      <c r="SQU14" s="5"/>
      <c r="SQV14" s="5"/>
      <c r="SQW14" s="5"/>
      <c r="SQX14" s="5"/>
      <c r="SQY14" s="5"/>
      <c r="SQZ14" s="5"/>
      <c r="SRA14" s="5"/>
      <c r="SRB14" s="5"/>
      <c r="SRC14" s="5"/>
      <c r="SRD14" s="5"/>
      <c r="SRE14" s="5"/>
      <c r="SRF14" s="5"/>
      <c r="SRG14" s="5"/>
      <c r="SRH14" s="5"/>
      <c r="SRI14" s="5"/>
      <c r="SRJ14" s="5"/>
      <c r="SRK14" s="5"/>
      <c r="SRL14" s="5"/>
      <c r="SRM14" s="5"/>
      <c r="SRN14" s="5"/>
      <c r="SRO14" s="5"/>
      <c r="SRP14" s="5"/>
      <c r="SRQ14" s="5"/>
      <c r="SRR14" s="5"/>
      <c r="SRS14" s="5"/>
      <c r="SRT14" s="5"/>
      <c r="SRU14" s="5"/>
      <c r="SRV14" s="5"/>
      <c r="SRW14" s="5"/>
      <c r="SRX14" s="5"/>
      <c r="SRY14" s="5"/>
      <c r="SRZ14" s="5"/>
      <c r="SSA14" s="5"/>
      <c r="SSB14" s="5"/>
      <c r="SSC14" s="5"/>
      <c r="SSD14" s="5"/>
      <c r="SSE14" s="5"/>
      <c r="SSF14" s="5"/>
      <c r="SSG14" s="5"/>
      <c r="SSH14" s="5"/>
      <c r="SSI14" s="5"/>
      <c r="SSJ14" s="5"/>
      <c r="SSK14" s="5"/>
      <c r="SSL14" s="5"/>
      <c r="SSM14" s="5"/>
      <c r="SSN14" s="5"/>
      <c r="SSO14" s="5"/>
      <c r="SSP14" s="5"/>
      <c r="SSQ14" s="5"/>
      <c r="SSR14" s="5"/>
      <c r="SSS14" s="5"/>
      <c r="SST14" s="5"/>
      <c r="SSU14" s="5"/>
      <c r="SSV14" s="5"/>
      <c r="SSW14" s="5"/>
      <c r="SSX14" s="5"/>
      <c r="SSY14" s="5"/>
      <c r="SSZ14" s="5"/>
      <c r="STA14" s="5"/>
      <c r="STB14" s="5"/>
      <c r="STC14" s="5"/>
      <c r="STD14" s="5"/>
      <c r="STE14" s="5"/>
      <c r="STF14" s="5"/>
      <c r="STG14" s="5"/>
      <c r="STH14" s="5"/>
      <c r="STI14" s="5"/>
      <c r="STJ14" s="5"/>
      <c r="STK14" s="5"/>
      <c r="STL14" s="5"/>
      <c r="STM14" s="5"/>
      <c r="STN14" s="5"/>
      <c r="STO14" s="5"/>
      <c r="STP14" s="5"/>
      <c r="STQ14" s="5"/>
      <c r="STR14" s="5"/>
      <c r="STS14" s="5"/>
      <c r="STT14" s="5"/>
      <c r="STU14" s="5"/>
      <c r="STV14" s="5"/>
      <c r="STW14" s="5"/>
      <c r="STX14" s="5"/>
      <c r="STY14" s="5"/>
      <c r="STZ14" s="5"/>
      <c r="SUA14" s="5"/>
      <c r="SUB14" s="5"/>
      <c r="SUC14" s="5"/>
      <c r="SUD14" s="5"/>
      <c r="SUE14" s="5"/>
      <c r="SUF14" s="5"/>
      <c r="SUG14" s="5"/>
      <c r="SUH14" s="5"/>
      <c r="SUI14" s="5"/>
      <c r="SUJ14" s="5"/>
      <c r="SUK14" s="5"/>
      <c r="SUL14" s="5"/>
      <c r="SUM14" s="5"/>
      <c r="SUN14" s="5"/>
      <c r="SUO14" s="5"/>
      <c r="SUP14" s="5"/>
      <c r="SUQ14" s="5"/>
      <c r="SUR14" s="5"/>
      <c r="SUS14" s="5"/>
      <c r="SUT14" s="5"/>
      <c r="SUU14" s="5"/>
      <c r="SUV14" s="5"/>
      <c r="SUW14" s="5"/>
      <c r="SUX14" s="5"/>
      <c r="SUY14" s="5"/>
      <c r="SUZ14" s="5"/>
      <c r="SVA14" s="5"/>
      <c r="SVB14" s="5"/>
      <c r="SVC14" s="5"/>
      <c r="SVD14" s="5"/>
      <c r="SVE14" s="5"/>
      <c r="SVF14" s="5"/>
      <c r="SVG14" s="5"/>
      <c r="SVH14" s="5"/>
      <c r="SVI14" s="5"/>
      <c r="SVJ14" s="5"/>
      <c r="SVK14" s="5"/>
      <c r="SVL14" s="5"/>
      <c r="SVM14" s="5"/>
      <c r="SVN14" s="5"/>
      <c r="SVO14" s="5"/>
      <c r="SVP14" s="5"/>
      <c r="SVQ14" s="5"/>
      <c r="SVR14" s="5"/>
      <c r="SVS14" s="5"/>
      <c r="SVT14" s="5"/>
      <c r="SVU14" s="5"/>
      <c r="SVV14" s="5"/>
      <c r="SVW14" s="5"/>
      <c r="SVX14" s="5"/>
      <c r="SVY14" s="5"/>
      <c r="SVZ14" s="5"/>
      <c r="SWA14" s="5"/>
      <c r="SWB14" s="5"/>
      <c r="SWC14" s="5"/>
      <c r="SWD14" s="5"/>
      <c r="SWE14" s="5"/>
      <c r="SWF14" s="5"/>
      <c r="SWG14" s="5"/>
      <c r="SWH14" s="5"/>
      <c r="SWI14" s="5"/>
      <c r="SWJ14" s="5"/>
      <c r="SWK14" s="5"/>
      <c r="SWL14" s="5"/>
      <c r="SWM14" s="5"/>
      <c r="SWN14" s="5"/>
      <c r="SWO14" s="5"/>
      <c r="SWP14" s="5"/>
      <c r="SWQ14" s="5"/>
      <c r="SWR14" s="5"/>
      <c r="SWS14" s="5"/>
      <c r="SWT14" s="5"/>
      <c r="SWU14" s="5"/>
      <c r="SWV14" s="5"/>
      <c r="SWW14" s="5"/>
      <c r="SWX14" s="5"/>
      <c r="SWY14" s="5"/>
      <c r="SWZ14" s="5"/>
      <c r="SXA14" s="5"/>
      <c r="SXB14" s="5"/>
      <c r="SXC14" s="5"/>
      <c r="SXD14" s="5"/>
      <c r="SXE14" s="5"/>
      <c r="SXF14" s="5"/>
      <c r="SXG14" s="5"/>
      <c r="SXH14" s="5"/>
      <c r="SXI14" s="5"/>
      <c r="SXJ14" s="5"/>
      <c r="SXK14" s="5"/>
      <c r="SXL14" s="5"/>
      <c r="SXM14" s="5"/>
      <c r="SXN14" s="5"/>
      <c r="SXO14" s="5"/>
      <c r="SXP14" s="5"/>
      <c r="SXQ14" s="5"/>
      <c r="SXR14" s="5"/>
      <c r="SXS14" s="5"/>
      <c r="SXT14" s="5"/>
      <c r="SXU14" s="5"/>
      <c r="SXV14" s="5"/>
      <c r="SXW14" s="5"/>
      <c r="SXX14" s="5"/>
      <c r="SXY14" s="5"/>
      <c r="SXZ14" s="5"/>
      <c r="SYA14" s="5"/>
      <c r="SYB14" s="5"/>
      <c r="SYC14" s="5"/>
      <c r="SYD14" s="5"/>
      <c r="SYE14" s="5"/>
      <c r="SYF14" s="5"/>
      <c r="SYG14" s="5"/>
      <c r="SYH14" s="5"/>
      <c r="SYI14" s="5"/>
      <c r="SYJ14" s="5"/>
      <c r="SYK14" s="5"/>
      <c r="SYL14" s="5"/>
      <c r="SYM14" s="5"/>
      <c r="SYN14" s="5"/>
      <c r="SYO14" s="5"/>
      <c r="SYP14" s="5"/>
      <c r="SYQ14" s="5"/>
      <c r="SYR14" s="5"/>
      <c r="SYS14" s="5"/>
      <c r="SYT14" s="5"/>
      <c r="SYU14" s="5"/>
      <c r="SYV14" s="5"/>
      <c r="SYW14" s="5"/>
      <c r="SYX14" s="5"/>
      <c r="SYY14" s="5"/>
      <c r="SYZ14" s="5"/>
      <c r="SZA14" s="5"/>
      <c r="SZB14" s="5"/>
      <c r="SZC14" s="5"/>
      <c r="SZD14" s="5"/>
      <c r="SZE14" s="5"/>
      <c r="SZF14" s="5"/>
      <c r="SZG14" s="5"/>
      <c r="SZH14" s="5"/>
      <c r="SZI14" s="5"/>
      <c r="SZJ14" s="5"/>
      <c r="SZK14" s="5"/>
      <c r="SZL14" s="5"/>
      <c r="SZM14" s="5"/>
      <c r="SZN14" s="5"/>
      <c r="SZO14" s="5"/>
      <c r="SZP14" s="5"/>
      <c r="SZQ14" s="5"/>
      <c r="SZR14" s="5"/>
      <c r="SZS14" s="5"/>
      <c r="SZT14" s="5"/>
      <c r="SZU14" s="5"/>
      <c r="SZV14" s="5"/>
      <c r="SZW14" s="5"/>
      <c r="SZX14" s="5"/>
      <c r="SZY14" s="5"/>
      <c r="SZZ14" s="5"/>
      <c r="TAA14" s="5"/>
      <c r="TAB14" s="5"/>
      <c r="TAC14" s="5"/>
      <c r="TAD14" s="5"/>
      <c r="TAE14" s="5"/>
      <c r="TAF14" s="5"/>
      <c r="TAG14" s="5"/>
      <c r="TAH14" s="5"/>
      <c r="TAI14" s="5"/>
      <c r="TAJ14" s="5"/>
      <c r="TAK14" s="5"/>
      <c r="TAL14" s="5"/>
      <c r="TAM14" s="5"/>
      <c r="TAN14" s="5"/>
      <c r="TAO14" s="5"/>
      <c r="TAP14" s="5"/>
      <c r="TAQ14" s="5"/>
      <c r="TAR14" s="5"/>
      <c r="TAS14" s="5"/>
      <c r="TAT14" s="5"/>
      <c r="TAU14" s="5"/>
      <c r="TAV14" s="5"/>
      <c r="TAW14" s="5"/>
      <c r="TAX14" s="5"/>
      <c r="TAY14" s="5"/>
      <c r="TAZ14" s="5"/>
      <c r="TBA14" s="5"/>
      <c r="TBB14" s="5"/>
      <c r="TBC14" s="5"/>
      <c r="TBD14" s="5"/>
      <c r="TBE14" s="5"/>
      <c r="TBF14" s="5"/>
      <c r="TBG14" s="5"/>
      <c r="TBH14" s="5"/>
      <c r="TBI14" s="5"/>
      <c r="TBJ14" s="5"/>
      <c r="TBK14" s="5"/>
      <c r="TBL14" s="5"/>
      <c r="TBM14" s="5"/>
      <c r="TBN14" s="5"/>
      <c r="TBO14" s="5"/>
      <c r="TBP14" s="5"/>
      <c r="TBQ14" s="5"/>
      <c r="TBR14" s="5"/>
      <c r="TBS14" s="5"/>
      <c r="TBT14" s="5"/>
      <c r="TBU14" s="5"/>
      <c r="TBV14" s="5"/>
      <c r="TBW14" s="5"/>
      <c r="TBX14" s="5"/>
      <c r="TBY14" s="5"/>
      <c r="TBZ14" s="5"/>
      <c r="TCA14" s="5"/>
      <c r="TCB14" s="5"/>
      <c r="TCC14" s="5"/>
      <c r="TCD14" s="5"/>
      <c r="TCE14" s="5"/>
      <c r="TCF14" s="5"/>
      <c r="TCG14" s="5"/>
      <c r="TCH14" s="5"/>
      <c r="TCI14" s="5"/>
      <c r="TCJ14" s="5"/>
      <c r="TCK14" s="5"/>
      <c r="TCL14" s="5"/>
      <c r="TCM14" s="5"/>
      <c r="TCN14" s="5"/>
      <c r="TCO14" s="5"/>
      <c r="TCP14" s="5"/>
      <c r="TCQ14" s="5"/>
      <c r="TCR14" s="5"/>
      <c r="TCS14" s="5"/>
      <c r="TCT14" s="5"/>
      <c r="TCU14" s="5"/>
      <c r="TCV14" s="5"/>
      <c r="TCW14" s="5"/>
      <c r="TCX14" s="5"/>
      <c r="TCY14" s="5"/>
      <c r="TCZ14" s="5"/>
      <c r="TDA14" s="5"/>
      <c r="TDB14" s="5"/>
      <c r="TDC14" s="5"/>
      <c r="TDD14" s="5"/>
      <c r="TDE14" s="5"/>
      <c r="TDF14" s="5"/>
      <c r="TDG14" s="5"/>
      <c r="TDH14" s="5"/>
      <c r="TDI14" s="5"/>
      <c r="TDJ14" s="5"/>
      <c r="TDK14" s="5"/>
      <c r="TDL14" s="5"/>
      <c r="TDM14" s="5"/>
      <c r="TDN14" s="5"/>
      <c r="TDO14" s="5"/>
      <c r="TDP14" s="5"/>
      <c r="TDQ14" s="5"/>
      <c r="TDR14" s="5"/>
      <c r="TDS14" s="5"/>
      <c r="TDT14" s="5"/>
      <c r="TDU14" s="5"/>
      <c r="TDV14" s="5"/>
      <c r="TDW14" s="5"/>
      <c r="TDX14" s="5"/>
      <c r="TDY14" s="5"/>
      <c r="TDZ14" s="5"/>
      <c r="TEA14" s="5"/>
      <c r="TEB14" s="5"/>
      <c r="TEC14" s="5"/>
      <c r="TED14" s="5"/>
      <c r="TEE14" s="5"/>
      <c r="TEF14" s="5"/>
      <c r="TEG14" s="5"/>
      <c r="TEH14" s="5"/>
      <c r="TEI14" s="5"/>
      <c r="TEJ14" s="5"/>
      <c r="TEK14" s="5"/>
      <c r="TEL14" s="5"/>
      <c r="TEM14" s="5"/>
      <c r="TEN14" s="5"/>
      <c r="TEO14" s="5"/>
      <c r="TEP14" s="5"/>
      <c r="TEQ14" s="5"/>
      <c r="TER14" s="5"/>
      <c r="TES14" s="5"/>
      <c r="TET14" s="5"/>
      <c r="TEU14" s="5"/>
      <c r="TEV14" s="5"/>
      <c r="TEW14" s="5"/>
      <c r="TEX14" s="5"/>
      <c r="TEY14" s="5"/>
      <c r="TEZ14" s="5"/>
      <c r="TFA14" s="5"/>
      <c r="TFB14" s="5"/>
      <c r="TFC14" s="5"/>
      <c r="TFD14" s="5"/>
      <c r="TFE14" s="5"/>
      <c r="TFF14" s="5"/>
      <c r="TFG14" s="5"/>
      <c r="TFH14" s="5"/>
      <c r="TFI14" s="5"/>
      <c r="TFJ14" s="5"/>
      <c r="TFK14" s="5"/>
      <c r="TFL14" s="5"/>
      <c r="TFM14" s="5"/>
      <c r="TFN14" s="5"/>
      <c r="TFO14" s="5"/>
      <c r="TFP14" s="5"/>
      <c r="TFQ14" s="5"/>
      <c r="TFR14" s="5"/>
      <c r="TFS14" s="5"/>
      <c r="TFT14" s="5"/>
      <c r="TFU14" s="5"/>
      <c r="TFV14" s="5"/>
      <c r="TFW14" s="5"/>
      <c r="TFX14" s="5"/>
      <c r="TFY14" s="5"/>
      <c r="TFZ14" s="5"/>
      <c r="TGA14" s="5"/>
      <c r="TGB14" s="5"/>
      <c r="TGC14" s="5"/>
      <c r="TGD14" s="5"/>
      <c r="TGE14" s="5"/>
      <c r="TGF14" s="5"/>
      <c r="TGG14" s="5"/>
      <c r="TGH14" s="5"/>
      <c r="TGI14" s="5"/>
      <c r="TGJ14" s="5"/>
      <c r="TGK14" s="5"/>
      <c r="TGL14" s="5"/>
      <c r="TGM14" s="5"/>
      <c r="TGN14" s="5"/>
      <c r="TGO14" s="5"/>
      <c r="TGP14" s="5"/>
      <c r="TGQ14" s="5"/>
      <c r="TGR14" s="5"/>
      <c r="TGS14" s="5"/>
      <c r="TGT14" s="5"/>
      <c r="TGU14" s="5"/>
      <c r="TGV14" s="5"/>
      <c r="TGW14" s="5"/>
      <c r="TGX14" s="5"/>
      <c r="TGY14" s="5"/>
      <c r="TGZ14" s="5"/>
      <c r="THA14" s="5"/>
      <c r="THB14" s="5"/>
      <c r="THC14" s="5"/>
      <c r="THD14" s="5"/>
      <c r="THE14" s="5"/>
      <c r="THF14" s="5"/>
      <c r="THG14" s="5"/>
      <c r="THH14" s="5"/>
      <c r="THI14" s="5"/>
      <c r="THJ14" s="5"/>
      <c r="THK14" s="5"/>
      <c r="THL14" s="5"/>
      <c r="THM14" s="5"/>
      <c r="THN14" s="5"/>
      <c r="THO14" s="5"/>
      <c r="THP14" s="5"/>
      <c r="THQ14" s="5"/>
      <c r="THR14" s="5"/>
      <c r="THS14" s="5"/>
      <c r="THT14" s="5"/>
      <c r="THU14" s="5"/>
      <c r="THV14" s="5"/>
      <c r="THW14" s="5"/>
      <c r="THX14" s="5"/>
      <c r="THY14" s="5"/>
      <c r="THZ14" s="5"/>
      <c r="TIA14" s="5"/>
      <c r="TIB14" s="5"/>
      <c r="TIC14" s="5"/>
      <c r="TID14" s="5"/>
      <c r="TIE14" s="5"/>
      <c r="TIF14" s="5"/>
      <c r="TIG14" s="5"/>
      <c r="TIH14" s="5"/>
      <c r="TII14" s="5"/>
      <c r="TIJ14" s="5"/>
      <c r="TIK14" s="5"/>
      <c r="TIL14" s="5"/>
      <c r="TIM14" s="5"/>
      <c r="TIN14" s="5"/>
      <c r="TIO14" s="5"/>
      <c r="TIP14" s="5"/>
      <c r="TIQ14" s="5"/>
      <c r="TIR14" s="5"/>
      <c r="TIS14" s="5"/>
      <c r="TIT14" s="5"/>
      <c r="TIU14" s="5"/>
      <c r="TIV14" s="5"/>
      <c r="TIW14" s="5"/>
      <c r="TIX14" s="5"/>
      <c r="TIY14" s="5"/>
      <c r="TIZ14" s="5"/>
      <c r="TJA14" s="5"/>
      <c r="TJB14" s="5"/>
      <c r="TJC14" s="5"/>
      <c r="TJD14" s="5"/>
      <c r="TJE14" s="5"/>
      <c r="TJF14" s="5"/>
      <c r="TJG14" s="5"/>
      <c r="TJH14" s="5"/>
      <c r="TJI14" s="5"/>
      <c r="TJJ14" s="5"/>
      <c r="TJK14" s="5"/>
      <c r="TJL14" s="5"/>
      <c r="TJM14" s="5"/>
      <c r="TJN14" s="5"/>
      <c r="TJO14" s="5"/>
      <c r="TJP14" s="5"/>
      <c r="TJQ14" s="5"/>
      <c r="TJR14" s="5"/>
      <c r="TJS14" s="5"/>
      <c r="TJT14" s="5"/>
      <c r="TJU14" s="5"/>
      <c r="TJV14" s="5"/>
      <c r="TJW14" s="5"/>
      <c r="TJX14" s="5"/>
      <c r="TJY14" s="5"/>
      <c r="TJZ14" s="5"/>
      <c r="TKA14" s="5"/>
      <c r="TKB14" s="5"/>
      <c r="TKC14" s="5"/>
      <c r="TKD14" s="5"/>
      <c r="TKE14" s="5"/>
      <c r="TKF14" s="5"/>
      <c r="TKG14" s="5"/>
      <c r="TKH14" s="5"/>
      <c r="TKI14" s="5"/>
      <c r="TKJ14" s="5"/>
      <c r="TKK14" s="5"/>
      <c r="TKL14" s="5"/>
      <c r="TKM14" s="5"/>
      <c r="TKN14" s="5"/>
      <c r="TKO14" s="5"/>
      <c r="TKP14" s="5"/>
      <c r="TKQ14" s="5"/>
      <c r="TKR14" s="5"/>
      <c r="TKS14" s="5"/>
      <c r="TKT14" s="5"/>
      <c r="TKU14" s="5"/>
      <c r="TKV14" s="5"/>
      <c r="TKW14" s="5"/>
      <c r="TKX14" s="5"/>
      <c r="TKY14" s="5"/>
      <c r="TKZ14" s="5"/>
      <c r="TLA14" s="5"/>
      <c r="TLB14" s="5"/>
      <c r="TLC14" s="5"/>
      <c r="TLD14" s="5"/>
      <c r="TLE14" s="5"/>
      <c r="TLF14" s="5"/>
      <c r="TLG14" s="5"/>
      <c r="TLH14" s="5"/>
      <c r="TLI14" s="5"/>
      <c r="TLJ14" s="5"/>
      <c r="TLK14" s="5"/>
      <c r="TLL14" s="5"/>
      <c r="TLM14" s="5"/>
      <c r="TLN14" s="5"/>
      <c r="TLO14" s="5"/>
      <c r="TLP14" s="5"/>
      <c r="TLQ14" s="5"/>
      <c r="TLR14" s="5"/>
      <c r="TLS14" s="5"/>
      <c r="TLT14" s="5"/>
      <c r="TLU14" s="5"/>
      <c r="TLV14" s="5"/>
      <c r="TLW14" s="5"/>
      <c r="TLX14" s="5"/>
      <c r="TLY14" s="5"/>
      <c r="TLZ14" s="5"/>
      <c r="TMA14" s="5"/>
      <c r="TMB14" s="5"/>
      <c r="TMC14" s="5"/>
      <c r="TMD14" s="5"/>
      <c r="TME14" s="5"/>
      <c r="TMF14" s="5"/>
      <c r="TMG14" s="5"/>
      <c r="TMH14" s="5"/>
      <c r="TMI14" s="5"/>
      <c r="TMJ14" s="5"/>
      <c r="TMK14" s="5"/>
      <c r="TML14" s="5"/>
      <c r="TMM14" s="5"/>
      <c r="TMN14" s="5"/>
      <c r="TMO14" s="5"/>
      <c r="TMP14" s="5"/>
      <c r="TMQ14" s="5"/>
      <c r="TMR14" s="5"/>
      <c r="TMS14" s="5"/>
      <c r="TMT14" s="5"/>
      <c r="TMU14" s="5"/>
      <c r="TMV14" s="5"/>
      <c r="TMW14" s="5"/>
      <c r="TMX14" s="5"/>
      <c r="TMY14" s="5"/>
      <c r="TMZ14" s="5"/>
      <c r="TNA14" s="5"/>
      <c r="TNB14" s="5"/>
      <c r="TNC14" s="5"/>
      <c r="TND14" s="5"/>
      <c r="TNE14" s="5"/>
      <c r="TNF14" s="5"/>
      <c r="TNG14" s="5"/>
      <c r="TNH14" s="5"/>
      <c r="TNI14" s="5"/>
      <c r="TNJ14" s="5"/>
      <c r="TNK14" s="5"/>
      <c r="TNL14" s="5"/>
      <c r="TNM14" s="5"/>
      <c r="TNN14" s="5"/>
      <c r="TNO14" s="5"/>
      <c r="TNP14" s="5"/>
      <c r="TNQ14" s="5"/>
      <c r="TNR14" s="5"/>
      <c r="TNS14" s="5"/>
      <c r="TNT14" s="5"/>
      <c r="TNU14" s="5"/>
      <c r="TNV14" s="5"/>
      <c r="TNW14" s="5"/>
      <c r="TNX14" s="5"/>
      <c r="TNY14" s="5"/>
      <c r="TNZ14" s="5"/>
      <c r="TOA14" s="5"/>
      <c r="TOB14" s="5"/>
      <c r="TOC14" s="5"/>
      <c r="TOD14" s="5"/>
      <c r="TOE14" s="5"/>
      <c r="TOF14" s="5"/>
      <c r="TOG14" s="5"/>
      <c r="TOH14" s="5"/>
      <c r="TOI14" s="5"/>
      <c r="TOJ14" s="5"/>
      <c r="TOK14" s="5"/>
      <c r="TOL14" s="5"/>
      <c r="TOM14" s="5"/>
      <c r="TON14" s="5"/>
      <c r="TOO14" s="5"/>
      <c r="TOP14" s="5"/>
      <c r="TOQ14" s="5"/>
      <c r="TOR14" s="5"/>
      <c r="TOS14" s="5"/>
      <c r="TOT14" s="5"/>
      <c r="TOU14" s="5"/>
      <c r="TOV14" s="5"/>
      <c r="TOW14" s="5"/>
      <c r="TOX14" s="5"/>
      <c r="TOY14" s="5"/>
      <c r="TOZ14" s="5"/>
      <c r="TPA14" s="5"/>
      <c r="TPB14" s="5"/>
      <c r="TPC14" s="5"/>
      <c r="TPD14" s="5"/>
      <c r="TPE14" s="5"/>
      <c r="TPF14" s="5"/>
      <c r="TPG14" s="5"/>
      <c r="TPH14" s="5"/>
      <c r="TPI14" s="5"/>
      <c r="TPJ14" s="5"/>
      <c r="TPK14" s="5"/>
      <c r="TPL14" s="5"/>
      <c r="TPM14" s="5"/>
      <c r="TPN14" s="5"/>
      <c r="TPO14" s="5"/>
      <c r="TPP14" s="5"/>
      <c r="TPQ14" s="5"/>
      <c r="TPR14" s="5"/>
      <c r="TPS14" s="5"/>
      <c r="TPT14" s="5"/>
      <c r="TPU14" s="5"/>
      <c r="TPV14" s="5"/>
      <c r="TPW14" s="5"/>
      <c r="TPX14" s="5"/>
      <c r="TPY14" s="5"/>
      <c r="TPZ14" s="5"/>
      <c r="TQA14" s="5"/>
      <c r="TQB14" s="5"/>
      <c r="TQC14" s="5"/>
      <c r="TQD14" s="5"/>
      <c r="TQE14" s="5"/>
      <c r="TQF14" s="5"/>
      <c r="TQG14" s="5"/>
      <c r="TQH14" s="5"/>
      <c r="TQI14" s="5"/>
      <c r="TQJ14" s="5"/>
      <c r="TQK14" s="5"/>
      <c r="TQL14" s="5"/>
      <c r="TQM14" s="5"/>
      <c r="TQN14" s="5"/>
      <c r="TQO14" s="5"/>
      <c r="TQP14" s="5"/>
      <c r="TQQ14" s="5"/>
      <c r="TQR14" s="5"/>
      <c r="TQS14" s="5"/>
      <c r="TQT14" s="5"/>
      <c r="TQU14" s="5"/>
      <c r="TQV14" s="5"/>
      <c r="TQW14" s="5"/>
      <c r="TQX14" s="5"/>
      <c r="TQY14" s="5"/>
      <c r="TQZ14" s="5"/>
      <c r="TRA14" s="5"/>
      <c r="TRB14" s="5"/>
      <c r="TRC14" s="5"/>
      <c r="TRD14" s="5"/>
      <c r="TRE14" s="5"/>
      <c r="TRF14" s="5"/>
      <c r="TRG14" s="5"/>
      <c r="TRH14" s="5"/>
      <c r="TRI14" s="5"/>
      <c r="TRJ14" s="5"/>
      <c r="TRK14" s="5"/>
      <c r="TRL14" s="5"/>
      <c r="TRM14" s="5"/>
      <c r="TRN14" s="5"/>
      <c r="TRO14" s="5"/>
      <c r="TRP14" s="5"/>
      <c r="TRQ14" s="5"/>
      <c r="TRR14" s="5"/>
      <c r="TRS14" s="5"/>
      <c r="TRT14" s="5"/>
      <c r="TRU14" s="5"/>
      <c r="TRV14" s="5"/>
      <c r="TRW14" s="5"/>
      <c r="TRX14" s="5"/>
      <c r="TRY14" s="5"/>
      <c r="TRZ14" s="5"/>
      <c r="TSA14" s="5"/>
      <c r="TSB14" s="5"/>
      <c r="TSC14" s="5"/>
      <c r="TSD14" s="5"/>
      <c r="TSE14" s="5"/>
      <c r="TSF14" s="5"/>
      <c r="TSG14" s="5"/>
      <c r="TSH14" s="5"/>
      <c r="TSI14" s="5"/>
      <c r="TSJ14" s="5"/>
      <c r="TSK14" s="5"/>
      <c r="TSL14" s="5"/>
      <c r="TSM14" s="5"/>
      <c r="TSN14" s="5"/>
      <c r="TSO14" s="5"/>
      <c r="TSP14" s="5"/>
      <c r="TSQ14" s="5"/>
      <c r="TSR14" s="5"/>
      <c r="TSS14" s="5"/>
      <c r="TST14" s="5"/>
      <c r="TSU14" s="5"/>
      <c r="TSV14" s="5"/>
      <c r="TSW14" s="5"/>
      <c r="TSX14" s="5"/>
      <c r="TSY14" s="5"/>
      <c r="TSZ14" s="5"/>
      <c r="TTA14" s="5"/>
      <c r="TTB14" s="5"/>
      <c r="TTC14" s="5"/>
      <c r="TTD14" s="5"/>
      <c r="TTE14" s="5"/>
      <c r="TTF14" s="5"/>
      <c r="TTG14" s="5"/>
      <c r="TTH14" s="5"/>
      <c r="TTI14" s="5"/>
      <c r="TTJ14" s="5"/>
      <c r="TTK14" s="5"/>
      <c r="TTL14" s="5"/>
      <c r="TTM14" s="5"/>
      <c r="TTN14" s="5"/>
      <c r="TTO14" s="5"/>
      <c r="TTP14" s="5"/>
      <c r="TTQ14" s="5"/>
      <c r="TTR14" s="5"/>
      <c r="TTS14" s="5"/>
      <c r="TTT14" s="5"/>
      <c r="TTU14" s="5"/>
      <c r="TTV14" s="5"/>
      <c r="TTW14" s="5"/>
      <c r="TTX14" s="5"/>
      <c r="TTY14" s="5"/>
      <c r="TTZ14" s="5"/>
      <c r="TUA14" s="5"/>
      <c r="TUB14" s="5"/>
      <c r="TUC14" s="5"/>
      <c r="TUD14" s="5"/>
      <c r="TUE14" s="5"/>
      <c r="TUF14" s="5"/>
      <c r="TUG14" s="5"/>
      <c r="TUH14" s="5"/>
      <c r="TUI14" s="5"/>
      <c r="TUJ14" s="5"/>
      <c r="TUK14" s="5"/>
      <c r="TUL14" s="5"/>
      <c r="TUM14" s="5"/>
      <c r="TUN14" s="5"/>
      <c r="TUO14" s="5"/>
      <c r="TUP14" s="5"/>
      <c r="TUQ14" s="5"/>
      <c r="TUR14" s="5"/>
      <c r="TUS14" s="5"/>
      <c r="TUT14" s="5"/>
      <c r="TUU14" s="5"/>
      <c r="TUV14" s="5"/>
      <c r="TUW14" s="5"/>
      <c r="TUX14" s="5"/>
      <c r="TUY14" s="5"/>
      <c r="TUZ14" s="5"/>
      <c r="TVA14" s="5"/>
      <c r="TVB14" s="5"/>
      <c r="TVC14" s="5"/>
      <c r="TVD14" s="5"/>
      <c r="TVE14" s="5"/>
      <c r="TVF14" s="5"/>
      <c r="TVG14" s="5"/>
      <c r="TVH14" s="5"/>
      <c r="TVI14" s="5"/>
      <c r="TVJ14" s="5"/>
      <c r="TVK14" s="5"/>
      <c r="TVL14" s="5"/>
      <c r="TVM14" s="5"/>
      <c r="TVN14" s="5"/>
      <c r="TVO14" s="5"/>
      <c r="TVP14" s="5"/>
      <c r="TVQ14" s="5"/>
      <c r="TVR14" s="5"/>
      <c r="TVS14" s="5"/>
      <c r="TVT14" s="5"/>
      <c r="TVU14" s="5"/>
      <c r="TVV14" s="5"/>
      <c r="TVW14" s="5"/>
      <c r="TVX14" s="5"/>
      <c r="TVY14" s="5"/>
      <c r="TVZ14" s="5"/>
      <c r="TWA14" s="5"/>
      <c r="TWB14" s="5"/>
      <c r="TWC14" s="5"/>
      <c r="TWD14" s="5"/>
      <c r="TWE14" s="5"/>
      <c r="TWF14" s="5"/>
      <c r="TWG14" s="5"/>
      <c r="TWH14" s="5"/>
      <c r="TWI14" s="5"/>
      <c r="TWJ14" s="5"/>
      <c r="TWK14" s="5"/>
      <c r="TWL14" s="5"/>
      <c r="TWM14" s="5"/>
      <c r="TWN14" s="5"/>
      <c r="TWO14" s="5"/>
      <c r="TWP14" s="5"/>
      <c r="TWQ14" s="5"/>
      <c r="TWR14" s="5"/>
      <c r="TWS14" s="5"/>
      <c r="TWT14" s="5"/>
      <c r="TWU14" s="5"/>
      <c r="TWV14" s="5"/>
      <c r="TWW14" s="5"/>
      <c r="TWX14" s="5"/>
      <c r="TWY14" s="5"/>
      <c r="TWZ14" s="5"/>
      <c r="TXA14" s="5"/>
      <c r="TXB14" s="5"/>
      <c r="TXC14" s="5"/>
      <c r="TXD14" s="5"/>
      <c r="TXE14" s="5"/>
      <c r="TXF14" s="5"/>
      <c r="TXG14" s="5"/>
      <c r="TXH14" s="5"/>
      <c r="TXI14" s="5"/>
      <c r="TXJ14" s="5"/>
      <c r="TXK14" s="5"/>
      <c r="TXL14" s="5"/>
      <c r="TXM14" s="5"/>
      <c r="TXN14" s="5"/>
      <c r="TXO14" s="5"/>
      <c r="TXP14" s="5"/>
      <c r="TXQ14" s="5"/>
      <c r="TXR14" s="5"/>
      <c r="TXS14" s="5"/>
      <c r="TXT14" s="5"/>
      <c r="TXU14" s="5"/>
      <c r="TXV14" s="5"/>
      <c r="TXW14" s="5"/>
      <c r="TXX14" s="5"/>
      <c r="TXY14" s="5"/>
      <c r="TXZ14" s="5"/>
      <c r="TYA14" s="5"/>
      <c r="TYB14" s="5"/>
      <c r="TYC14" s="5"/>
      <c r="TYD14" s="5"/>
      <c r="TYE14" s="5"/>
      <c r="TYF14" s="5"/>
      <c r="TYG14" s="5"/>
      <c r="TYH14" s="5"/>
      <c r="TYI14" s="5"/>
      <c r="TYJ14" s="5"/>
      <c r="TYK14" s="5"/>
      <c r="TYL14" s="5"/>
      <c r="TYM14" s="5"/>
      <c r="TYN14" s="5"/>
      <c r="TYO14" s="5"/>
      <c r="TYP14" s="5"/>
      <c r="TYQ14" s="5"/>
      <c r="TYR14" s="5"/>
      <c r="TYS14" s="5"/>
      <c r="TYT14" s="5"/>
      <c r="TYU14" s="5"/>
      <c r="TYV14" s="5"/>
      <c r="TYW14" s="5"/>
      <c r="TYX14" s="5"/>
      <c r="TYY14" s="5"/>
      <c r="TYZ14" s="5"/>
      <c r="TZA14" s="5"/>
      <c r="TZB14" s="5"/>
      <c r="TZC14" s="5"/>
      <c r="TZD14" s="5"/>
      <c r="TZE14" s="5"/>
      <c r="TZF14" s="5"/>
      <c r="TZG14" s="5"/>
      <c r="TZH14" s="5"/>
      <c r="TZI14" s="5"/>
      <c r="TZJ14" s="5"/>
      <c r="TZK14" s="5"/>
      <c r="TZL14" s="5"/>
      <c r="TZM14" s="5"/>
      <c r="TZN14" s="5"/>
      <c r="TZO14" s="5"/>
      <c r="TZP14" s="5"/>
      <c r="TZQ14" s="5"/>
      <c r="TZR14" s="5"/>
      <c r="TZS14" s="5"/>
      <c r="TZT14" s="5"/>
      <c r="TZU14" s="5"/>
      <c r="TZV14" s="5"/>
      <c r="TZW14" s="5"/>
      <c r="TZX14" s="5"/>
      <c r="TZY14" s="5"/>
      <c r="TZZ14" s="5"/>
      <c r="UAA14" s="5"/>
      <c r="UAB14" s="5"/>
      <c r="UAC14" s="5"/>
      <c r="UAD14" s="5"/>
      <c r="UAE14" s="5"/>
      <c r="UAF14" s="5"/>
      <c r="UAG14" s="5"/>
      <c r="UAH14" s="5"/>
      <c r="UAI14" s="5"/>
      <c r="UAJ14" s="5"/>
      <c r="UAK14" s="5"/>
      <c r="UAL14" s="5"/>
      <c r="UAM14" s="5"/>
      <c r="UAN14" s="5"/>
      <c r="UAO14" s="5"/>
      <c r="UAP14" s="5"/>
      <c r="UAQ14" s="5"/>
      <c r="UAR14" s="5"/>
      <c r="UAS14" s="5"/>
      <c r="UAT14" s="5"/>
      <c r="UAU14" s="5"/>
      <c r="UAV14" s="5"/>
      <c r="UAW14" s="5"/>
      <c r="UAX14" s="5"/>
      <c r="UAY14" s="5"/>
      <c r="UAZ14" s="5"/>
      <c r="UBA14" s="5"/>
      <c r="UBB14" s="5"/>
      <c r="UBC14" s="5"/>
      <c r="UBD14" s="5"/>
      <c r="UBE14" s="5"/>
      <c r="UBF14" s="5"/>
      <c r="UBG14" s="5"/>
      <c r="UBH14" s="5"/>
      <c r="UBI14" s="5"/>
      <c r="UBJ14" s="5"/>
      <c r="UBK14" s="5"/>
      <c r="UBL14" s="5"/>
      <c r="UBM14" s="5"/>
      <c r="UBN14" s="5"/>
      <c r="UBO14" s="5"/>
      <c r="UBP14" s="5"/>
      <c r="UBQ14" s="5"/>
      <c r="UBR14" s="5"/>
      <c r="UBS14" s="5"/>
      <c r="UBT14" s="5"/>
      <c r="UBU14" s="5"/>
      <c r="UBV14" s="5"/>
      <c r="UBW14" s="5"/>
      <c r="UBX14" s="5"/>
      <c r="UBY14" s="5"/>
      <c r="UBZ14" s="5"/>
      <c r="UCA14" s="5"/>
      <c r="UCB14" s="5"/>
      <c r="UCC14" s="5"/>
      <c r="UCD14" s="5"/>
      <c r="UCE14" s="5"/>
      <c r="UCF14" s="5"/>
      <c r="UCG14" s="5"/>
      <c r="UCH14" s="5"/>
      <c r="UCI14" s="5"/>
      <c r="UCJ14" s="5"/>
      <c r="UCK14" s="5"/>
      <c r="UCL14" s="5"/>
      <c r="UCM14" s="5"/>
      <c r="UCN14" s="5"/>
      <c r="UCO14" s="5"/>
      <c r="UCP14" s="5"/>
      <c r="UCQ14" s="5"/>
      <c r="UCR14" s="5"/>
      <c r="UCS14" s="5"/>
      <c r="UCT14" s="5"/>
      <c r="UCU14" s="5"/>
      <c r="UCV14" s="5"/>
      <c r="UCW14" s="5"/>
      <c r="UCX14" s="5"/>
      <c r="UCY14" s="5"/>
      <c r="UCZ14" s="5"/>
      <c r="UDA14" s="5"/>
      <c r="UDB14" s="5"/>
      <c r="UDC14" s="5"/>
      <c r="UDD14" s="5"/>
      <c r="UDE14" s="5"/>
      <c r="UDF14" s="5"/>
      <c r="UDG14" s="5"/>
      <c r="UDH14" s="5"/>
      <c r="UDI14" s="5"/>
      <c r="UDJ14" s="5"/>
      <c r="UDK14" s="5"/>
      <c r="UDL14" s="5"/>
      <c r="UDM14" s="5"/>
      <c r="UDN14" s="5"/>
      <c r="UDO14" s="5"/>
      <c r="UDP14" s="5"/>
      <c r="UDQ14" s="5"/>
      <c r="UDR14" s="5"/>
      <c r="UDS14" s="5"/>
      <c r="UDT14" s="5"/>
      <c r="UDU14" s="5"/>
      <c r="UDV14" s="5"/>
      <c r="UDW14" s="5"/>
      <c r="UDX14" s="5"/>
      <c r="UDY14" s="5"/>
      <c r="UDZ14" s="5"/>
      <c r="UEA14" s="5"/>
      <c r="UEB14" s="5"/>
      <c r="UEC14" s="5"/>
      <c r="UED14" s="5"/>
      <c r="UEE14" s="5"/>
      <c r="UEF14" s="5"/>
      <c r="UEG14" s="5"/>
      <c r="UEH14" s="5"/>
      <c r="UEI14" s="5"/>
      <c r="UEJ14" s="5"/>
      <c r="UEK14" s="5"/>
      <c r="UEL14" s="5"/>
      <c r="UEM14" s="5"/>
      <c r="UEN14" s="5"/>
      <c r="UEO14" s="5"/>
      <c r="UEP14" s="5"/>
      <c r="UEQ14" s="5"/>
      <c r="UER14" s="5"/>
      <c r="UES14" s="5"/>
      <c r="UET14" s="5"/>
      <c r="UEU14" s="5"/>
      <c r="UEV14" s="5"/>
      <c r="UEW14" s="5"/>
      <c r="UEX14" s="5"/>
      <c r="UEY14" s="5"/>
      <c r="UEZ14" s="5"/>
      <c r="UFA14" s="5"/>
      <c r="UFB14" s="5"/>
      <c r="UFC14" s="5"/>
      <c r="UFD14" s="5"/>
      <c r="UFE14" s="5"/>
      <c r="UFF14" s="5"/>
      <c r="UFG14" s="5"/>
      <c r="UFH14" s="5"/>
      <c r="UFI14" s="5"/>
      <c r="UFJ14" s="5"/>
      <c r="UFK14" s="5"/>
      <c r="UFL14" s="5"/>
      <c r="UFM14" s="5"/>
      <c r="UFN14" s="5"/>
      <c r="UFO14" s="5"/>
      <c r="UFP14" s="5"/>
      <c r="UFQ14" s="5"/>
      <c r="UFR14" s="5"/>
      <c r="UFS14" s="5"/>
      <c r="UFT14" s="5"/>
      <c r="UFU14" s="5"/>
      <c r="UFV14" s="5"/>
      <c r="UFW14" s="5"/>
      <c r="UFX14" s="5"/>
      <c r="UFY14" s="5"/>
      <c r="UFZ14" s="5"/>
      <c r="UGA14" s="5"/>
      <c r="UGB14" s="5"/>
      <c r="UGC14" s="5"/>
      <c r="UGD14" s="5"/>
      <c r="UGE14" s="5"/>
      <c r="UGF14" s="5"/>
      <c r="UGG14" s="5"/>
      <c r="UGH14" s="5"/>
      <c r="UGI14" s="5"/>
      <c r="UGJ14" s="5"/>
      <c r="UGK14" s="5"/>
      <c r="UGL14" s="5"/>
      <c r="UGM14" s="5"/>
      <c r="UGN14" s="5"/>
      <c r="UGO14" s="5"/>
      <c r="UGP14" s="5"/>
      <c r="UGQ14" s="5"/>
      <c r="UGR14" s="5"/>
      <c r="UGS14" s="5"/>
      <c r="UGT14" s="5"/>
      <c r="UGU14" s="5"/>
      <c r="UGV14" s="5"/>
      <c r="UGW14" s="5"/>
      <c r="UGX14" s="5"/>
      <c r="UGY14" s="5"/>
      <c r="UGZ14" s="5"/>
      <c r="UHA14" s="5"/>
      <c r="UHB14" s="5"/>
      <c r="UHC14" s="5"/>
      <c r="UHD14" s="5"/>
      <c r="UHE14" s="5"/>
      <c r="UHF14" s="5"/>
      <c r="UHG14" s="5"/>
      <c r="UHH14" s="5"/>
      <c r="UHI14" s="5"/>
      <c r="UHJ14" s="5"/>
      <c r="UHK14" s="5"/>
      <c r="UHL14" s="5"/>
      <c r="UHM14" s="5"/>
      <c r="UHN14" s="5"/>
      <c r="UHO14" s="5"/>
      <c r="UHP14" s="5"/>
      <c r="UHQ14" s="5"/>
      <c r="UHR14" s="5"/>
      <c r="UHS14" s="5"/>
      <c r="UHT14" s="5"/>
      <c r="UHU14" s="5"/>
      <c r="UHV14" s="5"/>
      <c r="UHW14" s="5"/>
      <c r="UHX14" s="5"/>
      <c r="UHY14" s="5"/>
      <c r="UHZ14" s="5"/>
      <c r="UIA14" s="5"/>
      <c r="UIB14" s="5"/>
      <c r="UIC14" s="5"/>
      <c r="UID14" s="5"/>
      <c r="UIE14" s="5"/>
      <c r="UIF14" s="5"/>
      <c r="UIG14" s="5"/>
      <c r="UIH14" s="5"/>
      <c r="UII14" s="5"/>
      <c r="UIJ14" s="5"/>
      <c r="UIK14" s="5"/>
      <c r="UIL14" s="5"/>
      <c r="UIM14" s="5"/>
      <c r="UIN14" s="5"/>
      <c r="UIO14" s="5"/>
      <c r="UIP14" s="5"/>
      <c r="UIQ14" s="5"/>
      <c r="UIR14" s="5"/>
      <c r="UIS14" s="5"/>
      <c r="UIT14" s="5"/>
      <c r="UIU14" s="5"/>
      <c r="UIV14" s="5"/>
      <c r="UIW14" s="5"/>
      <c r="UIX14" s="5"/>
      <c r="UIY14" s="5"/>
      <c r="UIZ14" s="5"/>
      <c r="UJA14" s="5"/>
      <c r="UJB14" s="5"/>
      <c r="UJC14" s="5"/>
      <c r="UJD14" s="5"/>
      <c r="UJE14" s="5"/>
      <c r="UJF14" s="5"/>
      <c r="UJG14" s="5"/>
      <c r="UJH14" s="5"/>
      <c r="UJI14" s="5"/>
      <c r="UJJ14" s="5"/>
      <c r="UJK14" s="5"/>
      <c r="UJL14" s="5"/>
      <c r="UJM14" s="5"/>
      <c r="UJN14" s="5"/>
      <c r="UJO14" s="5"/>
      <c r="UJP14" s="5"/>
      <c r="UJQ14" s="5"/>
      <c r="UJR14" s="5"/>
      <c r="UJS14" s="5"/>
      <c r="UJT14" s="5"/>
      <c r="UJU14" s="5"/>
      <c r="UJV14" s="5"/>
      <c r="UJW14" s="5"/>
      <c r="UJX14" s="5"/>
      <c r="UJY14" s="5"/>
      <c r="UJZ14" s="5"/>
      <c r="UKA14" s="5"/>
      <c r="UKB14" s="5"/>
      <c r="UKC14" s="5"/>
      <c r="UKD14" s="5"/>
      <c r="UKE14" s="5"/>
      <c r="UKF14" s="5"/>
      <c r="UKG14" s="5"/>
      <c r="UKH14" s="5"/>
      <c r="UKI14" s="5"/>
      <c r="UKJ14" s="5"/>
      <c r="UKK14" s="5"/>
      <c r="UKL14" s="5"/>
      <c r="UKM14" s="5"/>
      <c r="UKN14" s="5"/>
      <c r="UKO14" s="5"/>
      <c r="UKP14" s="5"/>
      <c r="UKQ14" s="5"/>
      <c r="UKR14" s="5"/>
      <c r="UKS14" s="5"/>
      <c r="UKT14" s="5"/>
      <c r="UKU14" s="5"/>
      <c r="UKV14" s="5"/>
      <c r="UKW14" s="5"/>
      <c r="UKX14" s="5"/>
      <c r="UKY14" s="5"/>
      <c r="UKZ14" s="5"/>
      <c r="ULA14" s="5"/>
      <c r="ULB14" s="5"/>
      <c r="ULC14" s="5"/>
      <c r="ULD14" s="5"/>
      <c r="ULE14" s="5"/>
      <c r="ULF14" s="5"/>
      <c r="ULG14" s="5"/>
      <c r="ULH14" s="5"/>
      <c r="ULI14" s="5"/>
      <c r="ULJ14" s="5"/>
      <c r="ULK14" s="5"/>
      <c r="ULL14" s="5"/>
      <c r="ULM14" s="5"/>
      <c r="ULN14" s="5"/>
      <c r="ULO14" s="5"/>
      <c r="ULP14" s="5"/>
      <c r="ULQ14" s="5"/>
      <c r="ULR14" s="5"/>
      <c r="ULS14" s="5"/>
      <c r="ULT14" s="5"/>
      <c r="ULU14" s="5"/>
      <c r="ULV14" s="5"/>
      <c r="ULW14" s="5"/>
      <c r="ULX14" s="5"/>
      <c r="ULY14" s="5"/>
      <c r="ULZ14" s="5"/>
      <c r="UMA14" s="5"/>
      <c r="UMB14" s="5"/>
      <c r="UMC14" s="5"/>
      <c r="UMD14" s="5"/>
      <c r="UME14" s="5"/>
      <c r="UMF14" s="5"/>
      <c r="UMG14" s="5"/>
      <c r="UMH14" s="5"/>
      <c r="UMI14" s="5"/>
      <c r="UMJ14" s="5"/>
      <c r="UMK14" s="5"/>
      <c r="UML14" s="5"/>
      <c r="UMM14" s="5"/>
      <c r="UMN14" s="5"/>
      <c r="UMO14" s="5"/>
      <c r="UMP14" s="5"/>
      <c r="UMQ14" s="5"/>
      <c r="UMR14" s="5"/>
      <c r="UMS14" s="5"/>
      <c r="UMT14" s="5"/>
      <c r="UMU14" s="5"/>
      <c r="UMV14" s="5"/>
      <c r="UMW14" s="5"/>
      <c r="UMX14" s="5"/>
      <c r="UMY14" s="5"/>
      <c r="UMZ14" s="5"/>
      <c r="UNA14" s="5"/>
      <c r="UNB14" s="5"/>
      <c r="UNC14" s="5"/>
      <c r="UND14" s="5"/>
      <c r="UNE14" s="5"/>
      <c r="UNF14" s="5"/>
      <c r="UNG14" s="5"/>
      <c r="UNH14" s="5"/>
      <c r="UNI14" s="5"/>
      <c r="UNJ14" s="5"/>
      <c r="UNK14" s="5"/>
      <c r="UNL14" s="5"/>
      <c r="UNM14" s="5"/>
      <c r="UNN14" s="5"/>
      <c r="UNO14" s="5"/>
      <c r="UNP14" s="5"/>
      <c r="UNQ14" s="5"/>
      <c r="UNR14" s="5"/>
      <c r="UNS14" s="5"/>
      <c r="UNT14" s="5"/>
      <c r="UNU14" s="5"/>
      <c r="UNV14" s="5"/>
      <c r="UNW14" s="5"/>
      <c r="UNX14" s="5"/>
      <c r="UNY14" s="5"/>
      <c r="UNZ14" s="5"/>
      <c r="UOA14" s="5"/>
      <c r="UOB14" s="5"/>
      <c r="UOC14" s="5"/>
      <c r="UOD14" s="5"/>
      <c r="UOE14" s="5"/>
      <c r="UOF14" s="5"/>
      <c r="UOG14" s="5"/>
      <c r="UOH14" s="5"/>
      <c r="UOI14" s="5"/>
      <c r="UOJ14" s="5"/>
      <c r="UOK14" s="5"/>
      <c r="UOL14" s="5"/>
      <c r="UOM14" s="5"/>
      <c r="UON14" s="5"/>
      <c r="UOO14" s="5"/>
      <c r="UOP14" s="5"/>
      <c r="UOQ14" s="5"/>
      <c r="UOR14" s="5"/>
      <c r="UOS14" s="5"/>
      <c r="UOT14" s="5"/>
      <c r="UOU14" s="5"/>
      <c r="UOV14" s="5"/>
      <c r="UOW14" s="5"/>
      <c r="UOX14" s="5"/>
      <c r="UOY14" s="5"/>
      <c r="UOZ14" s="5"/>
      <c r="UPA14" s="5"/>
      <c r="UPB14" s="5"/>
      <c r="UPC14" s="5"/>
      <c r="UPD14" s="5"/>
      <c r="UPE14" s="5"/>
      <c r="UPF14" s="5"/>
      <c r="UPG14" s="5"/>
      <c r="UPH14" s="5"/>
      <c r="UPI14" s="5"/>
      <c r="UPJ14" s="5"/>
      <c r="UPK14" s="5"/>
      <c r="UPL14" s="5"/>
      <c r="UPM14" s="5"/>
      <c r="UPN14" s="5"/>
      <c r="UPO14" s="5"/>
      <c r="UPP14" s="5"/>
      <c r="UPQ14" s="5"/>
      <c r="UPR14" s="5"/>
      <c r="UPS14" s="5"/>
      <c r="UPT14" s="5"/>
      <c r="UPU14" s="5"/>
      <c r="UPV14" s="5"/>
      <c r="UPW14" s="5"/>
      <c r="UPX14" s="5"/>
      <c r="UPY14" s="5"/>
      <c r="UPZ14" s="5"/>
      <c r="UQA14" s="5"/>
      <c r="UQB14" s="5"/>
      <c r="UQC14" s="5"/>
      <c r="UQD14" s="5"/>
      <c r="UQE14" s="5"/>
      <c r="UQF14" s="5"/>
      <c r="UQG14" s="5"/>
      <c r="UQH14" s="5"/>
      <c r="UQI14" s="5"/>
      <c r="UQJ14" s="5"/>
      <c r="UQK14" s="5"/>
      <c r="UQL14" s="5"/>
      <c r="UQM14" s="5"/>
      <c r="UQN14" s="5"/>
      <c r="UQO14" s="5"/>
      <c r="UQP14" s="5"/>
      <c r="UQQ14" s="5"/>
      <c r="UQR14" s="5"/>
      <c r="UQS14" s="5"/>
      <c r="UQT14" s="5"/>
      <c r="UQU14" s="5"/>
      <c r="UQV14" s="5"/>
      <c r="UQW14" s="5"/>
      <c r="UQX14" s="5"/>
      <c r="UQY14" s="5"/>
      <c r="UQZ14" s="5"/>
      <c r="URA14" s="5"/>
      <c r="URB14" s="5"/>
      <c r="URC14" s="5"/>
      <c r="URD14" s="5"/>
      <c r="URE14" s="5"/>
      <c r="URF14" s="5"/>
      <c r="URG14" s="5"/>
      <c r="URH14" s="5"/>
      <c r="URI14" s="5"/>
      <c r="URJ14" s="5"/>
      <c r="URK14" s="5"/>
      <c r="URL14" s="5"/>
      <c r="URM14" s="5"/>
      <c r="URN14" s="5"/>
      <c r="URO14" s="5"/>
      <c r="URP14" s="5"/>
      <c r="URQ14" s="5"/>
      <c r="URR14" s="5"/>
      <c r="URS14" s="5"/>
      <c r="URT14" s="5"/>
      <c r="URU14" s="5"/>
      <c r="URV14" s="5"/>
      <c r="URW14" s="5"/>
      <c r="URX14" s="5"/>
      <c r="URY14" s="5"/>
      <c r="URZ14" s="5"/>
      <c r="USA14" s="5"/>
      <c r="USB14" s="5"/>
      <c r="USC14" s="5"/>
      <c r="USD14" s="5"/>
      <c r="USE14" s="5"/>
      <c r="USF14" s="5"/>
      <c r="USG14" s="5"/>
      <c r="USH14" s="5"/>
      <c r="USI14" s="5"/>
      <c r="USJ14" s="5"/>
      <c r="USK14" s="5"/>
      <c r="USL14" s="5"/>
      <c r="USM14" s="5"/>
      <c r="USN14" s="5"/>
      <c r="USO14" s="5"/>
      <c r="USP14" s="5"/>
      <c r="USQ14" s="5"/>
      <c r="USR14" s="5"/>
      <c r="USS14" s="5"/>
      <c r="UST14" s="5"/>
      <c r="USU14" s="5"/>
      <c r="USV14" s="5"/>
      <c r="USW14" s="5"/>
      <c r="USX14" s="5"/>
      <c r="USY14" s="5"/>
      <c r="USZ14" s="5"/>
      <c r="UTA14" s="5"/>
      <c r="UTB14" s="5"/>
      <c r="UTC14" s="5"/>
      <c r="UTD14" s="5"/>
      <c r="UTE14" s="5"/>
      <c r="UTF14" s="5"/>
      <c r="UTG14" s="5"/>
      <c r="UTH14" s="5"/>
      <c r="UTI14" s="5"/>
      <c r="UTJ14" s="5"/>
      <c r="UTK14" s="5"/>
      <c r="UTL14" s="5"/>
      <c r="UTM14" s="5"/>
      <c r="UTN14" s="5"/>
      <c r="UTO14" s="5"/>
      <c r="UTP14" s="5"/>
      <c r="UTQ14" s="5"/>
      <c r="UTR14" s="5"/>
      <c r="UTS14" s="5"/>
      <c r="UTT14" s="5"/>
      <c r="UTU14" s="5"/>
      <c r="UTV14" s="5"/>
      <c r="UTW14" s="5"/>
      <c r="UTX14" s="5"/>
      <c r="UTY14" s="5"/>
      <c r="UTZ14" s="5"/>
      <c r="UUA14" s="5"/>
      <c r="UUB14" s="5"/>
      <c r="UUC14" s="5"/>
      <c r="UUD14" s="5"/>
      <c r="UUE14" s="5"/>
      <c r="UUF14" s="5"/>
      <c r="UUG14" s="5"/>
      <c r="UUH14" s="5"/>
      <c r="UUI14" s="5"/>
      <c r="UUJ14" s="5"/>
      <c r="UUK14" s="5"/>
      <c r="UUL14" s="5"/>
      <c r="UUM14" s="5"/>
      <c r="UUN14" s="5"/>
      <c r="UUO14" s="5"/>
      <c r="UUP14" s="5"/>
      <c r="UUQ14" s="5"/>
      <c r="UUR14" s="5"/>
      <c r="UUS14" s="5"/>
      <c r="UUT14" s="5"/>
      <c r="UUU14" s="5"/>
      <c r="UUV14" s="5"/>
      <c r="UUW14" s="5"/>
      <c r="UUX14" s="5"/>
      <c r="UUY14" s="5"/>
      <c r="UUZ14" s="5"/>
      <c r="UVA14" s="5"/>
      <c r="UVB14" s="5"/>
      <c r="UVC14" s="5"/>
      <c r="UVD14" s="5"/>
      <c r="UVE14" s="5"/>
      <c r="UVF14" s="5"/>
      <c r="UVG14" s="5"/>
      <c r="UVH14" s="5"/>
      <c r="UVI14" s="5"/>
      <c r="UVJ14" s="5"/>
      <c r="UVK14" s="5"/>
      <c r="UVL14" s="5"/>
      <c r="UVM14" s="5"/>
      <c r="UVN14" s="5"/>
      <c r="UVO14" s="5"/>
      <c r="UVP14" s="5"/>
      <c r="UVQ14" s="5"/>
      <c r="UVR14" s="5"/>
      <c r="UVS14" s="5"/>
      <c r="UVT14" s="5"/>
      <c r="UVU14" s="5"/>
      <c r="UVV14" s="5"/>
      <c r="UVW14" s="5"/>
      <c r="UVX14" s="5"/>
      <c r="UVY14" s="5"/>
      <c r="UVZ14" s="5"/>
      <c r="UWA14" s="5"/>
      <c r="UWB14" s="5"/>
      <c r="UWC14" s="5"/>
      <c r="UWD14" s="5"/>
      <c r="UWE14" s="5"/>
      <c r="UWF14" s="5"/>
      <c r="UWG14" s="5"/>
      <c r="UWH14" s="5"/>
      <c r="UWI14" s="5"/>
      <c r="UWJ14" s="5"/>
      <c r="UWK14" s="5"/>
      <c r="UWL14" s="5"/>
      <c r="UWM14" s="5"/>
      <c r="UWN14" s="5"/>
      <c r="UWO14" s="5"/>
      <c r="UWP14" s="5"/>
      <c r="UWQ14" s="5"/>
      <c r="UWR14" s="5"/>
      <c r="UWS14" s="5"/>
      <c r="UWT14" s="5"/>
      <c r="UWU14" s="5"/>
      <c r="UWV14" s="5"/>
      <c r="UWW14" s="5"/>
      <c r="UWX14" s="5"/>
      <c r="UWY14" s="5"/>
      <c r="UWZ14" s="5"/>
      <c r="UXA14" s="5"/>
      <c r="UXB14" s="5"/>
      <c r="UXC14" s="5"/>
      <c r="UXD14" s="5"/>
      <c r="UXE14" s="5"/>
      <c r="UXF14" s="5"/>
      <c r="UXG14" s="5"/>
      <c r="UXH14" s="5"/>
      <c r="UXI14" s="5"/>
      <c r="UXJ14" s="5"/>
      <c r="UXK14" s="5"/>
      <c r="UXL14" s="5"/>
      <c r="UXM14" s="5"/>
      <c r="UXN14" s="5"/>
      <c r="UXO14" s="5"/>
      <c r="UXP14" s="5"/>
      <c r="UXQ14" s="5"/>
      <c r="UXR14" s="5"/>
      <c r="UXS14" s="5"/>
      <c r="UXT14" s="5"/>
      <c r="UXU14" s="5"/>
      <c r="UXV14" s="5"/>
      <c r="UXW14" s="5"/>
      <c r="UXX14" s="5"/>
      <c r="UXY14" s="5"/>
      <c r="UXZ14" s="5"/>
      <c r="UYA14" s="5"/>
      <c r="UYB14" s="5"/>
      <c r="UYC14" s="5"/>
      <c r="UYD14" s="5"/>
      <c r="UYE14" s="5"/>
      <c r="UYF14" s="5"/>
      <c r="UYG14" s="5"/>
      <c r="UYH14" s="5"/>
      <c r="UYI14" s="5"/>
      <c r="UYJ14" s="5"/>
      <c r="UYK14" s="5"/>
      <c r="UYL14" s="5"/>
      <c r="UYM14" s="5"/>
      <c r="UYN14" s="5"/>
      <c r="UYO14" s="5"/>
      <c r="UYP14" s="5"/>
      <c r="UYQ14" s="5"/>
      <c r="UYR14" s="5"/>
      <c r="UYS14" s="5"/>
      <c r="UYT14" s="5"/>
      <c r="UYU14" s="5"/>
      <c r="UYV14" s="5"/>
      <c r="UYW14" s="5"/>
      <c r="UYX14" s="5"/>
      <c r="UYY14" s="5"/>
      <c r="UYZ14" s="5"/>
      <c r="UZA14" s="5"/>
      <c r="UZB14" s="5"/>
      <c r="UZC14" s="5"/>
      <c r="UZD14" s="5"/>
      <c r="UZE14" s="5"/>
      <c r="UZF14" s="5"/>
      <c r="UZG14" s="5"/>
      <c r="UZH14" s="5"/>
      <c r="UZI14" s="5"/>
      <c r="UZJ14" s="5"/>
      <c r="UZK14" s="5"/>
      <c r="UZL14" s="5"/>
      <c r="UZM14" s="5"/>
      <c r="UZN14" s="5"/>
      <c r="UZO14" s="5"/>
      <c r="UZP14" s="5"/>
      <c r="UZQ14" s="5"/>
      <c r="UZR14" s="5"/>
      <c r="UZS14" s="5"/>
      <c r="UZT14" s="5"/>
      <c r="UZU14" s="5"/>
      <c r="UZV14" s="5"/>
      <c r="UZW14" s="5"/>
      <c r="UZX14" s="5"/>
      <c r="UZY14" s="5"/>
      <c r="UZZ14" s="5"/>
      <c r="VAA14" s="5"/>
      <c r="VAB14" s="5"/>
      <c r="VAC14" s="5"/>
      <c r="VAD14" s="5"/>
      <c r="VAE14" s="5"/>
      <c r="VAF14" s="5"/>
      <c r="VAG14" s="5"/>
      <c r="VAH14" s="5"/>
      <c r="VAI14" s="5"/>
      <c r="VAJ14" s="5"/>
      <c r="VAK14" s="5"/>
      <c r="VAL14" s="5"/>
      <c r="VAM14" s="5"/>
      <c r="VAN14" s="5"/>
      <c r="VAO14" s="5"/>
      <c r="VAP14" s="5"/>
      <c r="VAQ14" s="5"/>
      <c r="VAR14" s="5"/>
      <c r="VAS14" s="5"/>
      <c r="VAT14" s="5"/>
      <c r="VAU14" s="5"/>
      <c r="VAV14" s="5"/>
      <c r="VAW14" s="5"/>
      <c r="VAX14" s="5"/>
      <c r="VAY14" s="5"/>
      <c r="VAZ14" s="5"/>
      <c r="VBA14" s="5"/>
      <c r="VBB14" s="5"/>
      <c r="VBC14" s="5"/>
      <c r="VBD14" s="5"/>
      <c r="VBE14" s="5"/>
      <c r="VBF14" s="5"/>
      <c r="VBG14" s="5"/>
      <c r="VBH14" s="5"/>
      <c r="VBI14" s="5"/>
      <c r="VBJ14" s="5"/>
      <c r="VBK14" s="5"/>
      <c r="VBL14" s="5"/>
      <c r="VBM14" s="5"/>
      <c r="VBN14" s="5"/>
      <c r="VBO14" s="5"/>
      <c r="VBP14" s="5"/>
      <c r="VBQ14" s="5"/>
      <c r="VBR14" s="5"/>
      <c r="VBS14" s="5"/>
      <c r="VBT14" s="5"/>
      <c r="VBU14" s="5"/>
      <c r="VBV14" s="5"/>
      <c r="VBW14" s="5"/>
      <c r="VBX14" s="5"/>
      <c r="VBY14" s="5"/>
      <c r="VBZ14" s="5"/>
      <c r="VCA14" s="5"/>
      <c r="VCB14" s="5"/>
      <c r="VCC14" s="5"/>
      <c r="VCD14" s="5"/>
      <c r="VCE14" s="5"/>
      <c r="VCF14" s="5"/>
      <c r="VCG14" s="5"/>
      <c r="VCH14" s="5"/>
      <c r="VCI14" s="5"/>
      <c r="VCJ14" s="5"/>
      <c r="VCK14" s="5"/>
      <c r="VCL14" s="5"/>
      <c r="VCM14" s="5"/>
      <c r="VCN14" s="5"/>
      <c r="VCO14" s="5"/>
      <c r="VCP14" s="5"/>
      <c r="VCQ14" s="5"/>
      <c r="VCR14" s="5"/>
      <c r="VCS14" s="5"/>
      <c r="VCT14" s="5"/>
      <c r="VCU14" s="5"/>
      <c r="VCV14" s="5"/>
      <c r="VCW14" s="5"/>
      <c r="VCX14" s="5"/>
      <c r="VCY14" s="5"/>
      <c r="VCZ14" s="5"/>
      <c r="VDA14" s="5"/>
      <c r="VDB14" s="5"/>
      <c r="VDC14" s="5"/>
      <c r="VDD14" s="5"/>
      <c r="VDE14" s="5"/>
      <c r="VDF14" s="5"/>
      <c r="VDG14" s="5"/>
      <c r="VDH14" s="5"/>
      <c r="VDI14" s="5"/>
      <c r="VDJ14" s="5"/>
      <c r="VDK14" s="5"/>
      <c r="VDL14" s="5"/>
      <c r="VDM14" s="5"/>
      <c r="VDN14" s="5"/>
      <c r="VDO14" s="5"/>
      <c r="VDP14" s="5"/>
      <c r="VDQ14" s="5"/>
      <c r="VDR14" s="5"/>
      <c r="VDS14" s="5"/>
      <c r="VDT14" s="5"/>
      <c r="VDU14" s="5"/>
      <c r="VDV14" s="5"/>
      <c r="VDW14" s="5"/>
      <c r="VDX14" s="5"/>
      <c r="VDY14" s="5"/>
      <c r="VDZ14" s="5"/>
      <c r="VEA14" s="5"/>
      <c r="VEB14" s="5"/>
      <c r="VEC14" s="5"/>
      <c r="VED14" s="5"/>
      <c r="VEE14" s="5"/>
      <c r="VEF14" s="5"/>
      <c r="VEG14" s="5"/>
      <c r="VEH14" s="5"/>
      <c r="VEI14" s="5"/>
      <c r="VEJ14" s="5"/>
      <c r="VEK14" s="5"/>
      <c r="VEL14" s="5"/>
      <c r="VEM14" s="5"/>
      <c r="VEN14" s="5"/>
      <c r="VEO14" s="5"/>
      <c r="VEP14" s="5"/>
      <c r="VEQ14" s="5"/>
      <c r="VER14" s="5"/>
      <c r="VES14" s="5"/>
      <c r="VET14" s="5"/>
      <c r="VEU14" s="5"/>
      <c r="VEV14" s="5"/>
      <c r="VEW14" s="5"/>
      <c r="VEX14" s="5"/>
      <c r="VEY14" s="5"/>
      <c r="VEZ14" s="5"/>
      <c r="VFA14" s="5"/>
      <c r="VFB14" s="5"/>
      <c r="VFC14" s="5"/>
      <c r="VFD14" s="5"/>
      <c r="VFE14" s="5"/>
      <c r="VFF14" s="5"/>
      <c r="VFG14" s="5"/>
      <c r="VFH14" s="5"/>
      <c r="VFI14" s="5"/>
      <c r="VFJ14" s="5"/>
      <c r="VFK14" s="5"/>
      <c r="VFL14" s="5"/>
      <c r="VFM14" s="5"/>
      <c r="VFN14" s="5"/>
      <c r="VFO14" s="5"/>
      <c r="VFP14" s="5"/>
      <c r="VFQ14" s="5"/>
      <c r="VFR14" s="5"/>
      <c r="VFS14" s="5"/>
      <c r="VFT14" s="5"/>
      <c r="VFU14" s="5"/>
      <c r="VFV14" s="5"/>
      <c r="VFW14" s="5"/>
      <c r="VFX14" s="5"/>
      <c r="VFY14" s="5"/>
      <c r="VFZ14" s="5"/>
      <c r="VGA14" s="5"/>
      <c r="VGB14" s="5"/>
      <c r="VGC14" s="5"/>
      <c r="VGD14" s="5"/>
      <c r="VGE14" s="5"/>
      <c r="VGF14" s="5"/>
      <c r="VGG14" s="5"/>
      <c r="VGH14" s="5"/>
      <c r="VGI14" s="5"/>
      <c r="VGJ14" s="5"/>
      <c r="VGK14" s="5"/>
      <c r="VGL14" s="5"/>
      <c r="VGM14" s="5"/>
      <c r="VGN14" s="5"/>
      <c r="VGO14" s="5"/>
      <c r="VGP14" s="5"/>
      <c r="VGQ14" s="5"/>
      <c r="VGR14" s="5"/>
      <c r="VGS14" s="5"/>
      <c r="VGT14" s="5"/>
      <c r="VGU14" s="5"/>
      <c r="VGV14" s="5"/>
      <c r="VGW14" s="5"/>
      <c r="VGX14" s="5"/>
      <c r="VGY14" s="5"/>
      <c r="VGZ14" s="5"/>
      <c r="VHA14" s="5"/>
      <c r="VHB14" s="5"/>
      <c r="VHC14" s="5"/>
      <c r="VHD14" s="5"/>
      <c r="VHE14" s="5"/>
      <c r="VHF14" s="5"/>
      <c r="VHG14" s="5"/>
      <c r="VHH14" s="5"/>
      <c r="VHI14" s="5"/>
      <c r="VHJ14" s="5"/>
      <c r="VHK14" s="5"/>
      <c r="VHL14" s="5"/>
      <c r="VHM14" s="5"/>
      <c r="VHN14" s="5"/>
      <c r="VHO14" s="5"/>
      <c r="VHP14" s="5"/>
      <c r="VHQ14" s="5"/>
      <c r="VHR14" s="5"/>
      <c r="VHS14" s="5"/>
      <c r="VHT14" s="5"/>
      <c r="VHU14" s="5"/>
      <c r="VHV14" s="5"/>
      <c r="VHW14" s="5"/>
      <c r="VHX14" s="5"/>
      <c r="VHY14" s="5"/>
      <c r="VHZ14" s="5"/>
      <c r="VIA14" s="5"/>
      <c r="VIB14" s="5"/>
      <c r="VIC14" s="5"/>
      <c r="VID14" s="5"/>
      <c r="VIE14" s="5"/>
      <c r="VIF14" s="5"/>
      <c r="VIG14" s="5"/>
      <c r="VIH14" s="5"/>
      <c r="VII14" s="5"/>
      <c r="VIJ14" s="5"/>
      <c r="VIK14" s="5"/>
      <c r="VIL14" s="5"/>
      <c r="VIM14" s="5"/>
      <c r="VIN14" s="5"/>
      <c r="VIO14" s="5"/>
      <c r="VIP14" s="5"/>
      <c r="VIQ14" s="5"/>
      <c r="VIR14" s="5"/>
      <c r="VIS14" s="5"/>
      <c r="VIT14" s="5"/>
      <c r="VIU14" s="5"/>
      <c r="VIV14" s="5"/>
      <c r="VIW14" s="5"/>
      <c r="VIX14" s="5"/>
      <c r="VIY14" s="5"/>
      <c r="VIZ14" s="5"/>
      <c r="VJA14" s="5"/>
      <c r="VJB14" s="5"/>
      <c r="VJC14" s="5"/>
      <c r="VJD14" s="5"/>
      <c r="VJE14" s="5"/>
      <c r="VJF14" s="5"/>
      <c r="VJG14" s="5"/>
      <c r="VJH14" s="5"/>
      <c r="VJI14" s="5"/>
      <c r="VJJ14" s="5"/>
      <c r="VJK14" s="5"/>
      <c r="VJL14" s="5"/>
      <c r="VJM14" s="5"/>
      <c r="VJN14" s="5"/>
      <c r="VJO14" s="5"/>
      <c r="VJP14" s="5"/>
      <c r="VJQ14" s="5"/>
      <c r="VJR14" s="5"/>
      <c r="VJS14" s="5"/>
      <c r="VJT14" s="5"/>
      <c r="VJU14" s="5"/>
      <c r="VJV14" s="5"/>
      <c r="VJW14" s="5"/>
      <c r="VJX14" s="5"/>
      <c r="VJY14" s="5"/>
      <c r="VJZ14" s="5"/>
      <c r="VKA14" s="5"/>
      <c r="VKB14" s="5"/>
      <c r="VKC14" s="5"/>
      <c r="VKD14" s="5"/>
      <c r="VKE14" s="5"/>
      <c r="VKF14" s="5"/>
      <c r="VKG14" s="5"/>
      <c r="VKH14" s="5"/>
      <c r="VKI14" s="5"/>
      <c r="VKJ14" s="5"/>
      <c r="VKK14" s="5"/>
      <c r="VKL14" s="5"/>
      <c r="VKM14" s="5"/>
      <c r="VKN14" s="5"/>
      <c r="VKO14" s="5"/>
      <c r="VKP14" s="5"/>
      <c r="VKQ14" s="5"/>
      <c r="VKR14" s="5"/>
      <c r="VKS14" s="5"/>
      <c r="VKT14" s="5"/>
      <c r="VKU14" s="5"/>
      <c r="VKV14" s="5"/>
      <c r="VKW14" s="5"/>
      <c r="VKX14" s="5"/>
      <c r="VKY14" s="5"/>
      <c r="VKZ14" s="5"/>
      <c r="VLA14" s="5"/>
      <c r="VLB14" s="5"/>
      <c r="VLC14" s="5"/>
      <c r="VLD14" s="5"/>
      <c r="VLE14" s="5"/>
      <c r="VLF14" s="5"/>
      <c r="VLG14" s="5"/>
      <c r="VLH14" s="5"/>
      <c r="VLI14" s="5"/>
      <c r="VLJ14" s="5"/>
      <c r="VLK14" s="5"/>
      <c r="VLL14" s="5"/>
      <c r="VLM14" s="5"/>
      <c r="VLN14" s="5"/>
      <c r="VLO14" s="5"/>
      <c r="VLP14" s="5"/>
      <c r="VLQ14" s="5"/>
      <c r="VLR14" s="5"/>
      <c r="VLS14" s="5"/>
      <c r="VLT14" s="5"/>
      <c r="VLU14" s="5"/>
      <c r="VLV14" s="5"/>
      <c r="VLW14" s="5"/>
      <c r="VLX14" s="5"/>
      <c r="VLY14" s="5"/>
      <c r="VLZ14" s="5"/>
      <c r="VMA14" s="5"/>
      <c r="VMB14" s="5"/>
      <c r="VMC14" s="5"/>
      <c r="VMD14" s="5"/>
      <c r="VME14" s="5"/>
      <c r="VMF14" s="5"/>
      <c r="VMG14" s="5"/>
      <c r="VMH14" s="5"/>
      <c r="VMI14" s="5"/>
      <c r="VMJ14" s="5"/>
      <c r="VMK14" s="5"/>
      <c r="VML14" s="5"/>
      <c r="VMM14" s="5"/>
      <c r="VMN14" s="5"/>
      <c r="VMO14" s="5"/>
      <c r="VMP14" s="5"/>
      <c r="VMQ14" s="5"/>
      <c r="VMR14" s="5"/>
      <c r="VMS14" s="5"/>
      <c r="VMT14" s="5"/>
      <c r="VMU14" s="5"/>
      <c r="VMV14" s="5"/>
      <c r="VMW14" s="5"/>
      <c r="VMX14" s="5"/>
      <c r="VMY14" s="5"/>
      <c r="VMZ14" s="5"/>
      <c r="VNA14" s="5"/>
      <c r="VNB14" s="5"/>
      <c r="VNC14" s="5"/>
      <c r="VND14" s="5"/>
      <c r="VNE14" s="5"/>
      <c r="VNF14" s="5"/>
      <c r="VNG14" s="5"/>
      <c r="VNH14" s="5"/>
      <c r="VNI14" s="5"/>
      <c r="VNJ14" s="5"/>
      <c r="VNK14" s="5"/>
      <c r="VNL14" s="5"/>
      <c r="VNM14" s="5"/>
      <c r="VNN14" s="5"/>
      <c r="VNO14" s="5"/>
      <c r="VNP14" s="5"/>
      <c r="VNQ14" s="5"/>
      <c r="VNR14" s="5"/>
      <c r="VNS14" s="5"/>
      <c r="VNT14" s="5"/>
      <c r="VNU14" s="5"/>
      <c r="VNV14" s="5"/>
      <c r="VNW14" s="5"/>
      <c r="VNX14" s="5"/>
      <c r="VNY14" s="5"/>
      <c r="VNZ14" s="5"/>
      <c r="VOA14" s="5"/>
      <c r="VOB14" s="5"/>
      <c r="VOC14" s="5"/>
      <c r="VOD14" s="5"/>
      <c r="VOE14" s="5"/>
      <c r="VOF14" s="5"/>
      <c r="VOG14" s="5"/>
      <c r="VOH14" s="5"/>
      <c r="VOI14" s="5"/>
      <c r="VOJ14" s="5"/>
      <c r="VOK14" s="5"/>
      <c r="VOL14" s="5"/>
      <c r="VOM14" s="5"/>
      <c r="VON14" s="5"/>
      <c r="VOO14" s="5"/>
      <c r="VOP14" s="5"/>
      <c r="VOQ14" s="5"/>
      <c r="VOR14" s="5"/>
      <c r="VOS14" s="5"/>
      <c r="VOT14" s="5"/>
      <c r="VOU14" s="5"/>
      <c r="VOV14" s="5"/>
      <c r="VOW14" s="5"/>
      <c r="VOX14" s="5"/>
      <c r="VOY14" s="5"/>
      <c r="VOZ14" s="5"/>
      <c r="VPA14" s="5"/>
      <c r="VPB14" s="5"/>
      <c r="VPC14" s="5"/>
      <c r="VPD14" s="5"/>
      <c r="VPE14" s="5"/>
      <c r="VPF14" s="5"/>
      <c r="VPG14" s="5"/>
      <c r="VPH14" s="5"/>
      <c r="VPI14" s="5"/>
      <c r="VPJ14" s="5"/>
      <c r="VPK14" s="5"/>
      <c r="VPL14" s="5"/>
      <c r="VPM14" s="5"/>
      <c r="VPN14" s="5"/>
      <c r="VPO14" s="5"/>
      <c r="VPP14" s="5"/>
      <c r="VPQ14" s="5"/>
      <c r="VPR14" s="5"/>
      <c r="VPS14" s="5"/>
      <c r="VPT14" s="5"/>
      <c r="VPU14" s="5"/>
      <c r="VPV14" s="5"/>
      <c r="VPW14" s="5"/>
      <c r="VPX14" s="5"/>
      <c r="VPY14" s="5"/>
      <c r="VPZ14" s="5"/>
      <c r="VQA14" s="5"/>
      <c r="VQB14" s="5"/>
      <c r="VQC14" s="5"/>
      <c r="VQD14" s="5"/>
      <c r="VQE14" s="5"/>
      <c r="VQF14" s="5"/>
      <c r="VQG14" s="5"/>
      <c r="VQH14" s="5"/>
      <c r="VQI14" s="5"/>
      <c r="VQJ14" s="5"/>
      <c r="VQK14" s="5"/>
      <c r="VQL14" s="5"/>
      <c r="VQM14" s="5"/>
      <c r="VQN14" s="5"/>
      <c r="VQO14" s="5"/>
      <c r="VQP14" s="5"/>
      <c r="VQQ14" s="5"/>
      <c r="VQR14" s="5"/>
      <c r="VQS14" s="5"/>
      <c r="VQT14" s="5"/>
      <c r="VQU14" s="5"/>
      <c r="VQV14" s="5"/>
      <c r="VQW14" s="5"/>
      <c r="VQX14" s="5"/>
      <c r="VQY14" s="5"/>
      <c r="VQZ14" s="5"/>
      <c r="VRA14" s="5"/>
      <c r="VRB14" s="5"/>
      <c r="VRC14" s="5"/>
      <c r="VRD14" s="5"/>
      <c r="VRE14" s="5"/>
      <c r="VRF14" s="5"/>
      <c r="VRG14" s="5"/>
      <c r="VRH14" s="5"/>
      <c r="VRI14" s="5"/>
      <c r="VRJ14" s="5"/>
      <c r="VRK14" s="5"/>
      <c r="VRL14" s="5"/>
      <c r="VRM14" s="5"/>
      <c r="VRN14" s="5"/>
      <c r="VRO14" s="5"/>
      <c r="VRP14" s="5"/>
      <c r="VRQ14" s="5"/>
      <c r="VRR14" s="5"/>
      <c r="VRS14" s="5"/>
      <c r="VRT14" s="5"/>
      <c r="VRU14" s="5"/>
      <c r="VRV14" s="5"/>
      <c r="VRW14" s="5"/>
      <c r="VRX14" s="5"/>
      <c r="VRY14" s="5"/>
      <c r="VRZ14" s="5"/>
      <c r="VSA14" s="5"/>
      <c r="VSB14" s="5"/>
      <c r="VSC14" s="5"/>
      <c r="VSD14" s="5"/>
      <c r="VSE14" s="5"/>
      <c r="VSF14" s="5"/>
      <c r="VSG14" s="5"/>
      <c r="VSH14" s="5"/>
      <c r="VSI14" s="5"/>
      <c r="VSJ14" s="5"/>
      <c r="VSK14" s="5"/>
      <c r="VSL14" s="5"/>
      <c r="VSM14" s="5"/>
      <c r="VSN14" s="5"/>
      <c r="VSO14" s="5"/>
      <c r="VSP14" s="5"/>
      <c r="VSQ14" s="5"/>
      <c r="VSR14" s="5"/>
      <c r="VSS14" s="5"/>
      <c r="VST14" s="5"/>
      <c r="VSU14" s="5"/>
      <c r="VSV14" s="5"/>
      <c r="VSW14" s="5"/>
      <c r="VSX14" s="5"/>
      <c r="VSY14" s="5"/>
      <c r="VSZ14" s="5"/>
      <c r="VTA14" s="5"/>
      <c r="VTB14" s="5"/>
      <c r="VTC14" s="5"/>
      <c r="VTD14" s="5"/>
      <c r="VTE14" s="5"/>
      <c r="VTF14" s="5"/>
      <c r="VTG14" s="5"/>
      <c r="VTH14" s="5"/>
      <c r="VTI14" s="5"/>
      <c r="VTJ14" s="5"/>
      <c r="VTK14" s="5"/>
      <c r="VTL14" s="5"/>
      <c r="VTM14" s="5"/>
      <c r="VTN14" s="5"/>
      <c r="VTO14" s="5"/>
      <c r="VTP14" s="5"/>
      <c r="VTQ14" s="5"/>
      <c r="VTR14" s="5"/>
      <c r="VTS14" s="5"/>
      <c r="VTT14" s="5"/>
      <c r="VTU14" s="5"/>
      <c r="VTV14" s="5"/>
      <c r="VTW14" s="5"/>
      <c r="VTX14" s="5"/>
      <c r="VTY14" s="5"/>
      <c r="VTZ14" s="5"/>
      <c r="VUA14" s="5"/>
      <c r="VUB14" s="5"/>
      <c r="VUC14" s="5"/>
      <c r="VUD14" s="5"/>
      <c r="VUE14" s="5"/>
      <c r="VUF14" s="5"/>
      <c r="VUG14" s="5"/>
      <c r="VUH14" s="5"/>
      <c r="VUI14" s="5"/>
      <c r="VUJ14" s="5"/>
      <c r="VUK14" s="5"/>
      <c r="VUL14" s="5"/>
      <c r="VUM14" s="5"/>
      <c r="VUN14" s="5"/>
      <c r="VUO14" s="5"/>
      <c r="VUP14" s="5"/>
      <c r="VUQ14" s="5"/>
      <c r="VUR14" s="5"/>
      <c r="VUS14" s="5"/>
      <c r="VUT14" s="5"/>
      <c r="VUU14" s="5"/>
      <c r="VUV14" s="5"/>
      <c r="VUW14" s="5"/>
      <c r="VUX14" s="5"/>
      <c r="VUY14" s="5"/>
      <c r="VUZ14" s="5"/>
      <c r="VVA14" s="5"/>
      <c r="VVB14" s="5"/>
      <c r="VVC14" s="5"/>
      <c r="VVD14" s="5"/>
      <c r="VVE14" s="5"/>
      <c r="VVF14" s="5"/>
      <c r="VVG14" s="5"/>
      <c r="VVH14" s="5"/>
      <c r="VVI14" s="5"/>
      <c r="VVJ14" s="5"/>
      <c r="VVK14" s="5"/>
      <c r="VVL14" s="5"/>
      <c r="VVM14" s="5"/>
      <c r="VVN14" s="5"/>
      <c r="VVO14" s="5"/>
      <c r="VVP14" s="5"/>
      <c r="VVQ14" s="5"/>
      <c r="VVR14" s="5"/>
      <c r="VVS14" s="5"/>
      <c r="VVT14" s="5"/>
      <c r="VVU14" s="5"/>
      <c r="VVV14" s="5"/>
      <c r="VVW14" s="5"/>
      <c r="VVX14" s="5"/>
      <c r="VVY14" s="5"/>
      <c r="VVZ14" s="5"/>
      <c r="VWA14" s="5"/>
      <c r="VWB14" s="5"/>
      <c r="VWC14" s="5"/>
      <c r="VWD14" s="5"/>
      <c r="VWE14" s="5"/>
      <c r="VWF14" s="5"/>
      <c r="VWG14" s="5"/>
      <c r="VWH14" s="5"/>
      <c r="VWI14" s="5"/>
      <c r="VWJ14" s="5"/>
      <c r="VWK14" s="5"/>
      <c r="VWL14" s="5"/>
      <c r="VWM14" s="5"/>
      <c r="VWN14" s="5"/>
      <c r="VWO14" s="5"/>
      <c r="VWP14" s="5"/>
      <c r="VWQ14" s="5"/>
      <c r="VWR14" s="5"/>
      <c r="VWS14" s="5"/>
      <c r="VWT14" s="5"/>
      <c r="VWU14" s="5"/>
      <c r="VWV14" s="5"/>
      <c r="VWW14" s="5"/>
      <c r="VWX14" s="5"/>
      <c r="VWY14" s="5"/>
      <c r="VWZ14" s="5"/>
      <c r="VXA14" s="5"/>
      <c r="VXB14" s="5"/>
      <c r="VXC14" s="5"/>
      <c r="VXD14" s="5"/>
      <c r="VXE14" s="5"/>
      <c r="VXF14" s="5"/>
      <c r="VXG14" s="5"/>
      <c r="VXH14" s="5"/>
      <c r="VXI14" s="5"/>
      <c r="VXJ14" s="5"/>
      <c r="VXK14" s="5"/>
      <c r="VXL14" s="5"/>
      <c r="VXM14" s="5"/>
      <c r="VXN14" s="5"/>
      <c r="VXO14" s="5"/>
      <c r="VXP14" s="5"/>
      <c r="VXQ14" s="5"/>
      <c r="VXR14" s="5"/>
      <c r="VXS14" s="5"/>
      <c r="VXT14" s="5"/>
      <c r="VXU14" s="5"/>
      <c r="VXV14" s="5"/>
      <c r="VXW14" s="5"/>
      <c r="VXX14" s="5"/>
      <c r="VXY14" s="5"/>
      <c r="VXZ14" s="5"/>
      <c r="VYA14" s="5"/>
      <c r="VYB14" s="5"/>
      <c r="VYC14" s="5"/>
      <c r="VYD14" s="5"/>
      <c r="VYE14" s="5"/>
      <c r="VYF14" s="5"/>
      <c r="VYG14" s="5"/>
      <c r="VYH14" s="5"/>
      <c r="VYI14" s="5"/>
      <c r="VYJ14" s="5"/>
      <c r="VYK14" s="5"/>
      <c r="VYL14" s="5"/>
      <c r="VYM14" s="5"/>
      <c r="VYN14" s="5"/>
      <c r="VYO14" s="5"/>
      <c r="VYP14" s="5"/>
      <c r="VYQ14" s="5"/>
      <c r="VYR14" s="5"/>
      <c r="VYS14" s="5"/>
      <c r="VYT14" s="5"/>
      <c r="VYU14" s="5"/>
      <c r="VYV14" s="5"/>
      <c r="VYW14" s="5"/>
      <c r="VYX14" s="5"/>
      <c r="VYY14" s="5"/>
      <c r="VYZ14" s="5"/>
      <c r="VZA14" s="5"/>
      <c r="VZB14" s="5"/>
      <c r="VZC14" s="5"/>
      <c r="VZD14" s="5"/>
      <c r="VZE14" s="5"/>
      <c r="VZF14" s="5"/>
      <c r="VZG14" s="5"/>
      <c r="VZH14" s="5"/>
      <c r="VZI14" s="5"/>
      <c r="VZJ14" s="5"/>
      <c r="VZK14" s="5"/>
      <c r="VZL14" s="5"/>
      <c r="VZM14" s="5"/>
      <c r="VZN14" s="5"/>
      <c r="VZO14" s="5"/>
      <c r="VZP14" s="5"/>
      <c r="VZQ14" s="5"/>
      <c r="VZR14" s="5"/>
      <c r="VZS14" s="5"/>
      <c r="VZT14" s="5"/>
      <c r="VZU14" s="5"/>
      <c r="VZV14" s="5"/>
      <c r="VZW14" s="5"/>
      <c r="VZX14" s="5"/>
      <c r="VZY14" s="5"/>
      <c r="VZZ14" s="5"/>
      <c r="WAA14" s="5"/>
      <c r="WAB14" s="5"/>
      <c r="WAC14" s="5"/>
      <c r="WAD14" s="5"/>
      <c r="WAE14" s="5"/>
      <c r="WAF14" s="5"/>
      <c r="WAG14" s="5"/>
      <c r="WAH14" s="5"/>
      <c r="WAI14" s="5"/>
      <c r="WAJ14" s="5"/>
      <c r="WAK14" s="5"/>
      <c r="WAL14" s="5"/>
      <c r="WAM14" s="5"/>
      <c r="WAN14" s="5"/>
      <c r="WAO14" s="5"/>
      <c r="WAP14" s="5"/>
      <c r="WAQ14" s="5"/>
      <c r="WAR14" s="5"/>
      <c r="WAS14" s="5"/>
      <c r="WAT14" s="5"/>
      <c r="WAU14" s="5"/>
      <c r="WAV14" s="5"/>
      <c r="WAW14" s="5"/>
      <c r="WAX14" s="5"/>
      <c r="WAY14" s="5"/>
      <c r="WAZ14" s="5"/>
      <c r="WBA14" s="5"/>
      <c r="WBB14" s="5"/>
      <c r="WBC14" s="5"/>
      <c r="WBD14" s="5"/>
      <c r="WBE14" s="5"/>
      <c r="WBF14" s="5"/>
      <c r="WBG14" s="5"/>
      <c r="WBH14" s="5"/>
      <c r="WBI14" s="5"/>
      <c r="WBJ14" s="5"/>
      <c r="WBK14" s="5"/>
      <c r="WBL14" s="5"/>
      <c r="WBM14" s="5"/>
      <c r="WBN14" s="5"/>
      <c r="WBO14" s="5"/>
      <c r="WBP14" s="5"/>
      <c r="WBQ14" s="5"/>
      <c r="WBR14" s="5"/>
      <c r="WBS14" s="5"/>
      <c r="WBT14" s="5"/>
      <c r="WBU14" s="5"/>
      <c r="WBV14" s="5"/>
      <c r="WBW14" s="5"/>
      <c r="WBX14" s="5"/>
      <c r="WBY14" s="5"/>
      <c r="WBZ14" s="5"/>
      <c r="WCA14" s="5"/>
      <c r="WCB14" s="5"/>
      <c r="WCC14" s="5"/>
      <c r="WCD14" s="5"/>
      <c r="WCE14" s="5"/>
      <c r="WCF14" s="5"/>
      <c r="WCG14" s="5"/>
      <c r="WCH14" s="5"/>
      <c r="WCI14" s="5"/>
      <c r="WCJ14" s="5"/>
      <c r="WCK14" s="5"/>
      <c r="WCL14" s="5"/>
      <c r="WCM14" s="5"/>
      <c r="WCN14" s="5"/>
      <c r="WCO14" s="5"/>
      <c r="WCP14" s="5"/>
      <c r="WCQ14" s="5"/>
      <c r="WCR14" s="5"/>
      <c r="WCS14" s="5"/>
      <c r="WCT14" s="5"/>
      <c r="WCU14" s="5"/>
      <c r="WCV14" s="5"/>
      <c r="WCW14" s="5"/>
      <c r="WCX14" s="5"/>
      <c r="WCY14" s="5"/>
      <c r="WCZ14" s="5"/>
      <c r="WDA14" s="5"/>
      <c r="WDB14" s="5"/>
      <c r="WDC14" s="5"/>
      <c r="WDD14" s="5"/>
      <c r="WDE14" s="5"/>
      <c r="WDF14" s="5"/>
      <c r="WDG14" s="5"/>
      <c r="WDH14" s="5"/>
      <c r="WDI14" s="5"/>
      <c r="WDJ14" s="5"/>
      <c r="WDK14" s="5"/>
      <c r="WDL14" s="5"/>
      <c r="WDM14" s="5"/>
      <c r="WDN14" s="5"/>
      <c r="WDO14" s="5"/>
      <c r="WDP14" s="5"/>
      <c r="WDQ14" s="5"/>
      <c r="WDR14" s="5"/>
      <c r="WDS14" s="5"/>
      <c r="WDT14" s="5"/>
      <c r="WDU14" s="5"/>
      <c r="WDV14" s="5"/>
      <c r="WDW14" s="5"/>
      <c r="WDX14" s="5"/>
      <c r="WDY14" s="5"/>
      <c r="WDZ14" s="5"/>
      <c r="WEA14" s="5"/>
      <c r="WEB14" s="5"/>
      <c r="WEC14" s="5"/>
      <c r="WED14" s="5"/>
      <c r="WEE14" s="5"/>
      <c r="WEF14" s="5"/>
      <c r="WEG14" s="5"/>
      <c r="WEH14" s="5"/>
      <c r="WEI14" s="5"/>
      <c r="WEJ14" s="5"/>
      <c r="WEK14" s="5"/>
      <c r="WEL14" s="5"/>
      <c r="WEM14" s="5"/>
      <c r="WEN14" s="5"/>
      <c r="WEO14" s="5"/>
      <c r="WEP14" s="5"/>
      <c r="WEQ14" s="5"/>
      <c r="WER14" s="5"/>
      <c r="WES14" s="5"/>
      <c r="WET14" s="5"/>
      <c r="WEU14" s="5"/>
      <c r="WEV14" s="5"/>
      <c r="WEW14" s="5"/>
      <c r="WEX14" s="5"/>
      <c r="WEY14" s="5"/>
      <c r="WEZ14" s="5"/>
      <c r="WFA14" s="5"/>
      <c r="WFB14" s="5"/>
      <c r="WFC14" s="5"/>
      <c r="WFD14" s="5"/>
      <c r="WFE14" s="5"/>
      <c r="WFF14" s="5"/>
      <c r="WFG14" s="5"/>
      <c r="WFH14" s="5"/>
      <c r="WFI14" s="5"/>
      <c r="WFJ14" s="5"/>
      <c r="WFK14" s="5"/>
      <c r="WFL14" s="5"/>
      <c r="WFM14" s="5"/>
      <c r="WFN14" s="5"/>
      <c r="WFO14" s="5"/>
      <c r="WFP14" s="5"/>
      <c r="WFQ14" s="5"/>
      <c r="WFR14" s="5"/>
      <c r="WFS14" s="5"/>
      <c r="WFT14" s="5"/>
      <c r="WFU14" s="5"/>
      <c r="WFV14" s="5"/>
      <c r="WFW14" s="5"/>
      <c r="WFX14" s="5"/>
      <c r="WFY14" s="5"/>
      <c r="WFZ14" s="5"/>
      <c r="WGA14" s="5"/>
      <c r="WGB14" s="5"/>
      <c r="WGC14" s="5"/>
      <c r="WGD14" s="5"/>
      <c r="WGE14" s="5"/>
      <c r="WGF14" s="5"/>
      <c r="WGG14" s="5"/>
      <c r="WGH14" s="5"/>
      <c r="WGI14" s="5"/>
      <c r="WGJ14" s="5"/>
      <c r="WGK14" s="5"/>
      <c r="WGL14" s="5"/>
      <c r="WGM14" s="5"/>
      <c r="WGN14" s="5"/>
      <c r="WGO14" s="5"/>
      <c r="WGP14" s="5"/>
      <c r="WGQ14" s="5"/>
      <c r="WGR14" s="5"/>
      <c r="WGS14" s="5"/>
      <c r="WGT14" s="5"/>
      <c r="WGU14" s="5"/>
      <c r="WGV14" s="5"/>
      <c r="WGW14" s="5"/>
      <c r="WGX14" s="5"/>
      <c r="WGY14" s="5"/>
      <c r="WGZ14" s="5"/>
      <c r="WHA14" s="5"/>
      <c r="WHB14" s="5"/>
      <c r="WHC14" s="5"/>
      <c r="WHD14" s="5"/>
      <c r="WHE14" s="5"/>
      <c r="WHF14" s="5"/>
      <c r="WHG14" s="5"/>
      <c r="WHH14" s="5"/>
      <c r="WHI14" s="5"/>
      <c r="WHJ14" s="5"/>
      <c r="WHK14" s="5"/>
      <c r="WHL14" s="5"/>
      <c r="WHM14" s="5"/>
      <c r="WHN14" s="5"/>
      <c r="WHO14" s="5"/>
      <c r="WHP14" s="5"/>
      <c r="WHQ14" s="5"/>
      <c r="WHR14" s="5"/>
      <c r="WHS14" s="5"/>
      <c r="WHT14" s="5"/>
      <c r="WHU14" s="5"/>
      <c r="WHV14" s="5"/>
      <c r="WHW14" s="5"/>
      <c r="WHX14" s="5"/>
      <c r="WHY14" s="5"/>
      <c r="WHZ14" s="5"/>
      <c r="WIA14" s="5"/>
      <c r="WIB14" s="5"/>
      <c r="WIC14" s="5"/>
      <c r="WID14" s="5"/>
      <c r="WIE14" s="5"/>
      <c r="WIF14" s="5"/>
      <c r="WIG14" s="5"/>
      <c r="WIH14" s="5"/>
      <c r="WII14" s="5"/>
      <c r="WIJ14" s="5"/>
      <c r="WIK14" s="5"/>
      <c r="WIL14" s="5"/>
      <c r="WIM14" s="5"/>
      <c r="WIN14" s="5"/>
      <c r="WIO14" s="5"/>
      <c r="WIP14" s="5"/>
      <c r="WIQ14" s="5"/>
      <c r="WIR14" s="5"/>
      <c r="WIS14" s="5"/>
      <c r="WIT14" s="5"/>
      <c r="WIU14" s="5"/>
      <c r="WIV14" s="5"/>
      <c r="WIW14" s="5"/>
      <c r="WIX14" s="5"/>
      <c r="WIY14" s="5"/>
      <c r="WIZ14" s="5"/>
      <c r="WJA14" s="5"/>
      <c r="WJB14" s="5"/>
      <c r="WJC14" s="5"/>
      <c r="WJD14" s="5"/>
      <c r="WJE14" s="5"/>
      <c r="WJF14" s="5"/>
      <c r="WJG14" s="5"/>
      <c r="WJH14" s="5"/>
      <c r="WJI14" s="5"/>
      <c r="WJJ14" s="5"/>
      <c r="WJK14" s="5"/>
      <c r="WJL14" s="5"/>
      <c r="WJM14" s="5"/>
      <c r="WJN14" s="5"/>
      <c r="WJO14" s="5"/>
      <c r="WJP14" s="5"/>
      <c r="WJQ14" s="5"/>
      <c r="WJR14" s="5"/>
      <c r="WJS14" s="5"/>
      <c r="WJT14" s="5"/>
      <c r="WJU14" s="5"/>
      <c r="WJV14" s="5"/>
      <c r="WJW14" s="5"/>
      <c r="WJX14" s="5"/>
      <c r="WJY14" s="5"/>
      <c r="WJZ14" s="5"/>
      <c r="WKA14" s="5"/>
      <c r="WKB14" s="5"/>
      <c r="WKC14" s="5"/>
      <c r="WKD14" s="5"/>
      <c r="WKE14" s="5"/>
      <c r="WKF14" s="5"/>
      <c r="WKG14" s="5"/>
      <c r="WKH14" s="5"/>
      <c r="WKI14" s="5"/>
      <c r="WKJ14" s="5"/>
      <c r="WKK14" s="5"/>
      <c r="WKL14" s="5"/>
      <c r="WKM14" s="5"/>
      <c r="WKN14" s="5"/>
      <c r="WKO14" s="5"/>
      <c r="WKP14" s="5"/>
      <c r="WKQ14" s="5"/>
      <c r="WKR14" s="5"/>
      <c r="WKS14" s="5"/>
      <c r="WKT14" s="5"/>
      <c r="WKU14" s="5"/>
      <c r="WKV14" s="5"/>
      <c r="WKW14" s="5"/>
      <c r="WKX14" s="5"/>
      <c r="WKY14" s="5"/>
      <c r="WKZ14" s="5"/>
      <c r="WLA14" s="5"/>
      <c r="WLB14" s="5"/>
      <c r="WLC14" s="5"/>
      <c r="WLD14" s="5"/>
      <c r="WLE14" s="5"/>
      <c r="WLF14" s="5"/>
      <c r="WLG14" s="5"/>
      <c r="WLH14" s="5"/>
      <c r="WLI14" s="5"/>
      <c r="WLJ14" s="5"/>
      <c r="WLK14" s="5"/>
      <c r="WLL14" s="5"/>
      <c r="WLM14" s="5"/>
      <c r="WLN14" s="5"/>
      <c r="WLO14" s="5"/>
      <c r="WLP14" s="5"/>
      <c r="WLQ14" s="5"/>
      <c r="WLR14" s="5"/>
      <c r="WLS14" s="5"/>
      <c r="WLT14" s="5"/>
      <c r="WLU14" s="5"/>
      <c r="WLV14" s="5"/>
      <c r="WLW14" s="5"/>
      <c r="WLX14" s="5"/>
      <c r="WLY14" s="5"/>
      <c r="WLZ14" s="5"/>
      <c r="WMA14" s="5"/>
      <c r="WMB14" s="5"/>
      <c r="WMC14" s="5"/>
      <c r="WMD14" s="5"/>
      <c r="WME14" s="5"/>
      <c r="WMF14" s="5"/>
      <c r="WMG14" s="5"/>
      <c r="WMH14" s="5"/>
      <c r="WMI14" s="5"/>
      <c r="WMJ14" s="5"/>
      <c r="WMK14" s="5"/>
      <c r="WML14" s="5"/>
      <c r="WMM14" s="5"/>
      <c r="WMN14" s="5"/>
      <c r="WMO14" s="5"/>
      <c r="WMP14" s="5"/>
      <c r="WMQ14" s="5"/>
      <c r="WMR14" s="5"/>
      <c r="WMS14" s="5"/>
      <c r="WMT14" s="5"/>
      <c r="WMU14" s="5"/>
      <c r="WMV14" s="5"/>
      <c r="WMW14" s="5"/>
      <c r="WMX14" s="5"/>
      <c r="WMY14" s="5"/>
      <c r="WMZ14" s="5"/>
      <c r="WNA14" s="5"/>
      <c r="WNB14" s="5"/>
      <c r="WNC14" s="5"/>
      <c r="WND14" s="5"/>
      <c r="WNE14" s="5"/>
      <c r="WNF14" s="5"/>
      <c r="WNG14" s="5"/>
      <c r="WNH14" s="5"/>
      <c r="WNI14" s="5"/>
      <c r="WNJ14" s="5"/>
      <c r="WNK14" s="5"/>
      <c r="WNL14" s="5"/>
      <c r="WNM14" s="5"/>
      <c r="WNN14" s="5"/>
      <c r="WNO14" s="5"/>
      <c r="WNP14" s="5"/>
      <c r="WNQ14" s="5"/>
      <c r="WNR14" s="5"/>
      <c r="WNS14" s="5"/>
      <c r="WNT14" s="5"/>
      <c r="WNU14" s="5"/>
      <c r="WNV14" s="5"/>
      <c r="WNW14" s="5"/>
      <c r="WNX14" s="5"/>
      <c r="WNY14" s="5"/>
      <c r="WNZ14" s="5"/>
      <c r="WOA14" s="5"/>
      <c r="WOB14" s="5"/>
      <c r="WOC14" s="5"/>
      <c r="WOD14" s="5"/>
      <c r="WOE14" s="5"/>
      <c r="WOF14" s="5"/>
      <c r="WOG14" s="5"/>
      <c r="WOH14" s="5"/>
      <c r="WOI14" s="5"/>
      <c r="WOJ14" s="5"/>
      <c r="WOK14" s="5"/>
      <c r="WOL14" s="5"/>
      <c r="WOM14" s="5"/>
      <c r="WON14" s="5"/>
      <c r="WOO14" s="5"/>
      <c r="WOP14" s="5"/>
      <c r="WOQ14" s="5"/>
      <c r="WOR14" s="5"/>
      <c r="WOS14" s="5"/>
      <c r="WOT14" s="5"/>
      <c r="WOU14" s="5"/>
      <c r="WOV14" s="5"/>
      <c r="WOW14" s="5"/>
      <c r="WOX14" s="5"/>
      <c r="WOY14" s="5"/>
      <c r="WOZ14" s="5"/>
      <c r="WPA14" s="5"/>
      <c r="WPB14" s="5"/>
      <c r="WPC14" s="5"/>
      <c r="WPD14" s="5"/>
      <c r="WPE14" s="5"/>
      <c r="WPF14" s="5"/>
      <c r="WPG14" s="5"/>
      <c r="WPH14" s="5"/>
      <c r="WPI14" s="5"/>
      <c r="WPJ14" s="5"/>
      <c r="WPK14" s="5"/>
      <c r="WPL14" s="5"/>
      <c r="WPM14" s="5"/>
      <c r="WPN14" s="5"/>
      <c r="WPO14" s="5"/>
      <c r="WPP14" s="5"/>
      <c r="WPQ14" s="5"/>
      <c r="WPR14" s="5"/>
      <c r="WPS14" s="5"/>
      <c r="WPT14" s="5"/>
      <c r="WPU14" s="5"/>
      <c r="WPV14" s="5"/>
      <c r="WPW14" s="5"/>
      <c r="WPX14" s="5"/>
      <c r="WPY14" s="5"/>
      <c r="WPZ14" s="5"/>
      <c r="WQA14" s="5"/>
      <c r="WQB14" s="5"/>
      <c r="WQC14" s="5"/>
      <c r="WQD14" s="5"/>
      <c r="WQE14" s="5"/>
      <c r="WQF14" s="5"/>
      <c r="WQG14" s="5"/>
      <c r="WQH14" s="5"/>
      <c r="WQI14" s="5"/>
      <c r="WQJ14" s="5"/>
      <c r="WQK14" s="5"/>
      <c r="WQL14" s="5"/>
      <c r="WQM14" s="5"/>
      <c r="WQN14" s="5"/>
      <c r="WQO14" s="5"/>
      <c r="WQP14" s="5"/>
      <c r="WQQ14" s="5"/>
      <c r="WQR14" s="5"/>
      <c r="WQS14" s="5"/>
      <c r="WQT14" s="5"/>
      <c r="WQU14" s="5"/>
      <c r="WQV14" s="5"/>
      <c r="WQW14" s="5"/>
      <c r="WQX14" s="5"/>
      <c r="WQY14" s="5"/>
      <c r="WQZ14" s="5"/>
      <c r="WRA14" s="5"/>
      <c r="WRB14" s="5"/>
      <c r="WRC14" s="5"/>
      <c r="WRD14" s="5"/>
      <c r="WRE14" s="5"/>
      <c r="WRF14" s="5"/>
      <c r="WRG14" s="5"/>
      <c r="WRH14" s="5"/>
      <c r="WRI14" s="5"/>
      <c r="WRJ14" s="5"/>
      <c r="WRK14" s="5"/>
      <c r="WRL14" s="5"/>
      <c r="WRM14" s="5"/>
      <c r="WRN14" s="5"/>
      <c r="WRO14" s="5"/>
      <c r="WRP14" s="5"/>
      <c r="WRQ14" s="5"/>
      <c r="WRR14" s="5"/>
      <c r="WRS14" s="5"/>
      <c r="WRT14" s="5"/>
      <c r="WRU14" s="5"/>
      <c r="WRV14" s="5"/>
      <c r="WRW14" s="5"/>
      <c r="WRX14" s="5"/>
      <c r="WRY14" s="5"/>
      <c r="WRZ14" s="5"/>
      <c r="WSA14" s="5"/>
      <c r="WSB14" s="5"/>
      <c r="WSC14" s="5"/>
      <c r="WSD14" s="5"/>
      <c r="WSE14" s="5"/>
      <c r="WSF14" s="5"/>
      <c r="WSG14" s="5"/>
      <c r="WSH14" s="5"/>
      <c r="WSI14" s="5"/>
      <c r="WSJ14" s="5"/>
      <c r="WSK14" s="5"/>
      <c r="WSL14" s="5"/>
      <c r="WSM14" s="5"/>
      <c r="WSN14" s="5"/>
      <c r="WSO14" s="5"/>
      <c r="WSP14" s="5"/>
      <c r="WSQ14" s="5"/>
      <c r="WSR14" s="5"/>
      <c r="WSS14" s="5"/>
      <c r="WST14" s="5"/>
      <c r="WSU14" s="5"/>
      <c r="WSV14" s="5"/>
      <c r="WSW14" s="5"/>
      <c r="WSX14" s="5"/>
      <c r="WSY14" s="5"/>
      <c r="WSZ14" s="5"/>
      <c r="WTA14" s="5"/>
      <c r="WTB14" s="5"/>
      <c r="WTC14" s="5"/>
      <c r="WTD14" s="5"/>
      <c r="WTE14" s="5"/>
      <c r="WTF14" s="5"/>
      <c r="WTG14" s="5"/>
      <c r="WTH14" s="5"/>
      <c r="WTI14" s="5"/>
      <c r="WTJ14" s="5"/>
      <c r="WTK14" s="5"/>
      <c r="WTL14" s="5"/>
      <c r="WTM14" s="5"/>
      <c r="WTN14" s="5"/>
      <c r="WTO14" s="5"/>
      <c r="WTP14" s="5"/>
      <c r="WTQ14" s="5"/>
      <c r="WTR14" s="5"/>
      <c r="WTS14" s="5"/>
      <c r="WTT14" s="5"/>
      <c r="WTU14" s="5"/>
      <c r="WTV14" s="5"/>
      <c r="WTW14" s="5"/>
      <c r="WTX14" s="5"/>
      <c r="WTY14" s="5"/>
      <c r="WTZ14" s="5"/>
      <c r="WUA14" s="5"/>
      <c r="WUB14" s="5"/>
      <c r="WUC14" s="5"/>
      <c r="WUD14" s="5"/>
      <c r="WUE14" s="5"/>
      <c r="WUF14" s="5"/>
      <c r="WUG14" s="5"/>
      <c r="WUH14" s="5"/>
      <c r="WUI14" s="5"/>
      <c r="WUJ14" s="5"/>
      <c r="WUK14" s="5"/>
      <c r="WUL14" s="5"/>
      <c r="WUM14" s="5"/>
      <c r="WUN14" s="5"/>
      <c r="WUO14" s="5"/>
      <c r="WUP14" s="5"/>
      <c r="WUQ14" s="5"/>
      <c r="WUR14" s="5"/>
      <c r="WUS14" s="5"/>
      <c r="WUT14" s="5"/>
      <c r="WUU14" s="5"/>
      <c r="WUV14" s="5"/>
      <c r="WUW14" s="5"/>
      <c r="WUX14" s="5"/>
      <c r="WUY14" s="5"/>
      <c r="WUZ14" s="5"/>
      <c r="WVA14" s="5"/>
      <c r="WVB14" s="5"/>
      <c r="WVC14" s="5"/>
      <c r="WVD14" s="5"/>
      <c r="WVE14" s="5"/>
      <c r="WVF14" s="5"/>
      <c r="WVG14" s="5"/>
      <c r="WVH14" s="5"/>
      <c r="WVI14" s="5"/>
      <c r="WVJ14" s="5"/>
      <c r="WVK14" s="5"/>
      <c r="WVL14" s="5"/>
      <c r="WVM14" s="5"/>
      <c r="WVN14" s="5"/>
      <c r="WVO14" s="5"/>
      <c r="WVP14" s="5"/>
      <c r="WVQ14" s="5"/>
      <c r="WVR14" s="5"/>
      <c r="WVS14" s="5"/>
      <c r="WVT14" s="5"/>
      <c r="WVU14" s="5"/>
      <c r="WVV14" s="5"/>
      <c r="WVW14" s="5"/>
      <c r="WVX14" s="5"/>
      <c r="WVY14" s="5"/>
      <c r="WVZ14" s="5"/>
      <c r="WWA14" s="5"/>
      <c r="WWB14" s="5"/>
      <c r="WWC14" s="5"/>
      <c r="WWD14" s="5"/>
      <c r="WWE14" s="5"/>
      <c r="WWF14" s="5"/>
      <c r="WWG14" s="5"/>
      <c r="WWH14" s="5"/>
      <c r="WWI14" s="5"/>
      <c r="WWJ14" s="5"/>
      <c r="WWK14" s="5"/>
      <c r="WWL14" s="5"/>
      <c r="WWM14" s="5"/>
      <c r="WWN14" s="5"/>
      <c r="WWO14" s="5"/>
      <c r="WWP14" s="5"/>
      <c r="WWQ14" s="5"/>
      <c r="WWR14" s="5"/>
      <c r="WWS14" s="5"/>
      <c r="WWT14" s="5"/>
      <c r="WWU14" s="5"/>
      <c r="WWV14" s="5"/>
      <c r="WWW14" s="5"/>
      <c r="WWX14" s="5"/>
      <c r="WWY14" s="5"/>
      <c r="WWZ14" s="5"/>
      <c r="WXA14" s="5"/>
      <c r="WXB14" s="5"/>
      <c r="WXC14" s="5"/>
      <c r="WXD14" s="5"/>
      <c r="WXE14" s="5"/>
      <c r="WXF14" s="5"/>
      <c r="WXG14" s="5"/>
      <c r="WXH14" s="5"/>
      <c r="WXI14" s="5"/>
      <c r="WXJ14" s="5"/>
      <c r="WXK14" s="5"/>
      <c r="WXL14" s="5"/>
      <c r="WXM14" s="5"/>
      <c r="WXN14" s="5"/>
      <c r="WXO14" s="5"/>
      <c r="WXP14" s="5"/>
      <c r="WXQ14" s="5"/>
      <c r="WXR14" s="5"/>
      <c r="WXS14" s="5"/>
      <c r="WXT14" s="5"/>
      <c r="WXU14" s="5"/>
      <c r="WXV14" s="5"/>
      <c r="WXW14" s="5"/>
      <c r="WXX14" s="5"/>
      <c r="WXY14" s="5"/>
      <c r="WXZ14" s="5"/>
      <c r="WYA14" s="5"/>
      <c r="WYB14" s="5"/>
      <c r="WYC14" s="5"/>
      <c r="WYD14" s="5"/>
      <c r="WYE14" s="5"/>
      <c r="WYF14" s="5"/>
      <c r="WYG14" s="5"/>
      <c r="WYH14" s="5"/>
      <c r="WYI14" s="5"/>
      <c r="WYJ14" s="5"/>
      <c r="WYK14" s="5"/>
      <c r="WYL14" s="5"/>
      <c r="WYM14" s="5"/>
      <c r="WYN14" s="5"/>
      <c r="WYO14" s="5"/>
      <c r="WYP14" s="5"/>
      <c r="WYQ14" s="5"/>
      <c r="WYR14" s="5"/>
      <c r="WYS14" s="5"/>
      <c r="WYT14" s="5"/>
      <c r="WYU14" s="5"/>
      <c r="WYV14" s="5"/>
      <c r="WYW14" s="5"/>
      <c r="WYX14" s="5"/>
      <c r="WYY14" s="5"/>
      <c r="WYZ14" s="5"/>
      <c r="WZA14" s="5"/>
      <c r="WZB14" s="5"/>
      <c r="WZC14" s="5"/>
      <c r="WZD14" s="5"/>
      <c r="WZE14" s="5"/>
      <c r="WZF14" s="5"/>
      <c r="WZG14" s="5"/>
      <c r="WZH14" s="5"/>
      <c r="WZI14" s="5"/>
      <c r="WZJ14" s="5"/>
      <c r="WZK14" s="5"/>
      <c r="WZL14" s="5"/>
      <c r="WZM14" s="5"/>
      <c r="WZN14" s="5"/>
      <c r="WZO14" s="5"/>
      <c r="WZP14" s="5"/>
      <c r="WZQ14" s="5"/>
      <c r="WZR14" s="5"/>
      <c r="WZS14" s="5"/>
      <c r="WZT14" s="5"/>
      <c r="WZU14" s="5"/>
      <c r="WZV14" s="5"/>
      <c r="WZW14" s="5"/>
      <c r="WZX14" s="5"/>
      <c r="WZY14" s="5"/>
      <c r="WZZ14" s="5"/>
      <c r="XAA14" s="5"/>
      <c r="XAB14" s="5"/>
      <c r="XAC14" s="5"/>
      <c r="XAD14" s="5"/>
      <c r="XAE14" s="5"/>
      <c r="XAF14" s="5"/>
      <c r="XAG14" s="5"/>
      <c r="XAH14" s="5"/>
      <c r="XAI14" s="5"/>
      <c r="XAJ14" s="5"/>
      <c r="XAK14" s="5"/>
      <c r="XAL14" s="5"/>
      <c r="XAM14" s="5"/>
      <c r="XAN14" s="5"/>
      <c r="XAO14" s="5"/>
      <c r="XAP14" s="5"/>
      <c r="XAQ14" s="5"/>
      <c r="XAR14" s="5"/>
      <c r="XAS14" s="5"/>
      <c r="XAT14" s="5"/>
      <c r="XAU14" s="5"/>
      <c r="XAV14" s="5"/>
    </row>
    <row r="15" spans="1:16272" s="31" customFormat="1" ht="15.75" customHeight="1" thickBot="1" x14ac:dyDescent="0.3">
      <c r="A15" s="455" t="s">
        <v>76</v>
      </c>
      <c r="B15" s="466"/>
      <c r="C15" s="466"/>
      <c r="D15" s="466"/>
      <c r="E15" s="466"/>
      <c r="F15" s="455" t="s">
        <v>77</v>
      </c>
      <c r="G15" s="456"/>
      <c r="H15" s="241" t="s">
        <v>78</v>
      </c>
      <c r="I15" s="455" t="str">
        <f>'F2. COMP. LAB Y COM COMPOR'!I16</f>
        <v>Propósito del empleo:</v>
      </c>
      <c r="J15" s="466"/>
      <c r="K15" s="456"/>
      <c r="L15" s="1663">
        <f>'F2. COMP. LAB Y COM COMPOR'!J16</f>
        <v>0</v>
      </c>
      <c r="M15" s="1664"/>
      <c r="N15" s="1664"/>
      <c r="O15" s="1664"/>
      <c r="P15" s="1664"/>
      <c r="Q15" s="1664"/>
      <c r="R15" s="1664"/>
      <c r="S15" s="1665"/>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row>
    <row r="16" spans="1:16272" s="32" customFormat="1" ht="15.75" thickBot="1" x14ac:dyDescent="0.3">
      <c r="A16" s="984" t="str">
        <f>'F2. COMP. LAB Y COM COMPOR'!A17:E17</f>
        <v>DIRECTIVO</v>
      </c>
      <c r="B16" s="1170"/>
      <c r="C16" s="1170"/>
      <c r="D16" s="1170"/>
      <c r="E16" s="1170"/>
      <c r="F16" s="984">
        <f>'F2. COMP. LAB Y COM COMPOR'!F17:G17</f>
        <v>0</v>
      </c>
      <c r="G16" s="985"/>
      <c r="H16" s="259">
        <f>'F2. COMP. LAB Y COM COMPOR'!H17</f>
        <v>0</v>
      </c>
      <c r="I16" s="467"/>
      <c r="J16" s="468"/>
      <c r="K16" s="469"/>
      <c r="L16" s="981"/>
      <c r="M16" s="982"/>
      <c r="N16" s="982"/>
      <c r="O16" s="982"/>
      <c r="P16" s="982"/>
      <c r="Q16" s="982"/>
      <c r="R16" s="982"/>
      <c r="S16" s="983"/>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c r="WD16" s="7"/>
      <c r="WE16" s="7"/>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c r="ZA16" s="7"/>
      <c r="ZB16" s="7"/>
      <c r="ZC16" s="7"/>
      <c r="ZD16" s="7"/>
      <c r="ZE16" s="7"/>
      <c r="ZF16" s="7"/>
      <c r="ZG16" s="7"/>
      <c r="ZH16" s="7"/>
      <c r="ZI16" s="7"/>
      <c r="ZJ16" s="7"/>
      <c r="ZK16" s="7"/>
      <c r="ZL16" s="7"/>
      <c r="ZM16" s="7"/>
      <c r="ZN16" s="7"/>
      <c r="ZO16" s="7"/>
      <c r="ZP16" s="7"/>
      <c r="ZQ16" s="7"/>
      <c r="ZR16" s="7"/>
      <c r="ZS16" s="7"/>
      <c r="ZT16" s="7"/>
      <c r="ZU16" s="7"/>
      <c r="ZV16" s="7"/>
      <c r="ZW16" s="7"/>
      <c r="ZX16" s="7"/>
      <c r="ZY16" s="7"/>
      <c r="ZZ16" s="7"/>
      <c r="AAA16" s="7"/>
      <c r="AAB16" s="7"/>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c r="AHA16" s="7"/>
      <c r="AHB16" s="7"/>
      <c r="AHC16" s="7"/>
      <c r="AHD16" s="7"/>
      <c r="AHE16" s="7"/>
      <c r="AHF16" s="7"/>
      <c r="AHG16" s="7"/>
      <c r="AHH16" s="7"/>
      <c r="AHI16" s="7"/>
      <c r="AHJ16" s="7"/>
      <c r="AHK16" s="7"/>
      <c r="AHL16" s="7"/>
      <c r="AHM16" s="7"/>
      <c r="AHN16" s="7"/>
      <c r="AHO16" s="7"/>
      <c r="AHP16" s="7"/>
      <c r="AHQ16" s="7"/>
      <c r="AHR16" s="7"/>
      <c r="AHS16" s="7"/>
      <c r="AHT16" s="7"/>
      <c r="AHU16" s="7"/>
      <c r="AHV16" s="7"/>
      <c r="AHW16" s="7"/>
      <c r="AHX16" s="7"/>
      <c r="AHY16" s="7"/>
      <c r="AHZ16" s="7"/>
      <c r="AIA16" s="7"/>
      <c r="AIB16" s="7"/>
      <c r="AIC16" s="7"/>
      <c r="AID16" s="7"/>
      <c r="AIE16" s="7"/>
      <c r="AIF16" s="7"/>
      <c r="AIG16" s="7"/>
      <c r="AIH16" s="7"/>
      <c r="AII16" s="7"/>
      <c r="AIJ16" s="7"/>
      <c r="AIK16" s="7"/>
      <c r="AIL16" s="7"/>
      <c r="AIM16" s="7"/>
      <c r="AIN16" s="7"/>
      <c r="AIO16" s="7"/>
      <c r="AIP16" s="7"/>
      <c r="AIQ16" s="7"/>
      <c r="AIR16" s="7"/>
      <c r="AIS16" s="7"/>
      <c r="AIT16" s="7"/>
      <c r="AIU16" s="7"/>
      <c r="AIV16" s="7"/>
      <c r="AIW16" s="7"/>
      <c r="AIX16" s="7"/>
      <c r="AIY16" s="7"/>
      <c r="AIZ16" s="7"/>
      <c r="AJA16" s="7"/>
      <c r="AJB16" s="7"/>
      <c r="AJC16" s="7"/>
      <c r="AJD16" s="7"/>
      <c r="AJE16" s="7"/>
      <c r="AJF16" s="7"/>
      <c r="AJG16" s="7"/>
      <c r="AJH16" s="7"/>
      <c r="AJI16" s="7"/>
      <c r="AJJ16" s="7"/>
      <c r="AJK16" s="7"/>
      <c r="AJL16" s="7"/>
      <c r="AJM16" s="7"/>
      <c r="AJN16" s="7"/>
      <c r="AJO16" s="7"/>
      <c r="AJP16" s="7"/>
      <c r="AJQ16" s="7"/>
      <c r="AJR16" s="7"/>
      <c r="AJS16" s="7"/>
      <c r="AJT16" s="7"/>
      <c r="AJU16" s="7"/>
      <c r="AJV16" s="7"/>
      <c r="AJW16" s="7"/>
      <c r="AJX16" s="7"/>
      <c r="AJY16" s="7"/>
      <c r="AJZ16" s="7"/>
      <c r="AKA16" s="7"/>
      <c r="AKB16" s="7"/>
      <c r="AKC16" s="7"/>
      <c r="AKD16" s="7"/>
      <c r="AKE16" s="7"/>
      <c r="AKF16" s="7"/>
      <c r="AKG16" s="7"/>
      <c r="AKH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c r="BDU16" s="7"/>
      <c r="BDV16" s="7"/>
      <c r="BDW16" s="7"/>
      <c r="BDX16" s="7"/>
      <c r="BDY16" s="7"/>
      <c r="BDZ16" s="7"/>
      <c r="BEA16" s="7"/>
      <c r="BEB16" s="7"/>
      <c r="BEC16" s="7"/>
      <c r="BED16" s="7"/>
      <c r="BEE16" s="7"/>
      <c r="BEF16" s="7"/>
      <c r="BEG16" s="7"/>
      <c r="BEH16" s="7"/>
      <c r="BEI16" s="7"/>
      <c r="BEJ16" s="7"/>
      <c r="BEK16" s="7"/>
      <c r="BEL16" s="7"/>
      <c r="BEM16" s="7"/>
      <c r="BEN16" s="7"/>
      <c r="BEO16" s="7"/>
      <c r="BEP16" s="7"/>
      <c r="BEQ16" s="7"/>
      <c r="BER16" s="7"/>
      <c r="BES16" s="7"/>
      <c r="BET16" s="7"/>
      <c r="BEU16" s="7"/>
      <c r="BEV16" s="7"/>
      <c r="BEW16" s="7"/>
      <c r="BEX16" s="7"/>
      <c r="BEY16" s="7"/>
      <c r="BEZ16" s="7"/>
      <c r="BFA16" s="7"/>
      <c r="BFB16" s="7"/>
      <c r="BFC16" s="7"/>
      <c r="BFD16" s="7"/>
      <c r="BFE16" s="7"/>
      <c r="BFF16" s="7"/>
      <c r="BFG16" s="7"/>
      <c r="BFH16" s="7"/>
      <c r="BFI16" s="7"/>
      <c r="BFJ16" s="7"/>
      <c r="BFK16" s="7"/>
      <c r="BFL16" s="7"/>
      <c r="BFM16" s="7"/>
      <c r="BFN16" s="7"/>
      <c r="BFO16" s="7"/>
      <c r="BFP16" s="7"/>
      <c r="BFQ16" s="7"/>
      <c r="BFR16" s="7"/>
      <c r="BFS16" s="7"/>
      <c r="BFT16" s="7"/>
      <c r="BFU16" s="7"/>
      <c r="BFV16" s="7"/>
      <c r="BFW16" s="7"/>
      <c r="BFX16" s="7"/>
      <c r="BFY16" s="7"/>
      <c r="BFZ16" s="7"/>
      <c r="BGA16" s="7"/>
      <c r="BGB16" s="7"/>
      <c r="BGC16" s="7"/>
      <c r="BGD16" s="7"/>
      <c r="BGE16" s="7"/>
      <c r="BGF16" s="7"/>
      <c r="BGG16" s="7"/>
      <c r="BGH16" s="7"/>
      <c r="BGI16" s="7"/>
      <c r="BGJ16" s="7"/>
      <c r="BGK16" s="7"/>
      <c r="BGL16" s="7"/>
      <c r="BGM16" s="7"/>
      <c r="BGN16" s="7"/>
      <c r="BGO16" s="7"/>
      <c r="BGP16" s="7"/>
      <c r="BGQ16" s="7"/>
      <c r="BGR16" s="7"/>
      <c r="BGS16" s="7"/>
      <c r="BGT16" s="7"/>
      <c r="BGU16" s="7"/>
      <c r="BGV16" s="7"/>
      <c r="BGW16" s="7"/>
      <c r="BGX16" s="7"/>
      <c r="BGY16" s="7"/>
      <c r="BGZ16" s="7"/>
      <c r="BHA16" s="7"/>
      <c r="BHB16" s="7"/>
      <c r="BHC16" s="7"/>
      <c r="BHD16" s="7"/>
      <c r="BHE16" s="7"/>
      <c r="BHF16" s="7"/>
      <c r="BHG16" s="7"/>
      <c r="BHH16" s="7"/>
      <c r="BHI16" s="7"/>
      <c r="BHJ16" s="7"/>
      <c r="BHK16" s="7"/>
      <c r="BHL16" s="7"/>
      <c r="BHM16" s="7"/>
      <c r="BHN16" s="7"/>
      <c r="BHO16" s="7"/>
      <c r="BHP16" s="7"/>
      <c r="BHQ16" s="7"/>
      <c r="BHR16" s="7"/>
      <c r="BHS16" s="7"/>
      <c r="BHT16" s="7"/>
      <c r="BHU16" s="7"/>
      <c r="BHV16" s="7"/>
      <c r="BHW16" s="7"/>
      <c r="BHX16" s="7"/>
      <c r="BHY16" s="7"/>
      <c r="BHZ16" s="7"/>
      <c r="BIA16" s="7"/>
      <c r="BIB16" s="7"/>
      <c r="BIC16" s="7"/>
      <c r="BID16" s="7"/>
      <c r="BIE16" s="7"/>
      <c r="BIF16" s="7"/>
      <c r="BIG16" s="7"/>
      <c r="BIH16" s="7"/>
      <c r="BII16" s="7"/>
      <c r="BIJ16" s="7"/>
      <c r="BIK16" s="7"/>
      <c r="BIL16" s="7"/>
      <c r="BIM16" s="7"/>
      <c r="BIN16" s="7"/>
      <c r="BIO16" s="7"/>
      <c r="BIP16" s="7"/>
      <c r="BIQ16" s="7"/>
      <c r="BIR16" s="7"/>
      <c r="BIS16" s="7"/>
      <c r="BIT16" s="7"/>
      <c r="BIU16" s="7"/>
      <c r="BIV16" s="7"/>
      <c r="BIW16" s="7"/>
      <c r="BIX16" s="7"/>
      <c r="BIY16" s="7"/>
      <c r="BIZ16" s="7"/>
      <c r="BJA16" s="7"/>
      <c r="BJB16" s="7"/>
      <c r="BJC16" s="7"/>
      <c r="BJD16" s="7"/>
      <c r="BJE16" s="7"/>
      <c r="BJF16" s="7"/>
      <c r="BJG16" s="7"/>
      <c r="BJH16" s="7"/>
      <c r="BJI16" s="7"/>
      <c r="BJJ16" s="7"/>
      <c r="BJK16" s="7"/>
      <c r="BJL16" s="7"/>
      <c r="BJM16" s="7"/>
      <c r="BJN16" s="7"/>
      <c r="BJO16" s="7"/>
      <c r="BJP16" s="7"/>
      <c r="BJQ16" s="7"/>
      <c r="BJR16" s="7"/>
      <c r="BJS16" s="7"/>
      <c r="BJT16" s="7"/>
      <c r="BJU16" s="7"/>
      <c r="BJV16" s="7"/>
      <c r="BJW16" s="7"/>
      <c r="BJX16" s="7"/>
      <c r="BJY16" s="7"/>
      <c r="BJZ16" s="7"/>
      <c r="BKA16" s="7"/>
      <c r="BKB16" s="7"/>
      <c r="BKC16" s="7"/>
      <c r="BKD16" s="7"/>
      <c r="BKE16" s="7"/>
      <c r="BKF16" s="7"/>
      <c r="BKG16" s="7"/>
      <c r="BKH16" s="7"/>
      <c r="BKI16" s="7"/>
      <c r="BKJ16" s="7"/>
      <c r="BKK16" s="7"/>
      <c r="BKL16" s="7"/>
      <c r="BKM16" s="7"/>
      <c r="BKN16" s="7"/>
      <c r="BKO16" s="7"/>
      <c r="BKP16" s="7"/>
      <c r="BKQ16" s="7"/>
      <c r="BKR16" s="7"/>
      <c r="BKS16" s="7"/>
      <c r="BKT16" s="7"/>
      <c r="BKU16" s="7"/>
      <c r="BKV16" s="7"/>
      <c r="BKW16" s="7"/>
      <c r="BKX16" s="7"/>
      <c r="BKY16" s="7"/>
      <c r="BKZ16" s="7"/>
      <c r="BLA16" s="7"/>
      <c r="BLB16" s="7"/>
      <c r="BLC16" s="7"/>
      <c r="BLD16" s="7"/>
      <c r="BLE16" s="7"/>
      <c r="BLF16" s="7"/>
      <c r="BLG16" s="7"/>
      <c r="BLH16" s="7"/>
      <c r="BLI16" s="7"/>
      <c r="BLJ16" s="7"/>
      <c r="BLK16" s="7"/>
      <c r="BLL16" s="7"/>
      <c r="BLM16" s="7"/>
      <c r="BLN16" s="7"/>
      <c r="BLO16" s="7"/>
      <c r="BLP16" s="7"/>
      <c r="BLQ16" s="7"/>
      <c r="BLR16" s="7"/>
      <c r="BLS16" s="7"/>
      <c r="BLT16" s="7"/>
      <c r="BLU16" s="7"/>
      <c r="BLV16" s="7"/>
      <c r="BLW16" s="7"/>
      <c r="BLX16" s="7"/>
      <c r="BLY16" s="7"/>
      <c r="BLZ16" s="7"/>
      <c r="BMA16" s="7"/>
      <c r="BMB16" s="7"/>
      <c r="BMC16" s="7"/>
      <c r="BMD16" s="7"/>
      <c r="BME16" s="7"/>
      <c r="BMF16" s="7"/>
      <c r="BMG16" s="7"/>
      <c r="BMH16" s="7"/>
      <c r="BMI16" s="7"/>
      <c r="BMJ16" s="7"/>
      <c r="BMK16" s="7"/>
      <c r="BML16" s="7"/>
      <c r="BMM16" s="7"/>
      <c r="BMN16" s="7"/>
      <c r="BMO16" s="7"/>
      <c r="BMP16" s="7"/>
      <c r="BMQ16" s="7"/>
      <c r="BMR16" s="7"/>
      <c r="BMS16" s="7"/>
      <c r="BMT16" s="7"/>
      <c r="BMU16" s="7"/>
      <c r="BMV16" s="7"/>
      <c r="BMW16" s="7"/>
      <c r="BMX16" s="7"/>
      <c r="BMY16" s="7"/>
      <c r="BMZ16" s="7"/>
      <c r="BNA16" s="7"/>
      <c r="BNB16" s="7"/>
      <c r="BNC16" s="7"/>
      <c r="BND16" s="7"/>
      <c r="BNE16" s="7"/>
      <c r="BNF16" s="7"/>
      <c r="BNG16" s="7"/>
      <c r="BNH16" s="7"/>
      <c r="BNI16" s="7"/>
      <c r="BNJ16" s="7"/>
      <c r="BNK16" s="7"/>
      <c r="BNL16" s="7"/>
      <c r="BNM16" s="7"/>
      <c r="BNN16" s="7"/>
      <c r="BNO16" s="7"/>
      <c r="BNP16" s="7"/>
      <c r="BNQ16" s="7"/>
      <c r="BNR16" s="7"/>
      <c r="BNS16" s="7"/>
      <c r="BNT16" s="7"/>
      <c r="BNU16" s="7"/>
      <c r="BNV16" s="7"/>
      <c r="BNW16" s="7"/>
      <c r="BNX16" s="7"/>
      <c r="BNY16" s="7"/>
      <c r="BNZ16" s="7"/>
      <c r="BOA16" s="7"/>
      <c r="BOB16" s="7"/>
      <c r="BOC16" s="7"/>
      <c r="BOD16" s="7"/>
      <c r="BOE16" s="7"/>
      <c r="BOF16" s="7"/>
      <c r="BOG16" s="7"/>
      <c r="BOH16" s="7"/>
      <c r="BOI16" s="7"/>
      <c r="BOJ16" s="7"/>
      <c r="BOK16" s="7"/>
      <c r="BOL16" s="7"/>
      <c r="BOM16" s="7"/>
      <c r="BON16" s="7"/>
      <c r="BOO16" s="7"/>
      <c r="BOP16" s="7"/>
      <c r="BOQ16" s="7"/>
      <c r="BOR16" s="7"/>
      <c r="BOS16" s="7"/>
      <c r="BOT16" s="7"/>
      <c r="BOU16" s="7"/>
      <c r="BOV16" s="7"/>
      <c r="BOW16" s="7"/>
      <c r="BOX16" s="7"/>
      <c r="BOY16" s="7"/>
      <c r="BOZ16" s="7"/>
      <c r="BPA16" s="7"/>
      <c r="BPB16" s="7"/>
      <c r="BPC16" s="7"/>
      <c r="BPD16" s="7"/>
      <c r="BPE16" s="7"/>
      <c r="BPF16" s="7"/>
      <c r="BPG16" s="7"/>
      <c r="BPH16" s="7"/>
      <c r="BPI16" s="7"/>
      <c r="BPJ16" s="7"/>
      <c r="BPK16" s="7"/>
      <c r="BPL16" s="7"/>
      <c r="BPM16" s="7"/>
      <c r="BPN16" s="7"/>
      <c r="BPO16" s="7"/>
      <c r="BPP16" s="7"/>
      <c r="BPQ16" s="7"/>
      <c r="BPR16" s="7"/>
      <c r="BPS16" s="7"/>
      <c r="BPT16" s="7"/>
      <c r="BPU16" s="7"/>
      <c r="BPV16" s="7"/>
      <c r="BPW16" s="7"/>
      <c r="BPX16" s="7"/>
      <c r="BPY16" s="7"/>
      <c r="BPZ16" s="7"/>
      <c r="BQA16" s="7"/>
      <c r="BQB16" s="7"/>
      <c r="BQC16" s="7"/>
      <c r="BQD16" s="7"/>
      <c r="BQE16" s="7"/>
      <c r="BQF16" s="7"/>
      <c r="BQG16" s="7"/>
      <c r="BQH16" s="7"/>
      <c r="BQI16" s="7"/>
      <c r="BQJ16" s="7"/>
      <c r="BQK16" s="7"/>
      <c r="BQL16" s="7"/>
      <c r="BQM16" s="7"/>
      <c r="BQN16" s="7"/>
      <c r="BQO16" s="7"/>
      <c r="BQP16" s="7"/>
      <c r="BQQ16" s="7"/>
      <c r="BQR16" s="7"/>
      <c r="BQS16" s="7"/>
      <c r="BQT16" s="7"/>
      <c r="BQU16" s="7"/>
      <c r="BQV16" s="7"/>
      <c r="BQW16" s="7"/>
      <c r="BQX16" s="7"/>
      <c r="BQY16" s="7"/>
      <c r="BQZ16" s="7"/>
      <c r="BRA16" s="7"/>
      <c r="BRB16" s="7"/>
      <c r="BRC16" s="7"/>
      <c r="BRD16" s="7"/>
      <c r="BRE16" s="7"/>
      <c r="BRF16" s="7"/>
      <c r="BRG16" s="7"/>
      <c r="BRH16" s="7"/>
      <c r="BRI16" s="7"/>
      <c r="BRJ16" s="7"/>
      <c r="BRK16" s="7"/>
      <c r="BRL16" s="7"/>
      <c r="BRM16" s="7"/>
      <c r="BRN16" s="7"/>
      <c r="BRO16" s="7"/>
      <c r="BRP16" s="7"/>
      <c r="BRQ16" s="7"/>
      <c r="BRR16" s="7"/>
      <c r="BRS16" s="7"/>
      <c r="BRT16" s="7"/>
      <c r="BRU16" s="7"/>
      <c r="BRV16" s="7"/>
      <c r="BRW16" s="7"/>
      <c r="BRX16" s="7"/>
      <c r="BRY16" s="7"/>
      <c r="BRZ16" s="7"/>
      <c r="BSA16" s="7"/>
      <c r="BSB16" s="7"/>
      <c r="BSC16" s="7"/>
      <c r="BSD16" s="7"/>
      <c r="BSE16" s="7"/>
      <c r="BSF16" s="7"/>
      <c r="BSG16" s="7"/>
      <c r="BSH16" s="7"/>
      <c r="BSI16" s="7"/>
      <c r="BSJ16" s="7"/>
      <c r="BSK16" s="7"/>
      <c r="BSL16" s="7"/>
      <c r="BSM16" s="7"/>
      <c r="BSN16" s="7"/>
      <c r="BSO16" s="7"/>
      <c r="BSP16" s="7"/>
      <c r="BSQ16" s="7"/>
      <c r="BSR16" s="7"/>
      <c r="BSS16" s="7"/>
      <c r="BST16" s="7"/>
      <c r="BSU16" s="7"/>
      <c r="BSV16" s="7"/>
      <c r="BSW16" s="7"/>
      <c r="BSX16" s="7"/>
      <c r="BSY16" s="7"/>
      <c r="BSZ16" s="7"/>
      <c r="BTA16" s="7"/>
      <c r="BTB16" s="7"/>
      <c r="BTC16" s="7"/>
      <c r="BTD16" s="7"/>
      <c r="BTE16" s="7"/>
      <c r="BTF16" s="7"/>
      <c r="BTG16" s="7"/>
      <c r="BTH16" s="7"/>
      <c r="BTI16" s="7"/>
      <c r="BTJ16" s="7"/>
      <c r="BTK16" s="7"/>
      <c r="BTL16" s="7"/>
      <c r="BTM16" s="7"/>
      <c r="BTN16" s="7"/>
      <c r="BTO16" s="7"/>
      <c r="BTP16" s="7"/>
      <c r="BTQ16" s="7"/>
      <c r="BTR16" s="7"/>
      <c r="BTS16" s="7"/>
      <c r="BTT16" s="7"/>
      <c r="BTU16" s="7"/>
      <c r="BTV16" s="7"/>
      <c r="BTW16" s="7"/>
      <c r="BTX16" s="7"/>
      <c r="BTY16" s="7"/>
      <c r="BTZ16" s="7"/>
      <c r="BUA16" s="7"/>
      <c r="BUB16" s="7"/>
      <c r="BUC16" s="7"/>
      <c r="BUD16" s="7"/>
      <c r="BUE16" s="7"/>
      <c r="BUF16" s="7"/>
      <c r="BUG16" s="7"/>
      <c r="BUH16" s="7"/>
      <c r="BUI16" s="7"/>
      <c r="BUJ16" s="7"/>
      <c r="BUK16" s="7"/>
      <c r="BUL16" s="7"/>
      <c r="BUM16" s="7"/>
      <c r="BUN16" s="7"/>
      <c r="BUO16" s="7"/>
      <c r="BUP16" s="7"/>
      <c r="BUQ16" s="7"/>
      <c r="BUR16" s="7"/>
      <c r="BUS16" s="7"/>
      <c r="BUT16" s="7"/>
      <c r="BUU16" s="7"/>
      <c r="BUV16" s="7"/>
      <c r="BUW16" s="7"/>
      <c r="BUX16" s="7"/>
      <c r="BUY16" s="7"/>
      <c r="BUZ16" s="7"/>
      <c r="BVA16" s="7"/>
      <c r="BVB16" s="7"/>
      <c r="BVC16" s="7"/>
      <c r="BVD16" s="7"/>
      <c r="BVE16" s="7"/>
      <c r="BVF16" s="7"/>
      <c r="BVG16" s="7"/>
      <c r="BVH16" s="7"/>
      <c r="BVI16" s="7"/>
      <c r="BVJ16" s="7"/>
      <c r="BVK16" s="7"/>
      <c r="BVL16" s="7"/>
      <c r="BVM16" s="7"/>
      <c r="BVN16" s="7"/>
      <c r="BVO16" s="7"/>
      <c r="BVP16" s="7"/>
      <c r="BVQ16" s="7"/>
      <c r="BVR16" s="7"/>
      <c r="BVS16" s="7"/>
      <c r="BVT16" s="7"/>
      <c r="BVU16" s="7"/>
      <c r="BVV16" s="7"/>
      <c r="BVW16" s="7"/>
      <c r="BVX16" s="7"/>
      <c r="BVY16" s="7"/>
      <c r="BVZ16" s="7"/>
      <c r="BWA16" s="7"/>
      <c r="BWB16" s="7"/>
      <c r="BWC16" s="7"/>
      <c r="BWD16" s="7"/>
      <c r="BWE16" s="7"/>
      <c r="BWF16" s="7"/>
      <c r="BWG16" s="7"/>
      <c r="BWH16" s="7"/>
      <c r="BWI16" s="7"/>
      <c r="BWJ16" s="7"/>
      <c r="BWK16" s="7"/>
      <c r="BWL16" s="7"/>
      <c r="BWM16" s="7"/>
      <c r="BWN16" s="7"/>
      <c r="BWO16" s="7"/>
      <c r="BWP16" s="7"/>
      <c r="BWQ16" s="7"/>
      <c r="BWR16" s="7"/>
      <c r="BWS16" s="7"/>
      <c r="BWT16" s="7"/>
      <c r="BWU16" s="7"/>
      <c r="BWV16" s="7"/>
      <c r="BWW16" s="7"/>
      <c r="BWX16" s="7"/>
      <c r="BWY16" s="7"/>
      <c r="BWZ16" s="7"/>
      <c r="BXA16" s="7"/>
      <c r="BXB16" s="7"/>
      <c r="BXC16" s="7"/>
      <c r="BXD16" s="7"/>
      <c r="BXE16" s="7"/>
      <c r="BXF16" s="7"/>
      <c r="BXG16" s="7"/>
      <c r="BXH16" s="7"/>
      <c r="BXI16" s="7"/>
      <c r="BXJ16" s="7"/>
      <c r="BXK16" s="7"/>
      <c r="BXL16" s="7"/>
      <c r="BXM16" s="7"/>
      <c r="BXN16" s="7"/>
      <c r="BXO16" s="7"/>
      <c r="BXP16" s="7"/>
      <c r="BXQ16" s="7"/>
      <c r="BXR16" s="7"/>
      <c r="BXS16" s="7"/>
      <c r="BXT16" s="7"/>
      <c r="BXU16" s="7"/>
      <c r="BXV16" s="7"/>
      <c r="BXW16" s="7"/>
      <c r="BXX16" s="7"/>
      <c r="BXY16" s="7"/>
      <c r="BXZ16" s="7"/>
      <c r="BYA16" s="7"/>
      <c r="BYB16" s="7"/>
      <c r="BYC16" s="7"/>
      <c r="BYD16" s="7"/>
      <c r="BYE16" s="7"/>
      <c r="BYF16" s="7"/>
      <c r="BYG16" s="7"/>
      <c r="BYH16" s="7"/>
      <c r="BYI16" s="7"/>
      <c r="BYJ16" s="7"/>
      <c r="BYK16" s="7"/>
      <c r="BYL16" s="7"/>
      <c r="BYM16" s="7"/>
      <c r="BYN16" s="7"/>
      <c r="BYO16" s="7"/>
      <c r="BYP16" s="7"/>
      <c r="BYQ16" s="7"/>
      <c r="BYR16" s="7"/>
      <c r="BYS16" s="7"/>
      <c r="BYT16" s="7"/>
      <c r="BYU16" s="7"/>
      <c r="BYV16" s="7"/>
      <c r="BYW16" s="7"/>
      <c r="BYX16" s="7"/>
      <c r="BYY16" s="7"/>
      <c r="BYZ16" s="7"/>
      <c r="BZA16" s="7"/>
      <c r="BZB16" s="7"/>
      <c r="BZC16" s="7"/>
      <c r="BZD16" s="7"/>
      <c r="BZE16" s="7"/>
      <c r="BZF16" s="7"/>
      <c r="BZG16" s="7"/>
      <c r="BZH16" s="7"/>
      <c r="BZI16" s="7"/>
      <c r="BZJ16" s="7"/>
      <c r="BZK16" s="7"/>
      <c r="BZL16" s="7"/>
      <c r="BZM16" s="7"/>
      <c r="BZN16" s="7"/>
      <c r="BZO16" s="7"/>
      <c r="BZP16" s="7"/>
      <c r="BZQ16" s="7"/>
      <c r="BZR16" s="7"/>
      <c r="BZS16" s="7"/>
      <c r="BZT16" s="7"/>
      <c r="BZU16" s="7"/>
      <c r="BZV16" s="7"/>
      <c r="BZW16" s="7"/>
      <c r="BZX16" s="7"/>
      <c r="BZY16" s="7"/>
      <c r="BZZ16" s="7"/>
      <c r="CAA16" s="7"/>
      <c r="CAB16" s="7"/>
      <c r="CAC16" s="7"/>
      <c r="CAD16" s="7"/>
      <c r="CAE16" s="7"/>
      <c r="CAF16" s="7"/>
      <c r="CAG16" s="7"/>
      <c r="CAH16" s="7"/>
      <c r="CAI16" s="7"/>
      <c r="CAJ16" s="7"/>
      <c r="CAK16" s="7"/>
      <c r="CAL16" s="7"/>
      <c r="CAM16" s="7"/>
      <c r="CAN16" s="7"/>
      <c r="CAO16" s="7"/>
      <c r="CAP16" s="7"/>
      <c r="CAQ16" s="7"/>
      <c r="CAR16" s="7"/>
      <c r="CAS16" s="7"/>
      <c r="CAT16" s="7"/>
      <c r="CAU16" s="7"/>
      <c r="CAV16" s="7"/>
      <c r="CAW16" s="7"/>
      <c r="CAX16" s="7"/>
      <c r="CAY16" s="7"/>
      <c r="CAZ16" s="7"/>
      <c r="CBA16" s="7"/>
      <c r="CBB16" s="7"/>
      <c r="CBC16" s="7"/>
      <c r="CBD16" s="7"/>
      <c r="CBE16" s="7"/>
      <c r="CBF16" s="7"/>
      <c r="CBG16" s="7"/>
      <c r="CBH16" s="7"/>
      <c r="CBI16" s="7"/>
      <c r="CBJ16" s="7"/>
      <c r="CBK16" s="7"/>
      <c r="CBL16" s="7"/>
      <c r="CBM16" s="7"/>
      <c r="CBN16" s="7"/>
      <c r="CBO16" s="7"/>
      <c r="CBP16" s="7"/>
      <c r="CBQ16" s="7"/>
      <c r="CBR16" s="7"/>
      <c r="CBS16" s="7"/>
      <c r="CBT16" s="7"/>
      <c r="CBU16" s="7"/>
      <c r="CBV16" s="7"/>
      <c r="CBW16" s="7"/>
      <c r="CBX16" s="7"/>
      <c r="CBY16" s="7"/>
      <c r="CBZ16" s="7"/>
      <c r="CCA16" s="7"/>
      <c r="CCB16" s="7"/>
      <c r="CCC16" s="7"/>
      <c r="CCD16" s="7"/>
      <c r="CCE16" s="7"/>
      <c r="CCF16" s="7"/>
      <c r="CCG16" s="7"/>
      <c r="CCH16" s="7"/>
      <c r="CCI16" s="7"/>
      <c r="CCJ16" s="7"/>
      <c r="CCK16" s="7"/>
      <c r="CCL16" s="7"/>
      <c r="CCM16" s="7"/>
      <c r="CCN16" s="7"/>
      <c r="CCO16" s="7"/>
      <c r="CCP16" s="7"/>
      <c r="CCQ16" s="7"/>
      <c r="CCR16" s="7"/>
      <c r="CCS16" s="7"/>
      <c r="CCT16" s="7"/>
      <c r="CCU16" s="7"/>
      <c r="CCV16" s="7"/>
      <c r="CCW16" s="7"/>
      <c r="CCX16" s="7"/>
      <c r="CCY16" s="7"/>
      <c r="CCZ16" s="7"/>
      <c r="CDA16" s="7"/>
      <c r="CDB16" s="7"/>
      <c r="CDC16" s="7"/>
      <c r="CDD16" s="7"/>
      <c r="CDE16" s="7"/>
      <c r="CDF16" s="7"/>
      <c r="CDG16" s="7"/>
      <c r="CDH16" s="7"/>
      <c r="CDI16" s="7"/>
      <c r="CDJ16" s="7"/>
      <c r="CDK16" s="7"/>
      <c r="CDL16" s="7"/>
      <c r="CDM16" s="7"/>
      <c r="CDN16" s="7"/>
      <c r="CDO16" s="7"/>
      <c r="CDP16" s="7"/>
      <c r="CDQ16" s="7"/>
      <c r="CDR16" s="7"/>
      <c r="CDS16" s="7"/>
      <c r="CDT16" s="7"/>
      <c r="CDU16" s="7"/>
      <c r="CDV16" s="7"/>
      <c r="CDW16" s="7"/>
      <c r="CDX16" s="7"/>
      <c r="CDY16" s="7"/>
      <c r="CDZ16" s="7"/>
      <c r="CEA16" s="7"/>
      <c r="CEB16" s="7"/>
      <c r="CEC16" s="7"/>
      <c r="CED16" s="7"/>
      <c r="CEE16" s="7"/>
      <c r="CEF16" s="7"/>
      <c r="CEG16" s="7"/>
      <c r="CEH16" s="7"/>
      <c r="CEI16" s="7"/>
      <c r="CEJ16" s="7"/>
      <c r="CEK16" s="7"/>
      <c r="CEL16" s="7"/>
      <c r="CEM16" s="7"/>
      <c r="CEN16" s="7"/>
      <c r="CEO16" s="7"/>
      <c r="CEP16" s="7"/>
      <c r="CEQ16" s="7"/>
      <c r="CER16" s="7"/>
      <c r="CES16" s="7"/>
      <c r="CET16" s="7"/>
      <c r="CEU16" s="7"/>
      <c r="CEV16" s="7"/>
      <c r="CEW16" s="7"/>
      <c r="CEX16" s="7"/>
      <c r="CEY16" s="7"/>
      <c r="CEZ16" s="7"/>
      <c r="CFA16" s="7"/>
      <c r="CFB16" s="7"/>
      <c r="CFC16" s="7"/>
      <c r="CFD16" s="7"/>
      <c r="CFE16" s="7"/>
      <c r="CFF16" s="7"/>
      <c r="CFG16" s="7"/>
      <c r="CFH16" s="7"/>
      <c r="CFI16" s="7"/>
      <c r="CFJ16" s="7"/>
      <c r="CFK16" s="7"/>
      <c r="CFL16" s="7"/>
      <c r="CFM16" s="7"/>
      <c r="CFN16" s="7"/>
      <c r="CFO16" s="7"/>
      <c r="CFP16" s="7"/>
      <c r="CFQ16" s="7"/>
      <c r="CFR16" s="7"/>
      <c r="CFS16" s="7"/>
      <c r="CFT16" s="7"/>
      <c r="CFU16" s="7"/>
      <c r="CFV16" s="7"/>
      <c r="CFW16" s="7"/>
      <c r="CFX16" s="7"/>
      <c r="CFY16" s="7"/>
      <c r="CFZ16" s="7"/>
      <c r="CGA16" s="7"/>
      <c r="CGB16" s="7"/>
      <c r="CGC16" s="7"/>
      <c r="CGD16" s="7"/>
      <c r="CGE16" s="7"/>
      <c r="CGF16" s="7"/>
      <c r="CGG16" s="7"/>
      <c r="CGH16" s="7"/>
      <c r="CGI16" s="7"/>
      <c r="CGJ16" s="7"/>
      <c r="CGK16" s="7"/>
      <c r="CGL16" s="7"/>
      <c r="CGM16" s="7"/>
      <c r="CGN16" s="7"/>
      <c r="CGO16" s="7"/>
      <c r="CGP16" s="7"/>
      <c r="CGQ16" s="7"/>
      <c r="CGR16" s="7"/>
      <c r="CGS16" s="7"/>
      <c r="CGT16" s="7"/>
      <c r="CGU16" s="7"/>
      <c r="CGV16" s="7"/>
      <c r="CGW16" s="7"/>
      <c r="CGX16" s="7"/>
      <c r="CGY16" s="7"/>
      <c r="CGZ16" s="7"/>
      <c r="CHA16" s="7"/>
      <c r="CHB16" s="7"/>
      <c r="CHC16" s="7"/>
      <c r="CHD16" s="7"/>
      <c r="CHE16" s="7"/>
      <c r="CHF16" s="7"/>
      <c r="CHG16" s="7"/>
      <c r="CHH16" s="7"/>
      <c r="CHI16" s="7"/>
      <c r="CHJ16" s="7"/>
      <c r="CHK16" s="7"/>
      <c r="CHL16" s="7"/>
      <c r="CHM16" s="7"/>
      <c r="CHN16" s="7"/>
      <c r="CHO16" s="7"/>
      <c r="CHP16" s="7"/>
      <c r="CHQ16" s="7"/>
      <c r="CHR16" s="7"/>
      <c r="CHS16" s="7"/>
      <c r="CHT16" s="7"/>
      <c r="CHU16" s="7"/>
      <c r="CHV16" s="7"/>
      <c r="CHW16" s="7"/>
      <c r="CHX16" s="7"/>
      <c r="CHY16" s="7"/>
      <c r="CHZ16" s="7"/>
      <c r="CIA16" s="7"/>
      <c r="CIB16" s="7"/>
      <c r="CIC16" s="7"/>
      <c r="CID16" s="7"/>
      <c r="CIE16" s="7"/>
      <c r="CIF16" s="7"/>
      <c r="CIG16" s="7"/>
      <c r="CIH16" s="7"/>
      <c r="CII16" s="7"/>
      <c r="CIJ16" s="7"/>
      <c r="CIK16" s="7"/>
      <c r="CIL16" s="7"/>
      <c r="CIM16" s="7"/>
      <c r="CIN16" s="7"/>
      <c r="CIO16" s="7"/>
      <c r="CIP16" s="7"/>
      <c r="CIQ16" s="7"/>
      <c r="CIR16" s="7"/>
      <c r="CIS16" s="7"/>
      <c r="CIT16" s="7"/>
      <c r="CIU16" s="7"/>
      <c r="CIV16" s="7"/>
      <c r="CIW16" s="7"/>
      <c r="CIX16" s="7"/>
      <c r="CIY16" s="7"/>
      <c r="CIZ16" s="7"/>
      <c r="CJA16" s="7"/>
      <c r="CJB16" s="7"/>
      <c r="CJC16" s="7"/>
      <c r="CJD16" s="7"/>
      <c r="CJE16" s="7"/>
      <c r="CJF16" s="7"/>
      <c r="CJG16" s="7"/>
      <c r="CJH16" s="7"/>
      <c r="CJI16" s="7"/>
      <c r="CJJ16" s="7"/>
      <c r="CJK16" s="7"/>
      <c r="CJL16" s="7"/>
      <c r="CJM16" s="7"/>
      <c r="CJN16" s="7"/>
      <c r="CJO16" s="7"/>
      <c r="CJP16" s="7"/>
      <c r="CJQ16" s="7"/>
      <c r="CJR16" s="7"/>
      <c r="CJS16" s="7"/>
      <c r="CJT16" s="7"/>
      <c r="CJU16" s="7"/>
      <c r="CJV16" s="7"/>
      <c r="CJW16" s="7"/>
      <c r="CJX16" s="7"/>
      <c r="CJY16" s="7"/>
      <c r="CJZ16" s="7"/>
      <c r="CKA16" s="7"/>
      <c r="CKB16" s="7"/>
      <c r="CKC16" s="7"/>
      <c r="CKD16" s="7"/>
      <c r="CKE16" s="7"/>
      <c r="CKF16" s="7"/>
      <c r="CKG16" s="7"/>
      <c r="CKH16" s="7"/>
      <c r="CKI16" s="7"/>
      <c r="CKJ16" s="7"/>
      <c r="CKK16" s="7"/>
      <c r="CKL16" s="7"/>
      <c r="CKM16" s="7"/>
      <c r="CKN16" s="7"/>
      <c r="CKO16" s="7"/>
      <c r="CKP16" s="7"/>
      <c r="CKQ16" s="7"/>
      <c r="CKR16" s="7"/>
      <c r="CKS16" s="7"/>
      <c r="CKT16" s="7"/>
      <c r="CKU16" s="7"/>
      <c r="CKV16" s="7"/>
      <c r="CKW16" s="7"/>
      <c r="CKX16" s="7"/>
      <c r="CKY16" s="7"/>
      <c r="CKZ16" s="7"/>
      <c r="CLA16" s="7"/>
      <c r="CLB16" s="7"/>
      <c r="CLC16" s="7"/>
      <c r="CLD16" s="7"/>
      <c r="CLE16" s="7"/>
      <c r="CLF16" s="7"/>
      <c r="CLG16" s="7"/>
      <c r="CLH16" s="7"/>
      <c r="CLI16" s="7"/>
      <c r="CLJ16" s="7"/>
      <c r="CLK16" s="7"/>
      <c r="CLL16" s="7"/>
      <c r="CLM16" s="7"/>
      <c r="CLN16" s="7"/>
      <c r="CLO16" s="7"/>
      <c r="CLP16" s="7"/>
      <c r="CLQ16" s="7"/>
      <c r="CLR16" s="7"/>
      <c r="CLS16" s="7"/>
      <c r="CLT16" s="7"/>
      <c r="CLU16" s="7"/>
      <c r="CLV16" s="7"/>
      <c r="CLW16" s="7"/>
      <c r="CLX16" s="7"/>
      <c r="CLY16" s="7"/>
      <c r="CLZ16" s="7"/>
      <c r="CMA16" s="7"/>
      <c r="CMB16" s="7"/>
      <c r="CMC16" s="7"/>
      <c r="CMD16" s="7"/>
      <c r="CME16" s="7"/>
      <c r="CMF16" s="7"/>
      <c r="CMG16" s="7"/>
      <c r="CMH16" s="7"/>
      <c r="CMI16" s="7"/>
      <c r="CMJ16" s="7"/>
      <c r="CMK16" s="7"/>
      <c r="CML16" s="7"/>
      <c r="CMM16" s="7"/>
      <c r="CMN16" s="7"/>
      <c r="CMO16" s="7"/>
      <c r="CMP16" s="7"/>
      <c r="CMQ16" s="7"/>
      <c r="CMR16" s="7"/>
      <c r="CMS16" s="7"/>
      <c r="CMT16" s="7"/>
      <c r="CMU16" s="7"/>
      <c r="CMV16" s="7"/>
      <c r="CMW16" s="7"/>
      <c r="CMX16" s="7"/>
      <c r="CMY16" s="7"/>
      <c r="CMZ16" s="7"/>
      <c r="CNA16" s="7"/>
      <c r="CNB16" s="7"/>
      <c r="CNC16" s="7"/>
      <c r="CND16" s="7"/>
      <c r="CNE16" s="7"/>
      <c r="CNF16" s="7"/>
      <c r="CNG16" s="7"/>
      <c r="CNH16" s="7"/>
      <c r="CNI16" s="7"/>
      <c r="CNJ16" s="7"/>
      <c r="CNK16" s="7"/>
      <c r="CNL16" s="7"/>
      <c r="CNM16" s="7"/>
      <c r="CNN16" s="7"/>
      <c r="CNO16" s="7"/>
      <c r="CNP16" s="7"/>
      <c r="CNQ16" s="7"/>
      <c r="CNR16" s="7"/>
      <c r="CNS16" s="7"/>
      <c r="CNT16" s="7"/>
      <c r="CNU16" s="7"/>
      <c r="CNV16" s="7"/>
      <c r="CNW16" s="7"/>
      <c r="CNX16" s="7"/>
      <c r="CNY16" s="7"/>
      <c r="CNZ16" s="7"/>
      <c r="COA16" s="7"/>
      <c r="COB16" s="7"/>
      <c r="COC16" s="7"/>
      <c r="COD16" s="7"/>
      <c r="COE16" s="7"/>
      <c r="COF16" s="7"/>
      <c r="COG16" s="7"/>
      <c r="COH16" s="7"/>
      <c r="COI16" s="7"/>
      <c r="COJ16" s="7"/>
      <c r="COK16" s="7"/>
      <c r="COL16" s="7"/>
      <c r="COM16" s="7"/>
      <c r="CON16" s="7"/>
      <c r="COO16" s="7"/>
      <c r="COP16" s="7"/>
      <c r="COQ16" s="7"/>
      <c r="COR16" s="7"/>
      <c r="COS16" s="7"/>
      <c r="COT16" s="7"/>
      <c r="COU16" s="7"/>
      <c r="COV16" s="7"/>
      <c r="COW16" s="7"/>
      <c r="COX16" s="7"/>
      <c r="COY16" s="7"/>
      <c r="COZ16" s="7"/>
      <c r="CPA16" s="7"/>
      <c r="CPB16" s="7"/>
      <c r="CPC16" s="7"/>
      <c r="CPD16" s="7"/>
      <c r="CPE16" s="7"/>
      <c r="CPF16" s="7"/>
      <c r="CPG16" s="7"/>
      <c r="CPH16" s="7"/>
      <c r="CPI16" s="7"/>
      <c r="CPJ16" s="7"/>
      <c r="CPK16" s="7"/>
      <c r="CPL16" s="7"/>
      <c r="CPM16" s="7"/>
      <c r="CPN16" s="7"/>
      <c r="CPO16" s="7"/>
      <c r="CPP16" s="7"/>
      <c r="CPQ16" s="7"/>
      <c r="CPR16" s="7"/>
      <c r="CPS16" s="7"/>
      <c r="CPT16" s="7"/>
      <c r="CPU16" s="7"/>
      <c r="CPV16" s="7"/>
      <c r="CPW16" s="7"/>
      <c r="CPX16" s="7"/>
      <c r="CPY16" s="7"/>
      <c r="CPZ16" s="7"/>
      <c r="CQA16" s="7"/>
      <c r="CQB16" s="7"/>
      <c r="CQC16" s="7"/>
      <c r="CQD16" s="7"/>
      <c r="CQE16" s="7"/>
      <c r="CQF16" s="7"/>
      <c r="CQG16" s="7"/>
      <c r="CQH16" s="7"/>
      <c r="CQI16" s="7"/>
      <c r="CQJ16" s="7"/>
      <c r="CQK16" s="7"/>
      <c r="CQL16" s="7"/>
      <c r="CQM16" s="7"/>
      <c r="CQN16" s="7"/>
      <c r="CQO16" s="7"/>
      <c r="CQP16" s="7"/>
      <c r="CQQ16" s="7"/>
      <c r="CQR16" s="7"/>
      <c r="CQS16" s="7"/>
      <c r="CQT16" s="7"/>
      <c r="CQU16" s="7"/>
      <c r="CQV16" s="7"/>
      <c r="CQW16" s="7"/>
      <c r="CQX16" s="7"/>
      <c r="CQY16" s="7"/>
      <c r="CQZ16" s="7"/>
      <c r="CRA16" s="7"/>
      <c r="CRB16" s="7"/>
      <c r="CRC16" s="7"/>
      <c r="CRD16" s="7"/>
      <c r="CRE16" s="7"/>
      <c r="CRF16" s="7"/>
      <c r="CRG16" s="7"/>
      <c r="CRH16" s="7"/>
      <c r="CRI16" s="7"/>
      <c r="CRJ16" s="7"/>
      <c r="CRK16" s="7"/>
      <c r="CRL16" s="7"/>
      <c r="CRM16" s="7"/>
      <c r="CRN16" s="7"/>
      <c r="CRO16" s="7"/>
      <c r="CRP16" s="7"/>
      <c r="CRQ16" s="7"/>
      <c r="CRR16" s="7"/>
      <c r="CRS16" s="7"/>
      <c r="CRT16" s="7"/>
      <c r="CRU16" s="7"/>
      <c r="CRV16" s="7"/>
      <c r="CRW16" s="7"/>
      <c r="CRX16" s="7"/>
      <c r="CRY16" s="7"/>
      <c r="CRZ16" s="7"/>
      <c r="CSA16" s="7"/>
      <c r="CSB16" s="7"/>
      <c r="CSC16" s="7"/>
      <c r="CSD16" s="7"/>
      <c r="CSE16" s="7"/>
      <c r="CSF16" s="7"/>
      <c r="CSG16" s="7"/>
      <c r="CSH16" s="7"/>
      <c r="CSI16" s="7"/>
      <c r="CSJ16" s="7"/>
      <c r="CSK16" s="7"/>
      <c r="CSL16" s="7"/>
      <c r="CSM16" s="7"/>
      <c r="CSN16" s="7"/>
      <c r="CSO16" s="7"/>
      <c r="CSP16" s="7"/>
      <c r="CSQ16" s="7"/>
      <c r="CSR16" s="7"/>
      <c r="CSS16" s="7"/>
      <c r="CST16" s="7"/>
      <c r="CSU16" s="7"/>
      <c r="CSV16" s="7"/>
      <c r="CSW16" s="7"/>
      <c r="CSX16" s="7"/>
      <c r="CSY16" s="7"/>
      <c r="CSZ16" s="7"/>
      <c r="CTA16" s="7"/>
      <c r="CTB16" s="7"/>
      <c r="CTC16" s="7"/>
      <c r="CTD16" s="7"/>
      <c r="CTE16" s="7"/>
      <c r="CTF16" s="7"/>
      <c r="CTG16" s="7"/>
      <c r="CTH16" s="7"/>
      <c r="CTI16" s="7"/>
      <c r="CTJ16" s="7"/>
      <c r="CTK16" s="7"/>
      <c r="CTL16" s="7"/>
      <c r="CTM16" s="7"/>
      <c r="CTN16" s="7"/>
      <c r="CTO16" s="7"/>
      <c r="CTP16" s="7"/>
      <c r="CTQ16" s="7"/>
      <c r="CTR16" s="7"/>
      <c r="CTS16" s="7"/>
      <c r="CTT16" s="7"/>
      <c r="CTU16" s="7"/>
      <c r="CTV16" s="7"/>
      <c r="CTW16" s="7"/>
      <c r="CTX16" s="7"/>
      <c r="CTY16" s="7"/>
      <c r="CTZ16" s="7"/>
      <c r="CUA16" s="7"/>
      <c r="CUB16" s="7"/>
      <c r="CUC16" s="7"/>
      <c r="CUD16" s="7"/>
      <c r="CUE16" s="7"/>
      <c r="CUF16" s="7"/>
      <c r="CUG16" s="7"/>
      <c r="CUH16" s="7"/>
      <c r="CUI16" s="7"/>
      <c r="CUJ16" s="7"/>
      <c r="CUK16" s="7"/>
      <c r="CUL16" s="7"/>
      <c r="CUM16" s="7"/>
      <c r="CUN16" s="7"/>
      <c r="CUO16" s="7"/>
      <c r="CUP16" s="7"/>
      <c r="CUQ16" s="7"/>
      <c r="CUR16" s="7"/>
      <c r="CUS16" s="7"/>
      <c r="CUT16" s="7"/>
      <c r="CUU16" s="7"/>
      <c r="CUV16" s="7"/>
      <c r="CUW16" s="7"/>
      <c r="CUX16" s="7"/>
      <c r="CUY16" s="7"/>
      <c r="CUZ16" s="7"/>
      <c r="CVA16" s="7"/>
      <c r="CVB16" s="7"/>
      <c r="CVC16" s="7"/>
      <c r="CVD16" s="7"/>
      <c r="CVE16" s="7"/>
      <c r="CVF16" s="7"/>
      <c r="CVG16" s="7"/>
      <c r="CVH16" s="7"/>
      <c r="CVI16" s="7"/>
      <c r="CVJ16" s="7"/>
      <c r="CVK16" s="7"/>
      <c r="CVL16" s="7"/>
      <c r="CVM16" s="7"/>
      <c r="CVN16" s="7"/>
      <c r="CVO16" s="7"/>
      <c r="CVP16" s="7"/>
      <c r="CVQ16" s="7"/>
      <c r="CVR16" s="7"/>
      <c r="CVS16" s="7"/>
      <c r="CVT16" s="7"/>
      <c r="CVU16" s="7"/>
      <c r="CVV16" s="7"/>
      <c r="CVW16" s="7"/>
      <c r="CVX16" s="7"/>
      <c r="CVY16" s="7"/>
      <c r="CVZ16" s="7"/>
      <c r="CWA16" s="7"/>
      <c r="CWB16" s="7"/>
      <c r="CWC16" s="7"/>
      <c r="CWD16" s="7"/>
      <c r="CWE16" s="7"/>
      <c r="CWF16" s="7"/>
      <c r="CWG16" s="7"/>
      <c r="CWH16" s="7"/>
      <c r="CWI16" s="7"/>
      <c r="CWJ16" s="7"/>
      <c r="CWK16" s="7"/>
      <c r="CWL16" s="7"/>
      <c r="CWM16" s="7"/>
      <c r="CWN16" s="7"/>
      <c r="CWO16" s="7"/>
      <c r="CWP16" s="7"/>
      <c r="CWQ16" s="7"/>
      <c r="CWR16" s="7"/>
      <c r="CWS16" s="7"/>
      <c r="CWT16" s="7"/>
      <c r="CWU16" s="7"/>
      <c r="CWV16" s="7"/>
      <c r="CWW16" s="7"/>
      <c r="CWX16" s="7"/>
      <c r="CWY16" s="7"/>
      <c r="CWZ16" s="7"/>
      <c r="CXA16" s="7"/>
      <c r="CXB16" s="7"/>
      <c r="CXC16" s="7"/>
      <c r="CXD16" s="7"/>
      <c r="CXE16" s="7"/>
      <c r="CXF16" s="7"/>
      <c r="CXG16" s="7"/>
      <c r="CXH16" s="7"/>
      <c r="CXI16" s="7"/>
      <c r="CXJ16" s="7"/>
      <c r="CXK16" s="7"/>
      <c r="CXL16" s="7"/>
      <c r="CXM16" s="7"/>
      <c r="CXN16" s="7"/>
      <c r="CXO16" s="7"/>
      <c r="CXP16" s="7"/>
      <c r="CXQ16" s="7"/>
      <c r="CXR16" s="7"/>
      <c r="CXS16" s="7"/>
      <c r="CXT16" s="7"/>
      <c r="CXU16" s="7"/>
      <c r="CXV16" s="7"/>
      <c r="CXW16" s="7"/>
      <c r="CXX16" s="7"/>
      <c r="CXY16" s="7"/>
      <c r="CXZ16" s="7"/>
      <c r="CYA16" s="7"/>
      <c r="CYB16" s="7"/>
      <c r="CYC16" s="7"/>
      <c r="CYD16" s="7"/>
      <c r="CYE16" s="7"/>
      <c r="CYF16" s="7"/>
      <c r="CYG16" s="7"/>
      <c r="CYH16" s="7"/>
      <c r="CYI16" s="7"/>
      <c r="CYJ16" s="7"/>
      <c r="CYK16" s="7"/>
      <c r="CYL16" s="7"/>
      <c r="CYM16" s="7"/>
      <c r="CYN16" s="7"/>
      <c r="CYO16" s="7"/>
      <c r="CYP16" s="7"/>
      <c r="CYQ16" s="7"/>
      <c r="CYR16" s="7"/>
      <c r="CYS16" s="7"/>
      <c r="CYT16" s="7"/>
      <c r="CYU16" s="7"/>
      <c r="CYV16" s="7"/>
      <c r="CYW16" s="7"/>
      <c r="CYX16" s="7"/>
      <c r="CYY16" s="7"/>
      <c r="CYZ16" s="7"/>
      <c r="CZA16" s="7"/>
      <c r="CZB16" s="7"/>
      <c r="CZC16" s="7"/>
      <c r="CZD16" s="7"/>
      <c r="CZE16" s="7"/>
      <c r="CZF16" s="7"/>
      <c r="CZG16" s="7"/>
      <c r="CZH16" s="7"/>
      <c r="CZI16" s="7"/>
      <c r="CZJ16" s="7"/>
      <c r="CZK16" s="7"/>
      <c r="CZL16" s="7"/>
      <c r="CZM16" s="7"/>
      <c r="CZN16" s="7"/>
      <c r="CZO16" s="7"/>
      <c r="CZP16" s="7"/>
      <c r="CZQ16" s="7"/>
      <c r="CZR16" s="7"/>
      <c r="CZS16" s="7"/>
      <c r="CZT16" s="7"/>
      <c r="CZU16" s="7"/>
      <c r="CZV16" s="7"/>
      <c r="CZW16" s="7"/>
      <c r="CZX16" s="7"/>
      <c r="CZY16" s="7"/>
      <c r="CZZ16" s="7"/>
      <c r="DAA16" s="7"/>
      <c r="DAB16" s="7"/>
      <c r="DAC16" s="7"/>
      <c r="DAD16" s="7"/>
      <c r="DAE16" s="7"/>
      <c r="DAF16" s="7"/>
      <c r="DAG16" s="7"/>
      <c r="DAH16" s="7"/>
      <c r="DAI16" s="7"/>
      <c r="DAJ16" s="7"/>
      <c r="DAK16" s="7"/>
      <c r="DAL16" s="7"/>
      <c r="DAM16" s="7"/>
      <c r="DAN16" s="7"/>
      <c r="DAO16" s="7"/>
      <c r="DAP16" s="7"/>
      <c r="DAQ16" s="7"/>
      <c r="DAR16" s="7"/>
      <c r="DAS16" s="7"/>
      <c r="DAT16" s="7"/>
      <c r="DAU16" s="7"/>
      <c r="DAV16" s="7"/>
      <c r="DAW16" s="7"/>
      <c r="DAX16" s="7"/>
      <c r="DAY16" s="7"/>
      <c r="DAZ16" s="7"/>
      <c r="DBA16" s="7"/>
      <c r="DBB16" s="7"/>
      <c r="DBC16" s="7"/>
      <c r="DBD16" s="7"/>
      <c r="DBE16" s="7"/>
      <c r="DBF16" s="7"/>
      <c r="DBG16" s="7"/>
      <c r="DBH16" s="7"/>
      <c r="DBI16" s="7"/>
      <c r="DBJ16" s="7"/>
      <c r="DBK16" s="7"/>
      <c r="DBL16" s="7"/>
      <c r="DBM16" s="7"/>
      <c r="DBN16" s="7"/>
      <c r="DBO16" s="7"/>
      <c r="DBP16" s="7"/>
      <c r="DBQ16" s="7"/>
      <c r="DBR16" s="7"/>
      <c r="DBS16" s="7"/>
      <c r="DBT16" s="7"/>
      <c r="DBU16" s="7"/>
      <c r="DBV16" s="7"/>
      <c r="DBW16" s="7"/>
      <c r="DBX16" s="7"/>
      <c r="DBY16" s="7"/>
      <c r="DBZ16" s="7"/>
      <c r="DCA16" s="7"/>
      <c r="DCB16" s="7"/>
      <c r="DCC16" s="7"/>
      <c r="DCD16" s="7"/>
      <c r="DCE16" s="7"/>
      <c r="DCF16" s="7"/>
      <c r="DCG16" s="7"/>
      <c r="DCH16" s="7"/>
      <c r="DCI16" s="7"/>
      <c r="DCJ16" s="7"/>
      <c r="DCK16" s="7"/>
      <c r="DCL16" s="7"/>
      <c r="DCM16" s="7"/>
      <c r="DCN16" s="7"/>
      <c r="DCO16" s="7"/>
      <c r="DCP16" s="7"/>
      <c r="DCQ16" s="7"/>
      <c r="DCR16" s="7"/>
      <c r="DCS16" s="7"/>
      <c r="DCT16" s="7"/>
      <c r="DCU16" s="7"/>
      <c r="DCV16" s="7"/>
      <c r="DCW16" s="7"/>
      <c r="DCX16" s="7"/>
      <c r="DCY16" s="7"/>
      <c r="DCZ16" s="7"/>
      <c r="DDA16" s="7"/>
      <c r="DDB16" s="7"/>
      <c r="DDC16" s="7"/>
      <c r="DDD16" s="7"/>
      <c r="DDE16" s="7"/>
      <c r="DDF16" s="7"/>
      <c r="DDG16" s="7"/>
      <c r="DDH16" s="7"/>
      <c r="DDI16" s="7"/>
      <c r="DDJ16" s="7"/>
      <c r="DDK16" s="7"/>
      <c r="DDL16" s="7"/>
      <c r="DDM16" s="7"/>
      <c r="DDN16" s="7"/>
      <c r="DDO16" s="7"/>
      <c r="DDP16" s="7"/>
      <c r="DDQ16" s="7"/>
      <c r="DDR16" s="7"/>
      <c r="DDS16" s="7"/>
      <c r="DDT16" s="7"/>
      <c r="DDU16" s="7"/>
      <c r="DDV16" s="7"/>
      <c r="DDW16" s="7"/>
      <c r="DDX16" s="7"/>
      <c r="DDY16" s="7"/>
      <c r="DDZ16" s="7"/>
      <c r="DEA16" s="7"/>
      <c r="DEB16" s="7"/>
      <c r="DEC16" s="7"/>
      <c r="DED16" s="7"/>
      <c r="DEE16" s="7"/>
      <c r="DEF16" s="7"/>
      <c r="DEG16" s="7"/>
      <c r="DEH16" s="7"/>
      <c r="DEI16" s="7"/>
      <c r="DEJ16" s="7"/>
      <c r="DEK16" s="7"/>
      <c r="DEL16" s="7"/>
      <c r="DEM16" s="7"/>
      <c r="DEN16" s="7"/>
      <c r="DEO16" s="7"/>
      <c r="DEP16" s="7"/>
      <c r="DEQ16" s="7"/>
      <c r="DER16" s="7"/>
      <c r="DES16" s="7"/>
      <c r="DET16" s="7"/>
      <c r="DEU16" s="7"/>
      <c r="DEV16" s="7"/>
      <c r="DEW16" s="7"/>
      <c r="DEX16" s="7"/>
      <c r="DEY16" s="7"/>
      <c r="DEZ16" s="7"/>
      <c r="DFA16" s="7"/>
      <c r="DFB16" s="7"/>
      <c r="DFC16" s="7"/>
      <c r="DFD16" s="7"/>
      <c r="DFE16" s="7"/>
      <c r="DFF16" s="7"/>
      <c r="DFG16" s="7"/>
      <c r="DFH16" s="7"/>
      <c r="DFI16" s="7"/>
      <c r="DFJ16" s="7"/>
      <c r="DFK16" s="7"/>
      <c r="DFL16" s="7"/>
      <c r="DFM16" s="7"/>
      <c r="DFN16" s="7"/>
      <c r="DFO16" s="7"/>
      <c r="DFP16" s="7"/>
      <c r="DFQ16" s="7"/>
      <c r="DFR16" s="7"/>
      <c r="DFS16" s="7"/>
      <c r="DFT16" s="7"/>
      <c r="DFU16" s="7"/>
      <c r="DFV16" s="7"/>
      <c r="DFW16" s="7"/>
      <c r="DFX16" s="7"/>
      <c r="DFY16" s="7"/>
      <c r="DFZ16" s="7"/>
      <c r="DGA16" s="7"/>
      <c r="DGB16" s="7"/>
      <c r="DGC16" s="7"/>
      <c r="DGD16" s="7"/>
      <c r="DGE16" s="7"/>
      <c r="DGF16" s="7"/>
      <c r="DGG16" s="7"/>
      <c r="DGH16" s="7"/>
      <c r="DGI16" s="7"/>
      <c r="DGJ16" s="7"/>
      <c r="DGK16" s="7"/>
      <c r="DGL16" s="7"/>
      <c r="DGM16" s="7"/>
      <c r="DGN16" s="7"/>
      <c r="DGO16" s="7"/>
      <c r="DGP16" s="7"/>
      <c r="DGQ16" s="7"/>
      <c r="DGR16" s="7"/>
      <c r="DGS16" s="7"/>
      <c r="DGT16" s="7"/>
      <c r="DGU16" s="7"/>
      <c r="DGV16" s="7"/>
      <c r="DGW16" s="7"/>
      <c r="DGX16" s="7"/>
      <c r="DGY16" s="7"/>
      <c r="DGZ16" s="7"/>
      <c r="DHA16" s="7"/>
      <c r="DHB16" s="7"/>
      <c r="DHC16" s="7"/>
      <c r="DHD16" s="7"/>
      <c r="DHE16" s="7"/>
      <c r="DHF16" s="7"/>
      <c r="DHG16" s="7"/>
      <c r="DHH16" s="7"/>
      <c r="DHI16" s="7"/>
      <c r="DHJ16" s="7"/>
      <c r="DHK16" s="7"/>
      <c r="DHL16" s="7"/>
      <c r="DHM16" s="7"/>
      <c r="DHN16" s="7"/>
      <c r="DHO16" s="7"/>
      <c r="DHP16" s="7"/>
      <c r="DHQ16" s="7"/>
      <c r="DHR16" s="7"/>
      <c r="DHS16" s="7"/>
      <c r="DHT16" s="7"/>
      <c r="DHU16" s="7"/>
      <c r="DHV16" s="7"/>
      <c r="DHW16" s="7"/>
      <c r="DHX16" s="7"/>
      <c r="DHY16" s="7"/>
      <c r="DHZ16" s="7"/>
      <c r="DIA16" s="7"/>
      <c r="DIB16" s="7"/>
      <c r="DIC16" s="7"/>
      <c r="DID16" s="7"/>
      <c r="DIE16" s="7"/>
      <c r="DIF16" s="7"/>
      <c r="DIG16" s="7"/>
      <c r="DIH16" s="7"/>
      <c r="DII16" s="7"/>
      <c r="DIJ16" s="7"/>
      <c r="DIK16" s="7"/>
      <c r="DIL16" s="7"/>
      <c r="DIM16" s="7"/>
      <c r="DIN16" s="7"/>
      <c r="DIO16" s="7"/>
      <c r="DIP16" s="7"/>
      <c r="DIQ16" s="7"/>
      <c r="DIR16" s="7"/>
      <c r="DIS16" s="7"/>
      <c r="DIT16" s="7"/>
      <c r="DIU16" s="7"/>
      <c r="DIV16" s="7"/>
      <c r="DIW16" s="7"/>
      <c r="DIX16" s="7"/>
      <c r="DIY16" s="7"/>
      <c r="DIZ16" s="7"/>
      <c r="DJA16" s="7"/>
      <c r="DJB16" s="7"/>
      <c r="DJC16" s="7"/>
      <c r="DJD16" s="7"/>
      <c r="DJE16" s="7"/>
      <c r="DJF16" s="7"/>
      <c r="DJG16" s="7"/>
      <c r="DJH16" s="7"/>
      <c r="DJI16" s="7"/>
      <c r="DJJ16" s="7"/>
      <c r="DJK16" s="7"/>
      <c r="DJL16" s="7"/>
      <c r="DJM16" s="7"/>
      <c r="DJN16" s="7"/>
      <c r="DJO16" s="7"/>
      <c r="DJP16" s="7"/>
      <c r="DJQ16" s="7"/>
      <c r="DJR16" s="7"/>
      <c r="DJS16" s="7"/>
      <c r="DJT16" s="7"/>
      <c r="DJU16" s="7"/>
      <c r="DJV16" s="7"/>
      <c r="DJW16" s="7"/>
      <c r="DJX16" s="7"/>
      <c r="DJY16" s="7"/>
      <c r="DJZ16" s="7"/>
      <c r="DKA16" s="7"/>
      <c r="DKB16" s="7"/>
      <c r="DKC16" s="7"/>
      <c r="DKD16" s="7"/>
      <c r="DKE16" s="7"/>
      <c r="DKF16" s="7"/>
      <c r="DKG16" s="7"/>
      <c r="DKH16" s="7"/>
      <c r="DKI16" s="7"/>
      <c r="DKJ16" s="7"/>
      <c r="DKK16" s="7"/>
      <c r="DKL16" s="7"/>
      <c r="DKM16" s="7"/>
      <c r="DKN16" s="7"/>
      <c r="DKO16" s="7"/>
      <c r="DKP16" s="7"/>
      <c r="DKQ16" s="7"/>
      <c r="DKR16" s="7"/>
      <c r="DKS16" s="7"/>
      <c r="DKT16" s="7"/>
      <c r="DKU16" s="7"/>
      <c r="DKV16" s="7"/>
      <c r="DKW16" s="7"/>
      <c r="DKX16" s="7"/>
      <c r="DKY16" s="7"/>
      <c r="DKZ16" s="7"/>
      <c r="DLA16" s="7"/>
      <c r="DLB16" s="7"/>
      <c r="DLC16" s="7"/>
      <c r="DLD16" s="7"/>
      <c r="DLE16" s="7"/>
      <c r="DLF16" s="7"/>
      <c r="DLG16" s="7"/>
      <c r="DLH16" s="7"/>
      <c r="DLI16" s="7"/>
      <c r="DLJ16" s="7"/>
      <c r="DLK16" s="7"/>
      <c r="DLL16" s="7"/>
      <c r="DLM16" s="7"/>
      <c r="DLN16" s="7"/>
      <c r="DLO16" s="7"/>
      <c r="DLP16" s="7"/>
      <c r="DLQ16" s="7"/>
      <c r="DLR16" s="7"/>
      <c r="DLS16" s="7"/>
      <c r="DLT16" s="7"/>
      <c r="DLU16" s="7"/>
      <c r="DLV16" s="7"/>
      <c r="DLW16" s="7"/>
      <c r="DLX16" s="7"/>
      <c r="DLY16" s="7"/>
      <c r="DLZ16" s="7"/>
      <c r="DMA16" s="7"/>
      <c r="DMB16" s="7"/>
      <c r="DMC16" s="7"/>
      <c r="DMD16" s="7"/>
      <c r="DME16" s="7"/>
      <c r="DMF16" s="7"/>
      <c r="DMG16" s="7"/>
      <c r="DMH16" s="7"/>
      <c r="DMI16" s="7"/>
      <c r="DMJ16" s="7"/>
      <c r="DMK16" s="7"/>
      <c r="DML16" s="7"/>
      <c r="DMM16" s="7"/>
      <c r="DMN16" s="7"/>
      <c r="DMO16" s="7"/>
      <c r="DMP16" s="7"/>
      <c r="DMQ16" s="7"/>
      <c r="DMR16" s="7"/>
      <c r="DMS16" s="7"/>
      <c r="DMT16" s="7"/>
      <c r="DMU16" s="7"/>
      <c r="DMV16" s="7"/>
      <c r="DMW16" s="7"/>
      <c r="DMX16" s="7"/>
      <c r="DMY16" s="7"/>
      <c r="DMZ16" s="7"/>
      <c r="DNA16" s="7"/>
      <c r="DNB16" s="7"/>
      <c r="DNC16" s="7"/>
      <c r="DND16" s="7"/>
      <c r="DNE16" s="7"/>
      <c r="DNF16" s="7"/>
      <c r="DNG16" s="7"/>
      <c r="DNH16" s="7"/>
      <c r="DNI16" s="7"/>
      <c r="DNJ16" s="7"/>
      <c r="DNK16" s="7"/>
      <c r="DNL16" s="7"/>
      <c r="DNM16" s="7"/>
      <c r="DNN16" s="7"/>
      <c r="DNO16" s="7"/>
      <c r="DNP16" s="7"/>
      <c r="DNQ16" s="7"/>
      <c r="DNR16" s="7"/>
      <c r="DNS16" s="7"/>
      <c r="DNT16" s="7"/>
      <c r="DNU16" s="7"/>
      <c r="DNV16" s="7"/>
      <c r="DNW16" s="7"/>
      <c r="DNX16" s="7"/>
      <c r="DNY16" s="7"/>
      <c r="DNZ16" s="7"/>
      <c r="DOA16" s="7"/>
      <c r="DOB16" s="7"/>
      <c r="DOC16" s="7"/>
      <c r="DOD16" s="7"/>
      <c r="DOE16" s="7"/>
      <c r="DOF16" s="7"/>
      <c r="DOG16" s="7"/>
      <c r="DOH16" s="7"/>
      <c r="DOI16" s="7"/>
      <c r="DOJ16" s="7"/>
      <c r="DOK16" s="7"/>
      <c r="DOL16" s="7"/>
      <c r="DOM16" s="7"/>
      <c r="DON16" s="7"/>
      <c r="DOO16" s="7"/>
      <c r="DOP16" s="7"/>
      <c r="DOQ16" s="7"/>
      <c r="DOR16" s="7"/>
      <c r="DOS16" s="7"/>
      <c r="DOT16" s="7"/>
      <c r="DOU16" s="7"/>
      <c r="DOV16" s="7"/>
      <c r="DOW16" s="7"/>
      <c r="DOX16" s="7"/>
      <c r="DOY16" s="7"/>
      <c r="DOZ16" s="7"/>
      <c r="DPA16" s="7"/>
      <c r="DPB16" s="7"/>
      <c r="DPC16" s="7"/>
      <c r="DPD16" s="7"/>
      <c r="DPE16" s="7"/>
      <c r="DPF16" s="7"/>
      <c r="DPG16" s="7"/>
      <c r="DPH16" s="7"/>
      <c r="DPI16" s="7"/>
      <c r="DPJ16" s="7"/>
      <c r="DPK16" s="7"/>
      <c r="DPL16" s="7"/>
      <c r="DPM16" s="7"/>
      <c r="DPN16" s="7"/>
      <c r="DPO16" s="7"/>
      <c r="DPP16" s="7"/>
      <c r="DPQ16" s="7"/>
      <c r="DPR16" s="7"/>
      <c r="DPS16" s="7"/>
      <c r="DPT16" s="7"/>
      <c r="DPU16" s="7"/>
      <c r="DPV16" s="7"/>
      <c r="DPW16" s="7"/>
      <c r="DPX16" s="7"/>
      <c r="DPY16" s="7"/>
      <c r="DPZ16" s="7"/>
      <c r="DQA16" s="7"/>
      <c r="DQB16" s="7"/>
      <c r="DQC16" s="7"/>
      <c r="DQD16" s="7"/>
      <c r="DQE16" s="7"/>
      <c r="DQF16" s="7"/>
      <c r="DQG16" s="7"/>
      <c r="DQH16" s="7"/>
      <c r="DQI16" s="7"/>
      <c r="DQJ16" s="7"/>
      <c r="DQK16" s="7"/>
      <c r="DQL16" s="7"/>
      <c r="DQM16" s="7"/>
      <c r="DQN16" s="7"/>
      <c r="DQO16" s="7"/>
      <c r="DQP16" s="7"/>
      <c r="DQQ16" s="7"/>
      <c r="DQR16" s="7"/>
      <c r="DQS16" s="7"/>
      <c r="DQT16" s="7"/>
      <c r="DQU16" s="7"/>
      <c r="DQV16" s="7"/>
      <c r="DQW16" s="7"/>
      <c r="DQX16" s="7"/>
      <c r="DQY16" s="7"/>
      <c r="DQZ16" s="7"/>
      <c r="DRA16" s="7"/>
      <c r="DRB16" s="7"/>
      <c r="DRC16" s="7"/>
      <c r="DRD16" s="7"/>
      <c r="DRE16" s="7"/>
      <c r="DRF16" s="7"/>
      <c r="DRG16" s="7"/>
      <c r="DRH16" s="7"/>
      <c r="DRI16" s="7"/>
      <c r="DRJ16" s="7"/>
      <c r="DRK16" s="7"/>
      <c r="DRL16" s="7"/>
      <c r="DRM16" s="7"/>
      <c r="DRN16" s="7"/>
      <c r="DRO16" s="7"/>
      <c r="DRP16" s="7"/>
      <c r="DRQ16" s="7"/>
      <c r="DRR16" s="7"/>
      <c r="DRS16" s="7"/>
      <c r="DRT16" s="7"/>
      <c r="DRU16" s="7"/>
      <c r="DRV16" s="7"/>
      <c r="DRW16" s="7"/>
      <c r="DRX16" s="7"/>
      <c r="DRY16" s="7"/>
      <c r="DRZ16" s="7"/>
      <c r="DSA16" s="7"/>
      <c r="DSB16" s="7"/>
      <c r="DSC16" s="7"/>
      <c r="DSD16" s="7"/>
      <c r="DSE16" s="7"/>
      <c r="DSF16" s="7"/>
      <c r="DSG16" s="7"/>
      <c r="DSH16" s="7"/>
      <c r="DSI16" s="7"/>
      <c r="DSJ16" s="7"/>
      <c r="DSK16" s="7"/>
      <c r="DSL16" s="7"/>
      <c r="DSM16" s="7"/>
      <c r="DSN16" s="7"/>
      <c r="DSO16" s="7"/>
      <c r="DSP16" s="7"/>
      <c r="DSQ16" s="7"/>
      <c r="DSR16" s="7"/>
      <c r="DSS16" s="7"/>
      <c r="DST16" s="7"/>
      <c r="DSU16" s="7"/>
      <c r="DSV16" s="7"/>
      <c r="DSW16" s="7"/>
      <c r="DSX16" s="7"/>
      <c r="DSY16" s="7"/>
      <c r="DSZ16" s="7"/>
      <c r="DTA16" s="7"/>
      <c r="DTB16" s="7"/>
      <c r="DTC16" s="7"/>
      <c r="DTD16" s="7"/>
      <c r="DTE16" s="7"/>
      <c r="DTF16" s="7"/>
      <c r="DTG16" s="7"/>
      <c r="DTH16" s="7"/>
      <c r="DTI16" s="7"/>
      <c r="DTJ16" s="7"/>
      <c r="DTK16" s="7"/>
      <c r="DTL16" s="7"/>
      <c r="DTM16" s="7"/>
      <c r="DTN16" s="7"/>
      <c r="DTO16" s="7"/>
      <c r="DTP16" s="7"/>
      <c r="DTQ16" s="7"/>
      <c r="DTR16" s="7"/>
      <c r="DTS16" s="7"/>
      <c r="DTT16" s="7"/>
      <c r="DTU16" s="7"/>
      <c r="DTV16" s="7"/>
      <c r="DTW16" s="7"/>
      <c r="DTX16" s="7"/>
      <c r="DTY16" s="7"/>
      <c r="DTZ16" s="7"/>
      <c r="DUA16" s="7"/>
      <c r="DUB16" s="7"/>
      <c r="DUC16" s="7"/>
      <c r="DUD16" s="7"/>
      <c r="DUE16" s="7"/>
      <c r="DUF16" s="7"/>
      <c r="DUG16" s="7"/>
      <c r="DUH16" s="7"/>
      <c r="DUI16" s="7"/>
      <c r="DUJ16" s="7"/>
      <c r="DUK16" s="7"/>
      <c r="DUL16" s="7"/>
      <c r="DUM16" s="7"/>
      <c r="DUN16" s="7"/>
      <c r="DUO16" s="7"/>
      <c r="DUP16" s="7"/>
      <c r="DUQ16" s="7"/>
      <c r="DUR16" s="7"/>
      <c r="DUS16" s="7"/>
      <c r="DUT16" s="7"/>
      <c r="DUU16" s="7"/>
      <c r="DUV16" s="7"/>
      <c r="DUW16" s="7"/>
      <c r="DUX16" s="7"/>
      <c r="DUY16" s="7"/>
      <c r="DUZ16" s="7"/>
      <c r="DVA16" s="7"/>
      <c r="DVB16" s="7"/>
      <c r="DVC16" s="7"/>
      <c r="DVD16" s="7"/>
      <c r="DVE16" s="7"/>
      <c r="DVF16" s="7"/>
      <c r="DVG16" s="7"/>
      <c r="DVH16" s="7"/>
      <c r="DVI16" s="7"/>
      <c r="DVJ16" s="7"/>
      <c r="DVK16" s="7"/>
      <c r="DVL16" s="7"/>
      <c r="DVM16" s="7"/>
      <c r="DVN16" s="7"/>
      <c r="DVO16" s="7"/>
      <c r="DVP16" s="7"/>
      <c r="DVQ16" s="7"/>
      <c r="DVR16" s="7"/>
      <c r="DVS16" s="7"/>
      <c r="DVT16" s="7"/>
      <c r="DVU16" s="7"/>
      <c r="DVV16" s="7"/>
      <c r="DVW16" s="7"/>
      <c r="DVX16" s="7"/>
      <c r="DVY16" s="7"/>
      <c r="DVZ16" s="7"/>
      <c r="DWA16" s="7"/>
      <c r="DWB16" s="7"/>
      <c r="DWC16" s="7"/>
      <c r="DWD16" s="7"/>
      <c r="DWE16" s="7"/>
      <c r="DWF16" s="7"/>
      <c r="DWG16" s="7"/>
      <c r="DWH16" s="7"/>
      <c r="DWI16" s="7"/>
      <c r="DWJ16" s="7"/>
      <c r="DWK16" s="7"/>
      <c r="DWL16" s="7"/>
      <c r="DWM16" s="7"/>
      <c r="DWN16" s="7"/>
      <c r="DWO16" s="7"/>
      <c r="DWP16" s="7"/>
      <c r="DWQ16" s="7"/>
      <c r="DWR16" s="7"/>
      <c r="DWS16" s="7"/>
      <c r="DWT16" s="7"/>
      <c r="DWU16" s="7"/>
      <c r="DWV16" s="7"/>
      <c r="DWW16" s="7"/>
      <c r="DWX16" s="7"/>
      <c r="DWY16" s="7"/>
      <c r="DWZ16" s="7"/>
      <c r="DXA16" s="7"/>
      <c r="DXB16" s="7"/>
      <c r="DXC16" s="7"/>
      <c r="DXD16" s="7"/>
      <c r="DXE16" s="7"/>
      <c r="DXF16" s="7"/>
      <c r="DXG16" s="7"/>
      <c r="DXH16" s="7"/>
      <c r="DXI16" s="7"/>
      <c r="DXJ16" s="7"/>
      <c r="DXK16" s="7"/>
      <c r="DXL16" s="7"/>
      <c r="DXM16" s="7"/>
      <c r="DXN16" s="7"/>
      <c r="DXO16" s="7"/>
      <c r="DXP16" s="7"/>
      <c r="DXQ16" s="7"/>
      <c r="DXR16" s="7"/>
      <c r="DXS16" s="7"/>
      <c r="DXT16" s="7"/>
      <c r="DXU16" s="7"/>
      <c r="DXV16" s="7"/>
      <c r="DXW16" s="7"/>
      <c r="DXX16" s="7"/>
      <c r="DXY16" s="7"/>
      <c r="DXZ16" s="7"/>
      <c r="DYA16" s="7"/>
      <c r="DYB16" s="7"/>
      <c r="DYC16" s="7"/>
      <c r="DYD16" s="7"/>
      <c r="DYE16" s="7"/>
      <c r="DYF16" s="7"/>
      <c r="DYG16" s="7"/>
      <c r="DYH16" s="7"/>
      <c r="DYI16" s="7"/>
      <c r="DYJ16" s="7"/>
      <c r="DYK16" s="7"/>
      <c r="DYL16" s="7"/>
      <c r="DYM16" s="7"/>
      <c r="DYN16" s="7"/>
      <c r="DYO16" s="7"/>
      <c r="DYP16" s="7"/>
      <c r="DYQ16" s="7"/>
      <c r="DYR16" s="7"/>
      <c r="DYS16" s="7"/>
      <c r="DYT16" s="7"/>
      <c r="DYU16" s="7"/>
      <c r="DYV16" s="7"/>
      <c r="DYW16" s="7"/>
      <c r="DYX16" s="7"/>
      <c r="DYY16" s="7"/>
      <c r="DYZ16" s="7"/>
      <c r="DZA16" s="7"/>
      <c r="DZB16" s="7"/>
      <c r="DZC16" s="7"/>
      <c r="DZD16" s="7"/>
      <c r="DZE16" s="7"/>
      <c r="DZF16" s="7"/>
      <c r="DZG16" s="7"/>
      <c r="DZH16" s="7"/>
      <c r="DZI16" s="7"/>
      <c r="DZJ16" s="7"/>
      <c r="DZK16" s="7"/>
      <c r="DZL16" s="7"/>
      <c r="DZM16" s="7"/>
      <c r="DZN16" s="7"/>
      <c r="DZO16" s="7"/>
      <c r="DZP16" s="7"/>
      <c r="DZQ16" s="7"/>
      <c r="DZR16" s="7"/>
      <c r="DZS16" s="7"/>
      <c r="DZT16" s="7"/>
      <c r="DZU16" s="7"/>
      <c r="DZV16" s="7"/>
      <c r="DZW16" s="7"/>
      <c r="DZX16" s="7"/>
      <c r="DZY16" s="7"/>
      <c r="DZZ16" s="7"/>
      <c r="EAA16" s="7"/>
      <c r="EAB16" s="7"/>
      <c r="EAC16" s="7"/>
      <c r="EAD16" s="7"/>
      <c r="EAE16" s="7"/>
      <c r="EAF16" s="7"/>
      <c r="EAG16" s="7"/>
      <c r="EAH16" s="7"/>
      <c r="EAI16" s="7"/>
      <c r="EAJ16" s="7"/>
      <c r="EAK16" s="7"/>
      <c r="EAL16" s="7"/>
      <c r="EAM16" s="7"/>
      <c r="EAN16" s="7"/>
      <c r="EAO16" s="7"/>
      <c r="EAP16" s="7"/>
      <c r="EAQ16" s="7"/>
      <c r="EAR16" s="7"/>
      <c r="EAS16" s="7"/>
      <c r="EAT16" s="7"/>
      <c r="EAU16" s="7"/>
      <c r="EAV16" s="7"/>
      <c r="EAW16" s="7"/>
      <c r="EAX16" s="7"/>
      <c r="EAY16" s="7"/>
      <c r="EAZ16" s="7"/>
      <c r="EBA16" s="7"/>
      <c r="EBB16" s="7"/>
      <c r="EBC16" s="7"/>
      <c r="EBD16" s="7"/>
      <c r="EBE16" s="7"/>
      <c r="EBF16" s="7"/>
      <c r="EBG16" s="7"/>
      <c r="EBH16" s="7"/>
      <c r="EBI16" s="7"/>
      <c r="EBJ16" s="7"/>
      <c r="EBK16" s="7"/>
      <c r="EBL16" s="7"/>
      <c r="EBM16" s="7"/>
      <c r="EBN16" s="7"/>
      <c r="EBO16" s="7"/>
      <c r="EBP16" s="7"/>
      <c r="EBQ16" s="7"/>
      <c r="EBR16" s="7"/>
      <c r="EBS16" s="7"/>
      <c r="EBT16" s="7"/>
      <c r="EBU16" s="7"/>
      <c r="EBV16" s="7"/>
      <c r="EBW16" s="7"/>
      <c r="EBX16" s="7"/>
      <c r="EBY16" s="7"/>
      <c r="EBZ16" s="7"/>
      <c r="ECA16" s="7"/>
      <c r="ECB16" s="7"/>
      <c r="ECC16" s="7"/>
      <c r="ECD16" s="7"/>
      <c r="ECE16" s="7"/>
      <c r="ECF16" s="7"/>
      <c r="ECG16" s="7"/>
      <c r="ECH16" s="7"/>
      <c r="ECI16" s="7"/>
      <c r="ECJ16" s="7"/>
      <c r="ECK16" s="7"/>
      <c r="ECL16" s="7"/>
      <c r="ECM16" s="7"/>
      <c r="ECN16" s="7"/>
      <c r="ECO16" s="7"/>
      <c r="ECP16" s="7"/>
      <c r="ECQ16" s="7"/>
      <c r="ECR16" s="7"/>
      <c r="ECS16" s="7"/>
      <c r="ECT16" s="7"/>
      <c r="ECU16" s="7"/>
      <c r="ECV16" s="7"/>
      <c r="ECW16" s="7"/>
      <c r="ECX16" s="7"/>
      <c r="ECY16" s="7"/>
      <c r="ECZ16" s="7"/>
      <c r="EDA16" s="7"/>
      <c r="EDB16" s="7"/>
      <c r="EDC16" s="7"/>
      <c r="EDD16" s="7"/>
      <c r="EDE16" s="7"/>
      <c r="EDF16" s="7"/>
      <c r="EDG16" s="7"/>
      <c r="EDH16" s="7"/>
      <c r="EDI16" s="7"/>
      <c r="EDJ16" s="7"/>
      <c r="EDK16" s="7"/>
      <c r="EDL16" s="7"/>
      <c r="EDM16" s="7"/>
      <c r="EDN16" s="7"/>
      <c r="EDO16" s="7"/>
      <c r="EDP16" s="7"/>
      <c r="EDQ16" s="7"/>
      <c r="EDR16" s="7"/>
      <c r="EDS16" s="7"/>
      <c r="EDT16" s="7"/>
      <c r="EDU16" s="7"/>
      <c r="EDV16" s="7"/>
      <c r="EDW16" s="7"/>
      <c r="EDX16" s="7"/>
      <c r="EDY16" s="7"/>
      <c r="EDZ16" s="7"/>
      <c r="EEA16" s="7"/>
      <c r="EEB16" s="7"/>
      <c r="EEC16" s="7"/>
      <c r="EED16" s="7"/>
      <c r="EEE16" s="7"/>
      <c r="EEF16" s="7"/>
      <c r="EEG16" s="7"/>
      <c r="EEH16" s="7"/>
      <c r="EEI16" s="7"/>
      <c r="EEJ16" s="7"/>
      <c r="EEK16" s="7"/>
      <c r="EEL16" s="7"/>
      <c r="EEM16" s="7"/>
      <c r="EEN16" s="7"/>
      <c r="EEO16" s="7"/>
      <c r="EEP16" s="7"/>
      <c r="EEQ16" s="7"/>
      <c r="EER16" s="7"/>
      <c r="EES16" s="7"/>
      <c r="EET16" s="7"/>
      <c r="EEU16" s="7"/>
      <c r="EEV16" s="7"/>
      <c r="EEW16" s="7"/>
      <c r="EEX16" s="7"/>
      <c r="EEY16" s="7"/>
      <c r="EEZ16" s="7"/>
      <c r="EFA16" s="7"/>
      <c r="EFB16" s="7"/>
      <c r="EFC16" s="7"/>
      <c r="EFD16" s="7"/>
      <c r="EFE16" s="7"/>
      <c r="EFF16" s="7"/>
      <c r="EFG16" s="7"/>
      <c r="EFH16" s="7"/>
      <c r="EFI16" s="7"/>
      <c r="EFJ16" s="7"/>
      <c r="EFK16" s="7"/>
      <c r="EFL16" s="7"/>
      <c r="EFM16" s="7"/>
      <c r="EFN16" s="7"/>
      <c r="EFO16" s="7"/>
      <c r="EFP16" s="7"/>
      <c r="EFQ16" s="7"/>
      <c r="EFR16" s="7"/>
      <c r="EFS16" s="7"/>
      <c r="EFT16" s="7"/>
      <c r="EFU16" s="7"/>
      <c r="EFV16" s="7"/>
      <c r="EFW16" s="7"/>
      <c r="EFX16" s="7"/>
      <c r="EFY16" s="7"/>
      <c r="EFZ16" s="7"/>
      <c r="EGA16" s="7"/>
      <c r="EGB16" s="7"/>
      <c r="EGC16" s="7"/>
      <c r="EGD16" s="7"/>
      <c r="EGE16" s="7"/>
      <c r="EGF16" s="7"/>
      <c r="EGG16" s="7"/>
      <c r="EGH16" s="7"/>
      <c r="EGI16" s="7"/>
      <c r="EGJ16" s="7"/>
      <c r="EGK16" s="7"/>
      <c r="EGL16" s="7"/>
      <c r="EGM16" s="7"/>
      <c r="EGN16" s="7"/>
      <c r="EGO16" s="7"/>
      <c r="EGP16" s="7"/>
      <c r="EGQ16" s="7"/>
      <c r="EGR16" s="7"/>
      <c r="EGS16" s="7"/>
      <c r="EGT16" s="7"/>
      <c r="EGU16" s="7"/>
      <c r="EGV16" s="7"/>
      <c r="EGW16" s="7"/>
      <c r="EGX16" s="7"/>
      <c r="EGY16" s="7"/>
      <c r="EGZ16" s="7"/>
      <c r="EHA16" s="7"/>
      <c r="EHB16" s="7"/>
      <c r="EHC16" s="7"/>
      <c r="EHD16" s="7"/>
      <c r="EHE16" s="7"/>
      <c r="EHF16" s="7"/>
      <c r="EHG16" s="7"/>
      <c r="EHH16" s="7"/>
      <c r="EHI16" s="7"/>
      <c r="EHJ16" s="7"/>
      <c r="EHK16" s="7"/>
      <c r="EHL16" s="7"/>
      <c r="EHM16" s="7"/>
      <c r="EHN16" s="7"/>
      <c r="EHO16" s="7"/>
      <c r="EHP16" s="7"/>
      <c r="EHQ16" s="7"/>
      <c r="EHR16" s="7"/>
      <c r="EHS16" s="7"/>
      <c r="EHT16" s="7"/>
      <c r="EHU16" s="7"/>
      <c r="EHV16" s="7"/>
      <c r="EHW16" s="7"/>
      <c r="EHX16" s="7"/>
      <c r="EHY16" s="7"/>
      <c r="EHZ16" s="7"/>
      <c r="EIA16" s="7"/>
      <c r="EIB16" s="7"/>
      <c r="EIC16" s="7"/>
      <c r="EID16" s="7"/>
      <c r="EIE16" s="7"/>
      <c r="EIF16" s="7"/>
      <c r="EIG16" s="7"/>
      <c r="EIH16" s="7"/>
      <c r="EII16" s="7"/>
      <c r="EIJ16" s="7"/>
      <c r="EIK16" s="7"/>
      <c r="EIL16" s="7"/>
      <c r="EIM16" s="7"/>
      <c r="EIN16" s="7"/>
      <c r="EIO16" s="7"/>
      <c r="EIP16" s="7"/>
      <c r="EIQ16" s="7"/>
      <c r="EIR16" s="7"/>
      <c r="EIS16" s="7"/>
      <c r="EIT16" s="7"/>
      <c r="EIU16" s="7"/>
      <c r="EIV16" s="7"/>
      <c r="EIW16" s="7"/>
      <c r="EIX16" s="7"/>
      <c r="EIY16" s="7"/>
      <c r="EIZ16" s="7"/>
      <c r="EJA16" s="7"/>
      <c r="EJB16" s="7"/>
      <c r="EJC16" s="7"/>
      <c r="EJD16" s="7"/>
      <c r="EJE16" s="7"/>
      <c r="EJF16" s="7"/>
      <c r="EJG16" s="7"/>
      <c r="EJH16" s="7"/>
      <c r="EJI16" s="7"/>
      <c r="EJJ16" s="7"/>
      <c r="EJK16" s="7"/>
      <c r="EJL16" s="7"/>
      <c r="EJM16" s="7"/>
      <c r="EJN16" s="7"/>
      <c r="EJO16" s="7"/>
      <c r="EJP16" s="7"/>
      <c r="EJQ16" s="7"/>
      <c r="EJR16" s="7"/>
      <c r="EJS16" s="7"/>
      <c r="EJT16" s="7"/>
      <c r="EJU16" s="7"/>
      <c r="EJV16" s="7"/>
      <c r="EJW16" s="7"/>
      <c r="EJX16" s="7"/>
      <c r="EJY16" s="7"/>
      <c r="EJZ16" s="7"/>
      <c r="EKA16" s="7"/>
      <c r="EKB16" s="7"/>
      <c r="EKC16" s="7"/>
      <c r="EKD16" s="7"/>
      <c r="EKE16" s="7"/>
      <c r="EKF16" s="7"/>
      <c r="EKG16" s="7"/>
      <c r="EKH16" s="7"/>
      <c r="EKI16" s="7"/>
      <c r="EKJ16" s="7"/>
      <c r="EKK16" s="7"/>
      <c r="EKL16" s="7"/>
      <c r="EKM16" s="7"/>
      <c r="EKN16" s="7"/>
      <c r="EKO16" s="7"/>
      <c r="EKP16" s="7"/>
      <c r="EKQ16" s="7"/>
      <c r="EKR16" s="7"/>
      <c r="EKS16" s="7"/>
      <c r="EKT16" s="7"/>
      <c r="EKU16" s="7"/>
      <c r="EKV16" s="7"/>
      <c r="EKW16" s="7"/>
      <c r="EKX16" s="7"/>
      <c r="EKY16" s="7"/>
      <c r="EKZ16" s="7"/>
      <c r="ELA16" s="7"/>
      <c r="ELB16" s="7"/>
      <c r="ELC16" s="7"/>
      <c r="ELD16" s="7"/>
      <c r="ELE16" s="7"/>
      <c r="ELF16" s="7"/>
      <c r="ELG16" s="7"/>
      <c r="ELH16" s="7"/>
      <c r="ELI16" s="7"/>
      <c r="ELJ16" s="7"/>
      <c r="ELK16" s="7"/>
      <c r="ELL16" s="7"/>
      <c r="ELM16" s="7"/>
      <c r="ELN16" s="7"/>
      <c r="ELO16" s="7"/>
      <c r="ELP16" s="7"/>
      <c r="ELQ16" s="7"/>
      <c r="ELR16" s="7"/>
      <c r="ELS16" s="7"/>
      <c r="ELT16" s="7"/>
      <c r="ELU16" s="7"/>
      <c r="ELV16" s="7"/>
      <c r="ELW16" s="7"/>
      <c r="ELX16" s="7"/>
      <c r="ELY16" s="7"/>
      <c r="ELZ16" s="7"/>
      <c r="EMA16" s="7"/>
      <c r="EMB16" s="7"/>
      <c r="EMC16" s="7"/>
      <c r="EMD16" s="7"/>
      <c r="EME16" s="7"/>
      <c r="EMF16" s="7"/>
      <c r="EMG16" s="7"/>
      <c r="EMH16" s="7"/>
      <c r="EMI16" s="7"/>
      <c r="EMJ16" s="7"/>
      <c r="EMK16" s="7"/>
      <c r="EML16" s="7"/>
      <c r="EMM16" s="7"/>
      <c r="EMN16" s="7"/>
      <c r="EMO16" s="7"/>
      <c r="EMP16" s="7"/>
      <c r="EMQ16" s="7"/>
      <c r="EMR16" s="7"/>
      <c r="EMS16" s="7"/>
      <c r="EMT16" s="7"/>
      <c r="EMU16" s="7"/>
      <c r="EMV16" s="7"/>
      <c r="EMW16" s="7"/>
      <c r="EMX16" s="7"/>
      <c r="EMY16" s="7"/>
      <c r="EMZ16" s="7"/>
      <c r="ENA16" s="7"/>
      <c r="ENB16" s="7"/>
      <c r="ENC16" s="7"/>
      <c r="END16" s="7"/>
      <c r="ENE16" s="7"/>
      <c r="ENF16" s="7"/>
      <c r="ENG16" s="7"/>
      <c r="ENH16" s="7"/>
      <c r="ENI16" s="7"/>
      <c r="ENJ16" s="7"/>
      <c r="ENK16" s="7"/>
      <c r="ENL16" s="7"/>
      <c r="ENM16" s="7"/>
      <c r="ENN16" s="7"/>
      <c r="ENO16" s="7"/>
      <c r="ENP16" s="7"/>
      <c r="ENQ16" s="7"/>
      <c r="ENR16" s="7"/>
      <c r="ENS16" s="7"/>
      <c r="ENT16" s="7"/>
      <c r="ENU16" s="7"/>
      <c r="ENV16" s="7"/>
      <c r="ENW16" s="7"/>
      <c r="ENX16" s="7"/>
      <c r="ENY16" s="7"/>
      <c r="ENZ16" s="7"/>
      <c r="EOA16" s="7"/>
      <c r="EOB16" s="7"/>
      <c r="EOC16" s="7"/>
      <c r="EOD16" s="7"/>
      <c r="EOE16" s="7"/>
      <c r="EOF16" s="7"/>
      <c r="EOG16" s="7"/>
      <c r="EOH16" s="7"/>
      <c r="EOI16" s="7"/>
      <c r="EOJ16" s="7"/>
      <c r="EOK16" s="7"/>
      <c r="EOL16" s="7"/>
      <c r="EOM16" s="7"/>
      <c r="EON16" s="7"/>
      <c r="EOO16" s="7"/>
      <c r="EOP16" s="7"/>
      <c r="EOQ16" s="7"/>
      <c r="EOR16" s="7"/>
      <c r="EOS16" s="7"/>
      <c r="EOT16" s="7"/>
      <c r="EOU16" s="7"/>
      <c r="EOV16" s="7"/>
      <c r="EOW16" s="7"/>
      <c r="EOX16" s="7"/>
      <c r="EOY16" s="7"/>
      <c r="EOZ16" s="7"/>
      <c r="EPA16" s="7"/>
      <c r="EPB16" s="7"/>
      <c r="EPC16" s="7"/>
      <c r="EPD16" s="7"/>
      <c r="EPE16" s="7"/>
      <c r="EPF16" s="7"/>
      <c r="EPG16" s="7"/>
      <c r="EPH16" s="7"/>
      <c r="EPI16" s="7"/>
      <c r="EPJ16" s="7"/>
      <c r="EPK16" s="7"/>
      <c r="EPL16" s="7"/>
      <c r="EPM16" s="7"/>
      <c r="EPN16" s="7"/>
      <c r="EPO16" s="7"/>
      <c r="EPP16" s="7"/>
      <c r="EPQ16" s="7"/>
      <c r="EPR16" s="7"/>
      <c r="EPS16" s="7"/>
      <c r="EPT16" s="7"/>
      <c r="EPU16" s="7"/>
      <c r="EPV16" s="7"/>
      <c r="EPW16" s="7"/>
      <c r="EPX16" s="7"/>
      <c r="EPY16" s="7"/>
      <c r="EPZ16" s="7"/>
      <c r="EQA16" s="7"/>
      <c r="EQB16" s="7"/>
      <c r="EQC16" s="7"/>
      <c r="EQD16" s="7"/>
      <c r="EQE16" s="7"/>
      <c r="EQF16" s="7"/>
      <c r="EQG16" s="7"/>
      <c r="EQH16" s="7"/>
      <c r="EQI16" s="7"/>
      <c r="EQJ16" s="7"/>
      <c r="EQK16" s="7"/>
      <c r="EQL16" s="7"/>
      <c r="EQM16" s="7"/>
      <c r="EQN16" s="7"/>
      <c r="EQO16" s="7"/>
      <c r="EQP16" s="7"/>
      <c r="EQQ16" s="7"/>
      <c r="EQR16" s="7"/>
      <c r="EQS16" s="7"/>
      <c r="EQT16" s="7"/>
      <c r="EQU16" s="7"/>
      <c r="EQV16" s="7"/>
      <c r="EQW16" s="7"/>
      <c r="EQX16" s="7"/>
      <c r="EQY16" s="7"/>
      <c r="EQZ16" s="7"/>
      <c r="ERA16" s="7"/>
      <c r="ERB16" s="7"/>
      <c r="ERC16" s="7"/>
      <c r="ERD16" s="7"/>
      <c r="ERE16" s="7"/>
      <c r="ERF16" s="7"/>
      <c r="ERG16" s="7"/>
      <c r="ERH16" s="7"/>
      <c r="ERI16" s="7"/>
      <c r="ERJ16" s="7"/>
      <c r="ERK16" s="7"/>
      <c r="ERL16" s="7"/>
      <c r="ERM16" s="7"/>
      <c r="ERN16" s="7"/>
      <c r="ERO16" s="7"/>
      <c r="ERP16" s="7"/>
      <c r="ERQ16" s="7"/>
      <c r="ERR16" s="7"/>
      <c r="ERS16" s="7"/>
      <c r="ERT16" s="7"/>
      <c r="ERU16" s="7"/>
      <c r="ERV16" s="7"/>
      <c r="ERW16" s="7"/>
      <c r="ERX16" s="7"/>
      <c r="ERY16" s="7"/>
      <c r="ERZ16" s="7"/>
      <c r="ESA16" s="7"/>
      <c r="ESB16" s="7"/>
      <c r="ESC16" s="7"/>
      <c r="ESD16" s="7"/>
      <c r="ESE16" s="7"/>
      <c r="ESF16" s="7"/>
      <c r="ESG16" s="7"/>
      <c r="ESH16" s="7"/>
      <c r="ESI16" s="7"/>
      <c r="ESJ16" s="7"/>
      <c r="ESK16" s="7"/>
      <c r="ESL16" s="7"/>
      <c r="ESM16" s="7"/>
      <c r="ESN16" s="7"/>
      <c r="ESO16" s="7"/>
      <c r="ESP16" s="7"/>
      <c r="ESQ16" s="7"/>
      <c r="ESR16" s="7"/>
      <c r="ESS16" s="7"/>
      <c r="EST16" s="7"/>
      <c r="ESU16" s="7"/>
      <c r="ESV16" s="7"/>
      <c r="ESW16" s="7"/>
      <c r="ESX16" s="7"/>
      <c r="ESY16" s="7"/>
      <c r="ESZ16" s="7"/>
      <c r="ETA16" s="7"/>
      <c r="ETB16" s="7"/>
      <c r="ETC16" s="7"/>
      <c r="ETD16" s="7"/>
      <c r="ETE16" s="7"/>
      <c r="ETF16" s="7"/>
      <c r="ETG16" s="7"/>
      <c r="ETH16" s="7"/>
      <c r="ETI16" s="7"/>
      <c r="ETJ16" s="7"/>
      <c r="ETK16" s="7"/>
      <c r="ETL16" s="7"/>
      <c r="ETM16" s="7"/>
      <c r="ETN16" s="7"/>
      <c r="ETO16" s="7"/>
      <c r="ETP16" s="7"/>
      <c r="ETQ16" s="7"/>
      <c r="ETR16" s="7"/>
      <c r="ETS16" s="7"/>
      <c r="ETT16" s="7"/>
      <c r="ETU16" s="7"/>
      <c r="ETV16" s="7"/>
      <c r="ETW16" s="7"/>
      <c r="ETX16" s="7"/>
      <c r="ETY16" s="7"/>
      <c r="ETZ16" s="7"/>
      <c r="EUA16" s="7"/>
      <c r="EUB16" s="7"/>
      <c r="EUC16" s="7"/>
      <c r="EUD16" s="7"/>
      <c r="EUE16" s="7"/>
      <c r="EUF16" s="7"/>
      <c r="EUG16" s="7"/>
      <c r="EUH16" s="7"/>
      <c r="EUI16" s="7"/>
      <c r="EUJ16" s="7"/>
      <c r="EUK16" s="7"/>
      <c r="EUL16" s="7"/>
      <c r="EUM16" s="7"/>
      <c r="EUN16" s="7"/>
      <c r="EUO16" s="7"/>
      <c r="EUP16" s="7"/>
      <c r="EUQ16" s="7"/>
      <c r="EUR16" s="7"/>
      <c r="EUS16" s="7"/>
      <c r="EUT16" s="7"/>
      <c r="EUU16" s="7"/>
      <c r="EUV16" s="7"/>
      <c r="EUW16" s="7"/>
      <c r="EUX16" s="7"/>
      <c r="EUY16" s="7"/>
      <c r="EUZ16" s="7"/>
      <c r="EVA16" s="7"/>
      <c r="EVB16" s="7"/>
      <c r="EVC16" s="7"/>
      <c r="EVD16" s="7"/>
      <c r="EVE16" s="7"/>
      <c r="EVF16" s="7"/>
      <c r="EVG16" s="7"/>
      <c r="EVH16" s="7"/>
      <c r="EVI16" s="7"/>
      <c r="EVJ16" s="7"/>
      <c r="EVK16" s="7"/>
      <c r="EVL16" s="7"/>
      <c r="EVM16" s="7"/>
      <c r="EVN16" s="7"/>
      <c r="EVO16" s="7"/>
      <c r="EVP16" s="7"/>
      <c r="EVQ16" s="7"/>
      <c r="EVR16" s="7"/>
      <c r="EVS16" s="7"/>
      <c r="EVT16" s="7"/>
      <c r="EVU16" s="7"/>
      <c r="EVV16" s="7"/>
      <c r="EVW16" s="7"/>
      <c r="EVX16" s="7"/>
      <c r="EVY16" s="7"/>
      <c r="EVZ16" s="7"/>
      <c r="EWA16" s="7"/>
      <c r="EWB16" s="7"/>
      <c r="EWC16" s="7"/>
      <c r="EWD16" s="7"/>
      <c r="EWE16" s="7"/>
      <c r="EWF16" s="7"/>
      <c r="EWG16" s="7"/>
      <c r="EWH16" s="7"/>
      <c r="EWI16" s="7"/>
      <c r="EWJ16" s="7"/>
      <c r="EWK16" s="7"/>
      <c r="EWL16" s="7"/>
      <c r="EWM16" s="7"/>
      <c r="EWN16" s="7"/>
      <c r="EWO16" s="7"/>
      <c r="EWP16" s="7"/>
      <c r="EWQ16" s="7"/>
      <c r="EWR16" s="7"/>
      <c r="EWS16" s="7"/>
      <c r="EWT16" s="7"/>
      <c r="EWU16" s="7"/>
      <c r="EWV16" s="7"/>
      <c r="EWW16" s="7"/>
      <c r="EWX16" s="7"/>
      <c r="EWY16" s="7"/>
      <c r="EWZ16" s="7"/>
      <c r="EXA16" s="7"/>
      <c r="EXB16" s="7"/>
      <c r="EXC16" s="7"/>
      <c r="EXD16" s="7"/>
      <c r="EXE16" s="7"/>
      <c r="EXF16" s="7"/>
      <c r="EXG16" s="7"/>
      <c r="EXH16" s="7"/>
      <c r="EXI16" s="7"/>
      <c r="EXJ16" s="7"/>
      <c r="EXK16" s="7"/>
      <c r="EXL16" s="7"/>
      <c r="EXM16" s="7"/>
      <c r="EXN16" s="7"/>
      <c r="EXO16" s="7"/>
      <c r="EXP16" s="7"/>
      <c r="EXQ16" s="7"/>
      <c r="EXR16" s="7"/>
      <c r="EXS16" s="7"/>
      <c r="EXT16" s="7"/>
      <c r="EXU16" s="7"/>
      <c r="EXV16" s="7"/>
      <c r="EXW16" s="7"/>
      <c r="EXX16" s="7"/>
      <c r="EXY16" s="7"/>
      <c r="EXZ16" s="7"/>
      <c r="EYA16" s="7"/>
      <c r="EYB16" s="7"/>
      <c r="EYC16" s="7"/>
      <c r="EYD16" s="7"/>
      <c r="EYE16" s="7"/>
      <c r="EYF16" s="7"/>
      <c r="EYG16" s="7"/>
      <c r="EYH16" s="7"/>
      <c r="EYI16" s="7"/>
      <c r="EYJ16" s="7"/>
      <c r="EYK16" s="7"/>
      <c r="EYL16" s="7"/>
      <c r="EYM16" s="7"/>
      <c r="EYN16" s="7"/>
      <c r="EYO16" s="7"/>
      <c r="EYP16" s="7"/>
      <c r="EYQ16" s="7"/>
      <c r="EYR16" s="7"/>
      <c r="EYS16" s="7"/>
      <c r="EYT16" s="7"/>
      <c r="EYU16" s="7"/>
      <c r="EYV16" s="7"/>
      <c r="EYW16" s="7"/>
      <c r="EYX16" s="7"/>
      <c r="EYY16" s="7"/>
      <c r="EYZ16" s="7"/>
      <c r="EZA16" s="7"/>
      <c r="EZB16" s="7"/>
      <c r="EZC16" s="7"/>
      <c r="EZD16" s="7"/>
      <c r="EZE16" s="7"/>
      <c r="EZF16" s="7"/>
      <c r="EZG16" s="7"/>
      <c r="EZH16" s="7"/>
      <c r="EZI16" s="7"/>
      <c r="EZJ16" s="7"/>
      <c r="EZK16" s="7"/>
      <c r="EZL16" s="7"/>
      <c r="EZM16" s="7"/>
      <c r="EZN16" s="7"/>
      <c r="EZO16" s="7"/>
      <c r="EZP16" s="7"/>
      <c r="EZQ16" s="7"/>
      <c r="EZR16" s="7"/>
      <c r="EZS16" s="7"/>
      <c r="EZT16" s="7"/>
      <c r="EZU16" s="7"/>
      <c r="EZV16" s="7"/>
      <c r="EZW16" s="7"/>
      <c r="EZX16" s="7"/>
      <c r="EZY16" s="7"/>
      <c r="EZZ16" s="7"/>
      <c r="FAA16" s="7"/>
      <c r="FAB16" s="7"/>
      <c r="FAC16" s="7"/>
      <c r="FAD16" s="7"/>
      <c r="FAE16" s="7"/>
      <c r="FAF16" s="7"/>
      <c r="FAG16" s="7"/>
      <c r="FAH16" s="7"/>
      <c r="FAI16" s="7"/>
      <c r="FAJ16" s="7"/>
      <c r="FAK16" s="7"/>
      <c r="FAL16" s="7"/>
      <c r="FAM16" s="7"/>
      <c r="FAN16" s="7"/>
      <c r="FAO16" s="7"/>
      <c r="FAP16" s="7"/>
      <c r="FAQ16" s="7"/>
      <c r="FAR16" s="7"/>
      <c r="FAS16" s="7"/>
      <c r="FAT16" s="7"/>
      <c r="FAU16" s="7"/>
      <c r="FAV16" s="7"/>
      <c r="FAW16" s="7"/>
      <c r="FAX16" s="7"/>
      <c r="FAY16" s="7"/>
      <c r="FAZ16" s="7"/>
      <c r="FBA16" s="7"/>
      <c r="FBB16" s="7"/>
      <c r="FBC16" s="7"/>
      <c r="FBD16" s="7"/>
      <c r="FBE16" s="7"/>
      <c r="FBF16" s="7"/>
      <c r="FBG16" s="7"/>
      <c r="FBH16" s="7"/>
      <c r="FBI16" s="7"/>
      <c r="FBJ16" s="7"/>
      <c r="FBK16" s="7"/>
      <c r="FBL16" s="7"/>
      <c r="FBM16" s="7"/>
      <c r="FBN16" s="7"/>
      <c r="FBO16" s="7"/>
      <c r="FBP16" s="7"/>
      <c r="FBQ16" s="7"/>
      <c r="FBR16" s="7"/>
      <c r="FBS16" s="7"/>
      <c r="FBT16" s="7"/>
      <c r="FBU16" s="7"/>
      <c r="FBV16" s="7"/>
      <c r="FBW16" s="7"/>
      <c r="FBX16" s="7"/>
      <c r="FBY16" s="7"/>
      <c r="FBZ16" s="7"/>
      <c r="FCA16" s="7"/>
      <c r="FCB16" s="7"/>
      <c r="FCC16" s="7"/>
      <c r="FCD16" s="7"/>
      <c r="FCE16" s="7"/>
      <c r="FCF16" s="7"/>
      <c r="FCG16" s="7"/>
      <c r="FCH16" s="7"/>
      <c r="FCI16" s="7"/>
      <c r="FCJ16" s="7"/>
      <c r="FCK16" s="7"/>
      <c r="FCL16" s="7"/>
      <c r="FCM16" s="7"/>
      <c r="FCN16" s="7"/>
      <c r="FCO16" s="7"/>
      <c r="FCP16" s="7"/>
      <c r="FCQ16" s="7"/>
      <c r="FCR16" s="7"/>
      <c r="FCS16" s="7"/>
      <c r="FCT16" s="7"/>
      <c r="FCU16" s="7"/>
      <c r="FCV16" s="7"/>
      <c r="FCW16" s="7"/>
      <c r="FCX16" s="7"/>
      <c r="FCY16" s="7"/>
      <c r="FCZ16" s="7"/>
      <c r="FDA16" s="7"/>
      <c r="FDB16" s="7"/>
      <c r="FDC16" s="7"/>
      <c r="FDD16" s="7"/>
      <c r="FDE16" s="7"/>
      <c r="FDF16" s="7"/>
      <c r="FDG16" s="7"/>
      <c r="FDH16" s="7"/>
      <c r="FDI16" s="7"/>
      <c r="FDJ16" s="7"/>
      <c r="FDK16" s="7"/>
      <c r="FDL16" s="7"/>
      <c r="FDM16" s="7"/>
      <c r="FDN16" s="7"/>
      <c r="FDO16" s="7"/>
      <c r="FDP16" s="7"/>
      <c r="FDQ16" s="7"/>
      <c r="FDR16" s="7"/>
      <c r="FDS16" s="7"/>
      <c r="FDT16" s="7"/>
      <c r="FDU16" s="7"/>
      <c r="FDV16" s="7"/>
      <c r="FDW16" s="7"/>
      <c r="FDX16" s="7"/>
      <c r="FDY16" s="7"/>
      <c r="FDZ16" s="7"/>
      <c r="FEA16" s="7"/>
      <c r="FEB16" s="7"/>
      <c r="FEC16" s="7"/>
      <c r="FED16" s="7"/>
      <c r="FEE16" s="7"/>
      <c r="FEF16" s="7"/>
      <c r="FEG16" s="7"/>
      <c r="FEH16" s="7"/>
      <c r="FEI16" s="7"/>
      <c r="FEJ16" s="7"/>
      <c r="FEK16" s="7"/>
      <c r="FEL16" s="7"/>
      <c r="FEM16" s="7"/>
      <c r="FEN16" s="7"/>
      <c r="FEO16" s="7"/>
      <c r="FEP16" s="7"/>
      <c r="FEQ16" s="7"/>
      <c r="FER16" s="7"/>
      <c r="FES16" s="7"/>
      <c r="FET16" s="7"/>
      <c r="FEU16" s="7"/>
      <c r="FEV16" s="7"/>
      <c r="FEW16" s="7"/>
      <c r="FEX16" s="7"/>
      <c r="FEY16" s="7"/>
      <c r="FEZ16" s="7"/>
      <c r="FFA16" s="7"/>
      <c r="FFB16" s="7"/>
      <c r="FFC16" s="7"/>
      <c r="FFD16" s="7"/>
      <c r="FFE16" s="7"/>
      <c r="FFF16" s="7"/>
      <c r="FFG16" s="7"/>
      <c r="FFH16" s="7"/>
      <c r="FFI16" s="7"/>
      <c r="FFJ16" s="7"/>
      <c r="FFK16" s="7"/>
      <c r="FFL16" s="7"/>
      <c r="FFM16" s="7"/>
      <c r="FFN16" s="7"/>
      <c r="FFO16" s="7"/>
      <c r="FFP16" s="7"/>
      <c r="FFQ16" s="7"/>
      <c r="FFR16" s="7"/>
      <c r="FFS16" s="7"/>
      <c r="FFT16" s="7"/>
      <c r="FFU16" s="7"/>
      <c r="FFV16" s="7"/>
      <c r="FFW16" s="7"/>
      <c r="FFX16" s="7"/>
      <c r="FFY16" s="7"/>
      <c r="FFZ16" s="7"/>
      <c r="FGA16" s="7"/>
      <c r="FGB16" s="7"/>
      <c r="FGC16" s="7"/>
      <c r="FGD16" s="7"/>
      <c r="FGE16" s="7"/>
      <c r="FGF16" s="7"/>
      <c r="FGG16" s="7"/>
      <c r="FGH16" s="7"/>
      <c r="FGI16" s="7"/>
      <c r="FGJ16" s="7"/>
      <c r="FGK16" s="7"/>
      <c r="FGL16" s="7"/>
      <c r="FGM16" s="7"/>
      <c r="FGN16" s="7"/>
      <c r="FGO16" s="7"/>
      <c r="FGP16" s="7"/>
      <c r="FGQ16" s="7"/>
      <c r="FGR16" s="7"/>
      <c r="FGS16" s="7"/>
      <c r="FGT16" s="7"/>
      <c r="FGU16" s="7"/>
      <c r="FGV16" s="7"/>
      <c r="FGW16" s="7"/>
      <c r="FGX16" s="7"/>
      <c r="FGY16" s="7"/>
      <c r="FGZ16" s="7"/>
      <c r="FHA16" s="7"/>
      <c r="FHB16" s="7"/>
      <c r="FHC16" s="7"/>
      <c r="FHD16" s="7"/>
      <c r="FHE16" s="7"/>
      <c r="FHF16" s="7"/>
      <c r="FHG16" s="7"/>
      <c r="FHH16" s="7"/>
      <c r="FHI16" s="7"/>
      <c r="FHJ16" s="7"/>
      <c r="FHK16" s="7"/>
      <c r="FHL16" s="7"/>
      <c r="FHM16" s="7"/>
      <c r="FHN16" s="7"/>
      <c r="FHO16" s="7"/>
      <c r="FHP16" s="7"/>
      <c r="FHQ16" s="7"/>
      <c r="FHR16" s="7"/>
      <c r="FHS16" s="7"/>
      <c r="FHT16" s="7"/>
      <c r="FHU16" s="7"/>
      <c r="FHV16" s="7"/>
      <c r="FHW16" s="7"/>
      <c r="FHX16" s="7"/>
      <c r="FHY16" s="7"/>
      <c r="FHZ16" s="7"/>
      <c r="FIA16" s="7"/>
      <c r="FIB16" s="7"/>
      <c r="FIC16" s="7"/>
      <c r="FID16" s="7"/>
      <c r="FIE16" s="7"/>
      <c r="FIF16" s="7"/>
      <c r="FIG16" s="7"/>
      <c r="FIH16" s="7"/>
      <c r="FII16" s="7"/>
      <c r="FIJ16" s="7"/>
      <c r="FIK16" s="7"/>
      <c r="FIL16" s="7"/>
      <c r="FIM16" s="7"/>
      <c r="FIN16" s="7"/>
      <c r="FIO16" s="7"/>
      <c r="FIP16" s="7"/>
      <c r="FIQ16" s="7"/>
      <c r="FIR16" s="7"/>
      <c r="FIS16" s="7"/>
      <c r="FIT16" s="7"/>
      <c r="FIU16" s="7"/>
      <c r="FIV16" s="7"/>
      <c r="FIW16" s="7"/>
      <c r="FIX16" s="7"/>
      <c r="FIY16" s="7"/>
      <c r="FIZ16" s="7"/>
      <c r="FJA16" s="7"/>
      <c r="FJB16" s="7"/>
      <c r="FJC16" s="7"/>
      <c r="FJD16" s="7"/>
      <c r="FJE16" s="7"/>
      <c r="FJF16" s="7"/>
      <c r="FJG16" s="7"/>
      <c r="FJH16" s="7"/>
      <c r="FJI16" s="7"/>
      <c r="FJJ16" s="7"/>
      <c r="FJK16" s="7"/>
      <c r="FJL16" s="7"/>
      <c r="FJM16" s="7"/>
      <c r="FJN16" s="7"/>
      <c r="FJO16" s="7"/>
      <c r="FJP16" s="7"/>
      <c r="FJQ16" s="7"/>
      <c r="FJR16" s="7"/>
      <c r="FJS16" s="7"/>
      <c r="FJT16" s="7"/>
      <c r="FJU16" s="7"/>
      <c r="FJV16" s="7"/>
      <c r="FJW16" s="7"/>
      <c r="FJX16" s="7"/>
      <c r="FJY16" s="7"/>
      <c r="FJZ16" s="7"/>
      <c r="FKA16" s="7"/>
      <c r="FKB16" s="7"/>
      <c r="FKC16" s="7"/>
      <c r="FKD16" s="7"/>
      <c r="FKE16" s="7"/>
      <c r="FKF16" s="7"/>
      <c r="FKG16" s="7"/>
      <c r="FKH16" s="7"/>
      <c r="FKI16" s="7"/>
      <c r="FKJ16" s="7"/>
      <c r="FKK16" s="7"/>
      <c r="FKL16" s="7"/>
      <c r="FKM16" s="7"/>
      <c r="FKN16" s="7"/>
      <c r="FKO16" s="7"/>
      <c r="FKP16" s="7"/>
      <c r="FKQ16" s="7"/>
      <c r="FKR16" s="7"/>
      <c r="FKS16" s="7"/>
      <c r="FKT16" s="7"/>
      <c r="FKU16" s="7"/>
      <c r="FKV16" s="7"/>
      <c r="FKW16" s="7"/>
      <c r="FKX16" s="7"/>
      <c r="FKY16" s="7"/>
      <c r="FKZ16" s="7"/>
      <c r="FLA16" s="7"/>
      <c r="FLB16" s="7"/>
      <c r="FLC16" s="7"/>
      <c r="FLD16" s="7"/>
      <c r="FLE16" s="7"/>
      <c r="FLF16" s="7"/>
      <c r="FLG16" s="7"/>
      <c r="FLH16" s="7"/>
      <c r="FLI16" s="7"/>
      <c r="FLJ16" s="7"/>
      <c r="FLK16" s="7"/>
      <c r="FLL16" s="7"/>
      <c r="FLM16" s="7"/>
      <c r="FLN16" s="7"/>
      <c r="FLO16" s="7"/>
      <c r="FLP16" s="7"/>
      <c r="FLQ16" s="7"/>
      <c r="FLR16" s="7"/>
      <c r="FLS16" s="7"/>
      <c r="FLT16" s="7"/>
      <c r="FLU16" s="7"/>
      <c r="FLV16" s="7"/>
      <c r="FLW16" s="7"/>
      <c r="FLX16" s="7"/>
      <c r="FLY16" s="7"/>
      <c r="FLZ16" s="7"/>
      <c r="FMA16" s="7"/>
      <c r="FMB16" s="7"/>
      <c r="FMC16" s="7"/>
      <c r="FMD16" s="7"/>
      <c r="FME16" s="7"/>
      <c r="FMF16" s="7"/>
      <c r="FMG16" s="7"/>
      <c r="FMH16" s="7"/>
      <c r="FMI16" s="7"/>
      <c r="FMJ16" s="7"/>
      <c r="FMK16" s="7"/>
      <c r="FML16" s="7"/>
      <c r="FMM16" s="7"/>
      <c r="FMN16" s="7"/>
      <c r="FMO16" s="7"/>
      <c r="FMP16" s="7"/>
      <c r="FMQ16" s="7"/>
      <c r="FMR16" s="7"/>
      <c r="FMS16" s="7"/>
      <c r="FMT16" s="7"/>
      <c r="FMU16" s="7"/>
      <c r="FMV16" s="7"/>
      <c r="FMW16" s="7"/>
      <c r="FMX16" s="7"/>
      <c r="FMY16" s="7"/>
      <c r="FMZ16" s="7"/>
      <c r="FNA16" s="7"/>
      <c r="FNB16" s="7"/>
      <c r="FNC16" s="7"/>
      <c r="FND16" s="7"/>
      <c r="FNE16" s="7"/>
      <c r="FNF16" s="7"/>
      <c r="FNG16" s="7"/>
      <c r="FNH16" s="7"/>
      <c r="FNI16" s="7"/>
      <c r="FNJ16" s="7"/>
      <c r="FNK16" s="7"/>
      <c r="FNL16" s="7"/>
      <c r="FNM16" s="7"/>
      <c r="FNN16" s="7"/>
      <c r="FNO16" s="7"/>
      <c r="FNP16" s="7"/>
      <c r="FNQ16" s="7"/>
      <c r="FNR16" s="7"/>
      <c r="FNS16" s="7"/>
      <c r="FNT16" s="7"/>
      <c r="FNU16" s="7"/>
      <c r="FNV16" s="7"/>
      <c r="FNW16" s="7"/>
      <c r="FNX16" s="7"/>
      <c r="FNY16" s="7"/>
      <c r="FNZ16" s="7"/>
      <c r="FOA16" s="7"/>
      <c r="FOB16" s="7"/>
      <c r="FOC16" s="7"/>
      <c r="FOD16" s="7"/>
      <c r="FOE16" s="7"/>
      <c r="FOF16" s="7"/>
      <c r="FOG16" s="7"/>
      <c r="FOH16" s="7"/>
      <c r="FOI16" s="7"/>
      <c r="FOJ16" s="7"/>
      <c r="FOK16" s="7"/>
      <c r="FOL16" s="7"/>
      <c r="FOM16" s="7"/>
      <c r="FON16" s="7"/>
      <c r="FOO16" s="7"/>
      <c r="FOP16" s="7"/>
      <c r="FOQ16" s="7"/>
      <c r="FOR16" s="7"/>
      <c r="FOS16" s="7"/>
      <c r="FOT16" s="7"/>
      <c r="FOU16" s="7"/>
      <c r="FOV16" s="7"/>
      <c r="FOW16" s="7"/>
      <c r="FOX16" s="7"/>
      <c r="FOY16" s="7"/>
      <c r="FOZ16" s="7"/>
      <c r="FPA16" s="7"/>
      <c r="FPB16" s="7"/>
      <c r="FPC16" s="7"/>
      <c r="FPD16" s="7"/>
      <c r="FPE16" s="7"/>
      <c r="FPF16" s="7"/>
      <c r="FPG16" s="7"/>
      <c r="FPH16" s="7"/>
      <c r="FPI16" s="7"/>
      <c r="FPJ16" s="7"/>
      <c r="FPK16" s="7"/>
      <c r="FPL16" s="7"/>
      <c r="FPM16" s="7"/>
      <c r="FPN16" s="7"/>
      <c r="FPO16" s="7"/>
      <c r="FPP16" s="7"/>
      <c r="FPQ16" s="7"/>
      <c r="FPR16" s="7"/>
      <c r="FPS16" s="7"/>
      <c r="FPT16" s="7"/>
      <c r="FPU16" s="7"/>
      <c r="FPV16" s="7"/>
      <c r="FPW16" s="7"/>
      <c r="FPX16" s="7"/>
      <c r="FPY16" s="7"/>
      <c r="FPZ16" s="7"/>
      <c r="FQA16" s="7"/>
      <c r="FQB16" s="7"/>
      <c r="FQC16" s="7"/>
      <c r="FQD16" s="7"/>
      <c r="FQE16" s="7"/>
      <c r="FQF16" s="7"/>
      <c r="FQG16" s="7"/>
      <c r="FQH16" s="7"/>
      <c r="FQI16" s="7"/>
      <c r="FQJ16" s="7"/>
      <c r="FQK16" s="7"/>
      <c r="FQL16" s="7"/>
      <c r="FQM16" s="7"/>
      <c r="FQN16" s="7"/>
      <c r="FQO16" s="7"/>
      <c r="FQP16" s="7"/>
      <c r="FQQ16" s="7"/>
      <c r="FQR16" s="7"/>
      <c r="FQS16" s="7"/>
      <c r="FQT16" s="7"/>
      <c r="FQU16" s="7"/>
      <c r="FQV16" s="7"/>
      <c r="FQW16" s="7"/>
      <c r="FQX16" s="7"/>
      <c r="FQY16" s="7"/>
      <c r="FQZ16" s="7"/>
      <c r="FRA16" s="7"/>
      <c r="FRB16" s="7"/>
      <c r="FRC16" s="7"/>
      <c r="FRD16" s="7"/>
      <c r="FRE16" s="7"/>
      <c r="FRF16" s="7"/>
      <c r="FRG16" s="7"/>
      <c r="FRH16" s="7"/>
      <c r="FRI16" s="7"/>
      <c r="FRJ16" s="7"/>
      <c r="FRK16" s="7"/>
      <c r="FRL16" s="7"/>
      <c r="FRM16" s="7"/>
      <c r="FRN16" s="7"/>
      <c r="FRO16" s="7"/>
      <c r="FRP16" s="7"/>
      <c r="FRQ16" s="7"/>
      <c r="FRR16" s="7"/>
      <c r="FRS16" s="7"/>
      <c r="FRT16" s="7"/>
      <c r="FRU16" s="7"/>
      <c r="FRV16" s="7"/>
      <c r="FRW16" s="7"/>
      <c r="FRX16" s="7"/>
      <c r="FRY16" s="7"/>
      <c r="FRZ16" s="7"/>
      <c r="FSA16" s="7"/>
      <c r="FSB16" s="7"/>
      <c r="FSC16" s="7"/>
      <c r="FSD16" s="7"/>
      <c r="FSE16" s="7"/>
      <c r="FSF16" s="7"/>
      <c r="FSG16" s="7"/>
      <c r="FSH16" s="7"/>
      <c r="FSI16" s="7"/>
      <c r="FSJ16" s="7"/>
      <c r="FSK16" s="7"/>
      <c r="FSL16" s="7"/>
      <c r="FSM16" s="7"/>
      <c r="FSN16" s="7"/>
      <c r="FSO16" s="7"/>
      <c r="FSP16" s="7"/>
      <c r="FSQ16" s="7"/>
      <c r="FSR16" s="7"/>
      <c r="FSS16" s="7"/>
      <c r="FST16" s="7"/>
      <c r="FSU16" s="7"/>
      <c r="FSV16" s="7"/>
      <c r="FSW16" s="7"/>
      <c r="FSX16" s="7"/>
      <c r="FSY16" s="7"/>
      <c r="FSZ16" s="7"/>
      <c r="FTA16" s="7"/>
      <c r="FTB16" s="7"/>
      <c r="FTC16" s="7"/>
      <c r="FTD16" s="7"/>
      <c r="FTE16" s="7"/>
      <c r="FTF16" s="7"/>
      <c r="FTG16" s="7"/>
      <c r="FTH16" s="7"/>
      <c r="FTI16" s="7"/>
      <c r="FTJ16" s="7"/>
      <c r="FTK16" s="7"/>
      <c r="FTL16" s="7"/>
      <c r="FTM16" s="7"/>
      <c r="FTN16" s="7"/>
      <c r="FTO16" s="7"/>
      <c r="FTP16" s="7"/>
      <c r="FTQ16" s="7"/>
      <c r="FTR16" s="7"/>
      <c r="FTS16" s="7"/>
      <c r="FTT16" s="7"/>
      <c r="FTU16" s="7"/>
      <c r="FTV16" s="7"/>
      <c r="FTW16" s="7"/>
      <c r="FTX16" s="7"/>
      <c r="FTY16" s="7"/>
      <c r="FTZ16" s="7"/>
      <c r="FUA16" s="7"/>
      <c r="FUB16" s="7"/>
      <c r="FUC16" s="7"/>
      <c r="FUD16" s="7"/>
      <c r="FUE16" s="7"/>
      <c r="FUF16" s="7"/>
      <c r="FUG16" s="7"/>
      <c r="FUH16" s="7"/>
      <c r="FUI16" s="7"/>
      <c r="FUJ16" s="7"/>
      <c r="FUK16" s="7"/>
      <c r="FUL16" s="7"/>
      <c r="FUM16" s="7"/>
      <c r="FUN16" s="7"/>
      <c r="FUO16" s="7"/>
      <c r="FUP16" s="7"/>
      <c r="FUQ16" s="7"/>
      <c r="FUR16" s="7"/>
      <c r="FUS16" s="7"/>
      <c r="FUT16" s="7"/>
      <c r="FUU16" s="7"/>
      <c r="FUV16" s="7"/>
      <c r="FUW16" s="7"/>
      <c r="FUX16" s="7"/>
      <c r="FUY16" s="7"/>
      <c r="FUZ16" s="7"/>
      <c r="FVA16" s="7"/>
      <c r="FVB16" s="7"/>
      <c r="FVC16" s="7"/>
      <c r="FVD16" s="7"/>
      <c r="FVE16" s="7"/>
      <c r="FVF16" s="7"/>
      <c r="FVG16" s="7"/>
      <c r="FVH16" s="7"/>
      <c r="FVI16" s="7"/>
      <c r="FVJ16" s="7"/>
      <c r="FVK16" s="7"/>
      <c r="FVL16" s="7"/>
      <c r="FVM16" s="7"/>
      <c r="FVN16" s="7"/>
      <c r="FVO16" s="7"/>
      <c r="FVP16" s="7"/>
      <c r="FVQ16" s="7"/>
      <c r="FVR16" s="7"/>
      <c r="FVS16" s="7"/>
      <c r="FVT16" s="7"/>
      <c r="FVU16" s="7"/>
      <c r="FVV16" s="7"/>
      <c r="FVW16" s="7"/>
      <c r="FVX16" s="7"/>
      <c r="FVY16" s="7"/>
      <c r="FVZ16" s="7"/>
      <c r="FWA16" s="7"/>
      <c r="FWB16" s="7"/>
      <c r="FWC16" s="7"/>
      <c r="FWD16" s="7"/>
      <c r="FWE16" s="7"/>
      <c r="FWF16" s="7"/>
      <c r="FWG16" s="7"/>
      <c r="FWH16" s="7"/>
      <c r="FWI16" s="7"/>
      <c r="FWJ16" s="7"/>
      <c r="FWK16" s="7"/>
      <c r="FWL16" s="7"/>
      <c r="FWM16" s="7"/>
      <c r="FWN16" s="7"/>
      <c r="FWO16" s="7"/>
      <c r="FWP16" s="7"/>
      <c r="FWQ16" s="7"/>
      <c r="FWR16" s="7"/>
      <c r="FWS16" s="7"/>
      <c r="FWT16" s="7"/>
      <c r="FWU16" s="7"/>
      <c r="FWV16" s="7"/>
      <c r="FWW16" s="7"/>
      <c r="FWX16" s="7"/>
      <c r="FWY16" s="7"/>
      <c r="FWZ16" s="7"/>
      <c r="FXA16" s="7"/>
      <c r="FXB16" s="7"/>
      <c r="FXC16" s="7"/>
      <c r="FXD16" s="7"/>
      <c r="FXE16" s="7"/>
      <c r="FXF16" s="7"/>
      <c r="FXG16" s="7"/>
      <c r="FXH16" s="7"/>
      <c r="FXI16" s="7"/>
      <c r="FXJ16" s="7"/>
      <c r="FXK16" s="7"/>
      <c r="FXL16" s="7"/>
      <c r="FXM16" s="7"/>
      <c r="FXN16" s="7"/>
      <c r="FXO16" s="7"/>
      <c r="FXP16" s="7"/>
      <c r="FXQ16" s="7"/>
      <c r="FXR16" s="7"/>
      <c r="FXS16" s="7"/>
      <c r="FXT16" s="7"/>
      <c r="FXU16" s="7"/>
      <c r="FXV16" s="7"/>
      <c r="FXW16" s="7"/>
      <c r="FXX16" s="7"/>
      <c r="FXY16" s="7"/>
      <c r="FXZ16" s="7"/>
      <c r="FYA16" s="7"/>
      <c r="FYB16" s="7"/>
      <c r="FYC16" s="7"/>
      <c r="FYD16" s="7"/>
      <c r="FYE16" s="7"/>
      <c r="FYF16" s="7"/>
      <c r="FYG16" s="7"/>
      <c r="FYH16" s="7"/>
      <c r="FYI16" s="7"/>
      <c r="FYJ16" s="7"/>
      <c r="FYK16" s="7"/>
      <c r="FYL16" s="7"/>
      <c r="FYM16" s="7"/>
      <c r="FYN16" s="7"/>
      <c r="FYO16" s="7"/>
      <c r="FYP16" s="7"/>
      <c r="FYQ16" s="7"/>
      <c r="FYR16" s="7"/>
      <c r="FYS16" s="7"/>
      <c r="FYT16" s="7"/>
      <c r="FYU16" s="7"/>
      <c r="FYV16" s="7"/>
      <c r="FYW16" s="7"/>
      <c r="FYX16" s="7"/>
      <c r="FYY16" s="7"/>
      <c r="FYZ16" s="7"/>
      <c r="FZA16" s="7"/>
      <c r="FZB16" s="7"/>
      <c r="FZC16" s="7"/>
      <c r="FZD16" s="7"/>
      <c r="FZE16" s="7"/>
      <c r="FZF16" s="7"/>
      <c r="FZG16" s="7"/>
      <c r="FZH16" s="7"/>
      <c r="FZI16" s="7"/>
      <c r="FZJ16" s="7"/>
      <c r="FZK16" s="7"/>
      <c r="FZL16" s="7"/>
      <c r="FZM16" s="7"/>
      <c r="FZN16" s="7"/>
      <c r="FZO16" s="7"/>
      <c r="FZP16" s="7"/>
      <c r="FZQ16" s="7"/>
      <c r="FZR16" s="7"/>
      <c r="FZS16" s="7"/>
      <c r="FZT16" s="7"/>
      <c r="FZU16" s="7"/>
      <c r="FZV16" s="7"/>
      <c r="FZW16" s="7"/>
      <c r="FZX16" s="7"/>
      <c r="FZY16" s="7"/>
      <c r="FZZ16" s="7"/>
      <c r="GAA16" s="7"/>
      <c r="GAB16" s="7"/>
      <c r="GAC16" s="7"/>
      <c r="GAD16" s="7"/>
      <c r="GAE16" s="7"/>
      <c r="GAF16" s="7"/>
      <c r="GAG16" s="7"/>
      <c r="GAH16" s="7"/>
      <c r="GAI16" s="7"/>
      <c r="GAJ16" s="7"/>
      <c r="GAK16" s="7"/>
      <c r="GAL16" s="7"/>
      <c r="GAM16" s="7"/>
      <c r="GAN16" s="7"/>
      <c r="GAO16" s="7"/>
      <c r="GAP16" s="7"/>
      <c r="GAQ16" s="7"/>
      <c r="GAR16" s="7"/>
      <c r="GAS16" s="7"/>
      <c r="GAT16" s="7"/>
      <c r="GAU16" s="7"/>
      <c r="GAV16" s="7"/>
      <c r="GAW16" s="7"/>
      <c r="GAX16" s="7"/>
      <c r="GAY16" s="7"/>
      <c r="GAZ16" s="7"/>
      <c r="GBA16" s="7"/>
      <c r="GBB16" s="7"/>
      <c r="GBC16" s="7"/>
      <c r="GBD16" s="7"/>
      <c r="GBE16" s="7"/>
      <c r="GBF16" s="7"/>
      <c r="GBG16" s="7"/>
      <c r="GBH16" s="7"/>
      <c r="GBI16" s="7"/>
      <c r="GBJ16" s="7"/>
      <c r="GBK16" s="7"/>
      <c r="GBL16" s="7"/>
      <c r="GBM16" s="7"/>
      <c r="GBN16" s="7"/>
      <c r="GBO16" s="7"/>
      <c r="GBP16" s="7"/>
      <c r="GBQ16" s="7"/>
      <c r="GBR16" s="7"/>
      <c r="GBS16" s="7"/>
      <c r="GBT16" s="7"/>
      <c r="GBU16" s="7"/>
      <c r="GBV16" s="7"/>
      <c r="GBW16" s="7"/>
      <c r="GBX16" s="7"/>
      <c r="GBY16" s="7"/>
      <c r="GBZ16" s="7"/>
      <c r="GCA16" s="7"/>
      <c r="GCB16" s="7"/>
      <c r="GCC16" s="7"/>
      <c r="GCD16" s="7"/>
      <c r="GCE16" s="7"/>
      <c r="GCF16" s="7"/>
      <c r="GCG16" s="7"/>
      <c r="GCH16" s="7"/>
      <c r="GCI16" s="7"/>
      <c r="GCJ16" s="7"/>
      <c r="GCK16" s="7"/>
      <c r="GCL16" s="7"/>
      <c r="GCM16" s="7"/>
      <c r="GCN16" s="7"/>
      <c r="GCO16" s="7"/>
      <c r="GCP16" s="7"/>
      <c r="GCQ16" s="7"/>
      <c r="GCR16" s="7"/>
      <c r="GCS16" s="7"/>
      <c r="GCT16" s="7"/>
      <c r="GCU16" s="7"/>
      <c r="GCV16" s="7"/>
      <c r="GCW16" s="7"/>
      <c r="GCX16" s="7"/>
      <c r="GCY16" s="7"/>
      <c r="GCZ16" s="7"/>
      <c r="GDA16" s="7"/>
      <c r="GDB16" s="7"/>
      <c r="GDC16" s="7"/>
      <c r="GDD16" s="7"/>
      <c r="GDE16" s="7"/>
      <c r="GDF16" s="7"/>
      <c r="GDG16" s="7"/>
      <c r="GDH16" s="7"/>
      <c r="GDI16" s="7"/>
      <c r="GDJ16" s="7"/>
      <c r="GDK16" s="7"/>
      <c r="GDL16" s="7"/>
      <c r="GDM16" s="7"/>
      <c r="GDN16" s="7"/>
      <c r="GDO16" s="7"/>
      <c r="GDP16" s="7"/>
      <c r="GDQ16" s="7"/>
      <c r="GDR16" s="7"/>
      <c r="GDS16" s="7"/>
      <c r="GDT16" s="7"/>
      <c r="GDU16" s="7"/>
      <c r="GDV16" s="7"/>
      <c r="GDW16" s="7"/>
      <c r="GDX16" s="7"/>
      <c r="GDY16" s="7"/>
      <c r="GDZ16" s="7"/>
      <c r="GEA16" s="7"/>
      <c r="GEB16" s="7"/>
      <c r="GEC16" s="7"/>
      <c r="GED16" s="7"/>
      <c r="GEE16" s="7"/>
      <c r="GEF16" s="7"/>
      <c r="GEG16" s="7"/>
      <c r="GEH16" s="7"/>
      <c r="GEI16" s="7"/>
      <c r="GEJ16" s="7"/>
      <c r="GEK16" s="7"/>
      <c r="GEL16" s="7"/>
      <c r="GEM16" s="7"/>
      <c r="GEN16" s="7"/>
      <c r="GEO16" s="7"/>
      <c r="GEP16" s="7"/>
      <c r="GEQ16" s="7"/>
      <c r="GER16" s="7"/>
      <c r="GES16" s="7"/>
      <c r="GET16" s="7"/>
      <c r="GEU16" s="7"/>
      <c r="GEV16" s="7"/>
      <c r="GEW16" s="7"/>
      <c r="GEX16" s="7"/>
      <c r="GEY16" s="7"/>
      <c r="GEZ16" s="7"/>
      <c r="GFA16" s="7"/>
      <c r="GFB16" s="7"/>
      <c r="GFC16" s="7"/>
      <c r="GFD16" s="7"/>
      <c r="GFE16" s="7"/>
      <c r="GFF16" s="7"/>
      <c r="GFG16" s="7"/>
      <c r="GFH16" s="7"/>
      <c r="GFI16" s="7"/>
      <c r="GFJ16" s="7"/>
      <c r="GFK16" s="7"/>
      <c r="GFL16" s="7"/>
      <c r="GFM16" s="7"/>
      <c r="GFN16" s="7"/>
      <c r="GFO16" s="7"/>
      <c r="GFP16" s="7"/>
      <c r="GFQ16" s="7"/>
      <c r="GFR16" s="7"/>
      <c r="GFS16" s="7"/>
      <c r="GFT16" s="7"/>
      <c r="GFU16" s="7"/>
      <c r="GFV16" s="7"/>
      <c r="GFW16" s="7"/>
      <c r="GFX16" s="7"/>
      <c r="GFY16" s="7"/>
      <c r="GFZ16" s="7"/>
      <c r="GGA16" s="7"/>
      <c r="GGB16" s="7"/>
      <c r="GGC16" s="7"/>
      <c r="GGD16" s="7"/>
      <c r="GGE16" s="7"/>
      <c r="GGF16" s="7"/>
      <c r="GGG16" s="7"/>
      <c r="GGH16" s="7"/>
      <c r="GGI16" s="7"/>
      <c r="GGJ16" s="7"/>
      <c r="GGK16" s="7"/>
      <c r="GGL16" s="7"/>
      <c r="GGM16" s="7"/>
      <c r="GGN16" s="7"/>
      <c r="GGO16" s="7"/>
      <c r="GGP16" s="7"/>
      <c r="GGQ16" s="7"/>
      <c r="GGR16" s="7"/>
      <c r="GGS16" s="7"/>
      <c r="GGT16" s="7"/>
      <c r="GGU16" s="7"/>
      <c r="GGV16" s="7"/>
      <c r="GGW16" s="7"/>
      <c r="GGX16" s="7"/>
      <c r="GGY16" s="7"/>
      <c r="GGZ16" s="7"/>
      <c r="GHA16" s="7"/>
      <c r="GHB16" s="7"/>
      <c r="GHC16" s="7"/>
      <c r="GHD16" s="7"/>
      <c r="GHE16" s="7"/>
      <c r="GHF16" s="7"/>
      <c r="GHG16" s="7"/>
      <c r="GHH16" s="7"/>
      <c r="GHI16" s="7"/>
      <c r="GHJ16" s="7"/>
      <c r="GHK16" s="7"/>
      <c r="GHL16" s="7"/>
      <c r="GHM16" s="7"/>
      <c r="GHN16" s="7"/>
      <c r="GHO16" s="7"/>
      <c r="GHP16" s="7"/>
      <c r="GHQ16" s="7"/>
      <c r="GHR16" s="7"/>
      <c r="GHS16" s="7"/>
      <c r="GHT16" s="7"/>
      <c r="GHU16" s="7"/>
      <c r="GHV16" s="7"/>
      <c r="GHW16" s="7"/>
      <c r="GHX16" s="7"/>
      <c r="GHY16" s="7"/>
      <c r="GHZ16" s="7"/>
      <c r="GIA16" s="7"/>
      <c r="GIB16" s="7"/>
      <c r="GIC16" s="7"/>
      <c r="GID16" s="7"/>
      <c r="GIE16" s="7"/>
      <c r="GIF16" s="7"/>
      <c r="GIG16" s="7"/>
      <c r="GIH16" s="7"/>
      <c r="GII16" s="7"/>
      <c r="GIJ16" s="7"/>
      <c r="GIK16" s="7"/>
      <c r="GIL16" s="7"/>
      <c r="GIM16" s="7"/>
      <c r="GIN16" s="7"/>
      <c r="GIO16" s="7"/>
      <c r="GIP16" s="7"/>
      <c r="GIQ16" s="7"/>
      <c r="GIR16" s="7"/>
      <c r="GIS16" s="7"/>
      <c r="GIT16" s="7"/>
      <c r="GIU16" s="7"/>
      <c r="GIV16" s="7"/>
      <c r="GIW16" s="7"/>
      <c r="GIX16" s="7"/>
      <c r="GIY16" s="7"/>
      <c r="GIZ16" s="7"/>
      <c r="GJA16" s="7"/>
      <c r="GJB16" s="7"/>
      <c r="GJC16" s="7"/>
      <c r="GJD16" s="7"/>
      <c r="GJE16" s="7"/>
      <c r="GJF16" s="7"/>
      <c r="GJG16" s="7"/>
      <c r="GJH16" s="7"/>
      <c r="GJI16" s="7"/>
      <c r="GJJ16" s="7"/>
      <c r="GJK16" s="7"/>
      <c r="GJL16" s="7"/>
      <c r="GJM16" s="7"/>
      <c r="GJN16" s="7"/>
      <c r="GJO16" s="7"/>
      <c r="GJP16" s="7"/>
      <c r="GJQ16" s="7"/>
      <c r="GJR16" s="7"/>
      <c r="GJS16" s="7"/>
      <c r="GJT16" s="7"/>
      <c r="GJU16" s="7"/>
      <c r="GJV16" s="7"/>
      <c r="GJW16" s="7"/>
      <c r="GJX16" s="7"/>
      <c r="GJY16" s="7"/>
      <c r="GJZ16" s="7"/>
      <c r="GKA16" s="7"/>
      <c r="GKB16" s="7"/>
      <c r="GKC16" s="7"/>
      <c r="GKD16" s="7"/>
      <c r="GKE16" s="7"/>
      <c r="GKF16" s="7"/>
      <c r="GKG16" s="7"/>
      <c r="GKH16" s="7"/>
      <c r="GKI16" s="7"/>
      <c r="GKJ16" s="7"/>
      <c r="GKK16" s="7"/>
      <c r="GKL16" s="7"/>
      <c r="GKM16" s="7"/>
      <c r="GKN16" s="7"/>
      <c r="GKO16" s="7"/>
      <c r="GKP16" s="7"/>
      <c r="GKQ16" s="7"/>
      <c r="GKR16" s="7"/>
      <c r="GKS16" s="7"/>
      <c r="GKT16" s="7"/>
      <c r="GKU16" s="7"/>
      <c r="GKV16" s="7"/>
      <c r="GKW16" s="7"/>
      <c r="GKX16" s="7"/>
      <c r="GKY16" s="7"/>
      <c r="GKZ16" s="7"/>
      <c r="GLA16" s="7"/>
      <c r="GLB16" s="7"/>
      <c r="GLC16" s="7"/>
      <c r="GLD16" s="7"/>
      <c r="GLE16" s="7"/>
      <c r="GLF16" s="7"/>
      <c r="GLG16" s="7"/>
      <c r="GLH16" s="7"/>
      <c r="GLI16" s="7"/>
      <c r="GLJ16" s="7"/>
      <c r="GLK16" s="7"/>
      <c r="GLL16" s="7"/>
      <c r="GLM16" s="7"/>
      <c r="GLN16" s="7"/>
      <c r="GLO16" s="7"/>
      <c r="GLP16" s="7"/>
      <c r="GLQ16" s="7"/>
      <c r="GLR16" s="7"/>
      <c r="GLS16" s="7"/>
      <c r="GLT16" s="7"/>
      <c r="GLU16" s="7"/>
      <c r="GLV16" s="7"/>
      <c r="GLW16" s="7"/>
      <c r="GLX16" s="7"/>
      <c r="GLY16" s="7"/>
      <c r="GLZ16" s="7"/>
      <c r="GMA16" s="7"/>
      <c r="GMB16" s="7"/>
      <c r="GMC16" s="7"/>
      <c r="GMD16" s="7"/>
      <c r="GME16" s="7"/>
      <c r="GMF16" s="7"/>
      <c r="GMG16" s="7"/>
      <c r="GMH16" s="7"/>
      <c r="GMI16" s="7"/>
      <c r="GMJ16" s="7"/>
      <c r="GMK16" s="7"/>
      <c r="GML16" s="7"/>
      <c r="GMM16" s="7"/>
      <c r="GMN16" s="7"/>
      <c r="GMO16" s="7"/>
      <c r="GMP16" s="7"/>
      <c r="GMQ16" s="7"/>
      <c r="GMR16" s="7"/>
      <c r="GMS16" s="7"/>
      <c r="GMT16" s="7"/>
      <c r="GMU16" s="7"/>
      <c r="GMV16" s="7"/>
      <c r="GMW16" s="7"/>
      <c r="GMX16" s="7"/>
      <c r="GMY16" s="7"/>
      <c r="GMZ16" s="7"/>
      <c r="GNA16" s="7"/>
      <c r="GNB16" s="7"/>
      <c r="GNC16" s="7"/>
      <c r="GND16" s="7"/>
      <c r="GNE16" s="7"/>
      <c r="GNF16" s="7"/>
      <c r="GNG16" s="7"/>
      <c r="GNH16" s="7"/>
      <c r="GNI16" s="7"/>
      <c r="GNJ16" s="7"/>
      <c r="GNK16" s="7"/>
      <c r="GNL16" s="7"/>
      <c r="GNM16" s="7"/>
      <c r="GNN16" s="7"/>
      <c r="GNO16" s="7"/>
      <c r="GNP16" s="7"/>
      <c r="GNQ16" s="7"/>
      <c r="GNR16" s="7"/>
      <c r="GNS16" s="7"/>
      <c r="GNT16" s="7"/>
      <c r="GNU16" s="7"/>
      <c r="GNV16" s="7"/>
      <c r="GNW16" s="7"/>
      <c r="GNX16" s="7"/>
      <c r="GNY16" s="7"/>
      <c r="GNZ16" s="7"/>
      <c r="GOA16" s="7"/>
      <c r="GOB16" s="7"/>
      <c r="GOC16" s="7"/>
      <c r="GOD16" s="7"/>
      <c r="GOE16" s="7"/>
      <c r="GOF16" s="7"/>
      <c r="GOG16" s="7"/>
      <c r="GOH16" s="7"/>
      <c r="GOI16" s="7"/>
      <c r="GOJ16" s="7"/>
      <c r="GOK16" s="7"/>
      <c r="GOL16" s="7"/>
      <c r="GOM16" s="7"/>
      <c r="GON16" s="7"/>
      <c r="GOO16" s="7"/>
      <c r="GOP16" s="7"/>
      <c r="GOQ16" s="7"/>
      <c r="GOR16" s="7"/>
      <c r="GOS16" s="7"/>
      <c r="GOT16" s="7"/>
      <c r="GOU16" s="7"/>
      <c r="GOV16" s="7"/>
      <c r="GOW16" s="7"/>
      <c r="GOX16" s="7"/>
      <c r="GOY16" s="7"/>
      <c r="GOZ16" s="7"/>
      <c r="GPA16" s="7"/>
      <c r="GPB16" s="7"/>
      <c r="GPC16" s="7"/>
      <c r="GPD16" s="7"/>
      <c r="GPE16" s="7"/>
      <c r="GPF16" s="7"/>
      <c r="GPG16" s="7"/>
      <c r="GPH16" s="7"/>
      <c r="GPI16" s="7"/>
      <c r="GPJ16" s="7"/>
      <c r="GPK16" s="7"/>
      <c r="GPL16" s="7"/>
      <c r="GPM16" s="7"/>
      <c r="GPN16" s="7"/>
      <c r="GPO16" s="7"/>
      <c r="GPP16" s="7"/>
      <c r="GPQ16" s="7"/>
      <c r="GPR16" s="7"/>
      <c r="GPS16" s="7"/>
      <c r="GPT16" s="7"/>
      <c r="GPU16" s="7"/>
      <c r="GPV16" s="7"/>
      <c r="GPW16" s="7"/>
      <c r="GPX16" s="7"/>
      <c r="GPY16" s="7"/>
      <c r="GPZ16" s="7"/>
      <c r="GQA16" s="7"/>
      <c r="GQB16" s="7"/>
      <c r="GQC16" s="7"/>
      <c r="GQD16" s="7"/>
      <c r="GQE16" s="7"/>
      <c r="GQF16" s="7"/>
      <c r="GQG16" s="7"/>
      <c r="GQH16" s="7"/>
      <c r="GQI16" s="7"/>
      <c r="GQJ16" s="7"/>
      <c r="GQK16" s="7"/>
      <c r="GQL16" s="7"/>
      <c r="GQM16" s="7"/>
      <c r="GQN16" s="7"/>
      <c r="GQO16" s="7"/>
      <c r="GQP16" s="7"/>
      <c r="GQQ16" s="7"/>
      <c r="GQR16" s="7"/>
      <c r="GQS16" s="7"/>
      <c r="GQT16" s="7"/>
      <c r="GQU16" s="7"/>
      <c r="GQV16" s="7"/>
      <c r="GQW16" s="7"/>
      <c r="GQX16" s="7"/>
      <c r="GQY16" s="7"/>
      <c r="GQZ16" s="7"/>
      <c r="GRA16" s="7"/>
      <c r="GRB16" s="7"/>
      <c r="GRC16" s="7"/>
      <c r="GRD16" s="7"/>
      <c r="GRE16" s="7"/>
      <c r="GRF16" s="7"/>
      <c r="GRG16" s="7"/>
      <c r="GRH16" s="7"/>
      <c r="GRI16" s="7"/>
      <c r="GRJ16" s="7"/>
      <c r="GRK16" s="7"/>
      <c r="GRL16" s="7"/>
      <c r="GRM16" s="7"/>
      <c r="GRN16" s="7"/>
      <c r="GRO16" s="7"/>
      <c r="GRP16" s="7"/>
      <c r="GRQ16" s="7"/>
      <c r="GRR16" s="7"/>
      <c r="GRS16" s="7"/>
      <c r="GRT16" s="7"/>
      <c r="GRU16" s="7"/>
      <c r="GRV16" s="7"/>
      <c r="GRW16" s="7"/>
      <c r="GRX16" s="7"/>
      <c r="GRY16" s="7"/>
      <c r="GRZ16" s="7"/>
      <c r="GSA16" s="7"/>
      <c r="GSB16" s="7"/>
      <c r="GSC16" s="7"/>
      <c r="GSD16" s="7"/>
      <c r="GSE16" s="7"/>
      <c r="GSF16" s="7"/>
      <c r="GSG16" s="7"/>
      <c r="GSH16" s="7"/>
      <c r="GSI16" s="7"/>
      <c r="GSJ16" s="7"/>
      <c r="GSK16" s="7"/>
      <c r="GSL16" s="7"/>
      <c r="GSM16" s="7"/>
      <c r="GSN16" s="7"/>
      <c r="GSO16" s="7"/>
      <c r="GSP16" s="7"/>
      <c r="GSQ16" s="7"/>
      <c r="GSR16" s="7"/>
      <c r="GSS16" s="7"/>
      <c r="GST16" s="7"/>
      <c r="GSU16" s="7"/>
      <c r="GSV16" s="7"/>
      <c r="GSW16" s="7"/>
      <c r="GSX16" s="7"/>
      <c r="GSY16" s="7"/>
      <c r="GSZ16" s="7"/>
      <c r="GTA16" s="7"/>
      <c r="GTB16" s="7"/>
      <c r="GTC16" s="7"/>
      <c r="GTD16" s="7"/>
      <c r="GTE16" s="7"/>
      <c r="GTF16" s="7"/>
      <c r="GTG16" s="7"/>
      <c r="GTH16" s="7"/>
      <c r="GTI16" s="7"/>
      <c r="GTJ16" s="7"/>
      <c r="GTK16" s="7"/>
      <c r="GTL16" s="7"/>
      <c r="GTM16" s="7"/>
      <c r="GTN16" s="7"/>
      <c r="GTO16" s="7"/>
      <c r="GTP16" s="7"/>
      <c r="GTQ16" s="7"/>
      <c r="GTR16" s="7"/>
      <c r="GTS16" s="7"/>
      <c r="GTT16" s="7"/>
      <c r="GTU16" s="7"/>
      <c r="GTV16" s="7"/>
      <c r="GTW16" s="7"/>
      <c r="GTX16" s="7"/>
      <c r="GTY16" s="7"/>
      <c r="GTZ16" s="7"/>
      <c r="GUA16" s="7"/>
      <c r="GUB16" s="7"/>
      <c r="GUC16" s="7"/>
      <c r="GUD16" s="7"/>
      <c r="GUE16" s="7"/>
      <c r="GUF16" s="7"/>
      <c r="GUG16" s="7"/>
      <c r="GUH16" s="7"/>
      <c r="GUI16" s="7"/>
      <c r="GUJ16" s="7"/>
      <c r="GUK16" s="7"/>
      <c r="GUL16" s="7"/>
      <c r="GUM16" s="7"/>
      <c r="GUN16" s="7"/>
      <c r="GUO16" s="7"/>
      <c r="GUP16" s="7"/>
      <c r="GUQ16" s="7"/>
      <c r="GUR16" s="7"/>
      <c r="GUS16" s="7"/>
      <c r="GUT16" s="7"/>
      <c r="GUU16" s="7"/>
      <c r="GUV16" s="7"/>
      <c r="GUW16" s="7"/>
      <c r="GUX16" s="7"/>
      <c r="GUY16" s="7"/>
      <c r="GUZ16" s="7"/>
      <c r="GVA16" s="7"/>
      <c r="GVB16" s="7"/>
      <c r="GVC16" s="7"/>
      <c r="GVD16" s="7"/>
      <c r="GVE16" s="7"/>
      <c r="GVF16" s="7"/>
      <c r="GVG16" s="7"/>
      <c r="GVH16" s="7"/>
      <c r="GVI16" s="7"/>
      <c r="GVJ16" s="7"/>
      <c r="GVK16" s="7"/>
      <c r="GVL16" s="7"/>
      <c r="GVM16" s="7"/>
      <c r="GVN16" s="7"/>
      <c r="GVO16" s="7"/>
      <c r="GVP16" s="7"/>
      <c r="GVQ16" s="7"/>
      <c r="GVR16" s="7"/>
      <c r="GVS16" s="7"/>
      <c r="GVT16" s="7"/>
      <c r="GVU16" s="7"/>
      <c r="GVV16" s="7"/>
      <c r="GVW16" s="7"/>
      <c r="GVX16" s="7"/>
      <c r="GVY16" s="7"/>
      <c r="GVZ16" s="7"/>
      <c r="GWA16" s="7"/>
      <c r="GWB16" s="7"/>
      <c r="GWC16" s="7"/>
      <c r="GWD16" s="7"/>
      <c r="GWE16" s="7"/>
      <c r="GWF16" s="7"/>
      <c r="GWG16" s="7"/>
      <c r="GWH16" s="7"/>
      <c r="GWI16" s="7"/>
      <c r="GWJ16" s="7"/>
      <c r="GWK16" s="7"/>
      <c r="GWL16" s="7"/>
      <c r="GWM16" s="7"/>
      <c r="GWN16" s="7"/>
      <c r="GWO16" s="7"/>
      <c r="GWP16" s="7"/>
      <c r="GWQ16" s="7"/>
      <c r="GWR16" s="7"/>
      <c r="GWS16" s="7"/>
      <c r="GWT16" s="7"/>
      <c r="GWU16" s="7"/>
      <c r="GWV16" s="7"/>
      <c r="GWW16" s="7"/>
      <c r="GWX16" s="7"/>
      <c r="GWY16" s="7"/>
      <c r="GWZ16" s="7"/>
      <c r="GXA16" s="7"/>
      <c r="GXB16" s="7"/>
      <c r="GXC16" s="7"/>
      <c r="GXD16" s="7"/>
      <c r="GXE16" s="7"/>
      <c r="GXF16" s="7"/>
      <c r="GXG16" s="7"/>
      <c r="GXH16" s="7"/>
      <c r="GXI16" s="7"/>
      <c r="GXJ16" s="7"/>
      <c r="GXK16" s="7"/>
      <c r="GXL16" s="7"/>
      <c r="GXM16" s="7"/>
      <c r="GXN16" s="7"/>
      <c r="GXO16" s="7"/>
      <c r="GXP16" s="7"/>
      <c r="GXQ16" s="7"/>
      <c r="GXR16" s="7"/>
      <c r="GXS16" s="7"/>
      <c r="GXT16" s="7"/>
      <c r="GXU16" s="7"/>
      <c r="GXV16" s="7"/>
      <c r="GXW16" s="7"/>
      <c r="GXX16" s="7"/>
      <c r="GXY16" s="7"/>
      <c r="GXZ16" s="7"/>
      <c r="GYA16" s="7"/>
      <c r="GYB16" s="7"/>
      <c r="GYC16" s="7"/>
      <c r="GYD16" s="7"/>
      <c r="GYE16" s="7"/>
      <c r="GYF16" s="7"/>
      <c r="GYG16" s="7"/>
      <c r="GYH16" s="7"/>
      <c r="GYI16" s="7"/>
      <c r="GYJ16" s="7"/>
      <c r="GYK16" s="7"/>
      <c r="GYL16" s="7"/>
      <c r="GYM16" s="7"/>
      <c r="GYN16" s="7"/>
      <c r="GYO16" s="7"/>
      <c r="GYP16" s="7"/>
      <c r="GYQ16" s="7"/>
      <c r="GYR16" s="7"/>
      <c r="GYS16" s="7"/>
      <c r="GYT16" s="7"/>
      <c r="GYU16" s="7"/>
      <c r="GYV16" s="7"/>
      <c r="GYW16" s="7"/>
      <c r="GYX16" s="7"/>
      <c r="GYY16" s="7"/>
      <c r="GYZ16" s="7"/>
      <c r="GZA16" s="7"/>
      <c r="GZB16" s="7"/>
      <c r="GZC16" s="7"/>
      <c r="GZD16" s="7"/>
      <c r="GZE16" s="7"/>
      <c r="GZF16" s="7"/>
      <c r="GZG16" s="7"/>
      <c r="GZH16" s="7"/>
      <c r="GZI16" s="7"/>
      <c r="GZJ16" s="7"/>
      <c r="GZK16" s="7"/>
      <c r="GZL16" s="7"/>
      <c r="GZM16" s="7"/>
      <c r="GZN16" s="7"/>
      <c r="GZO16" s="7"/>
      <c r="GZP16" s="7"/>
      <c r="GZQ16" s="7"/>
      <c r="GZR16" s="7"/>
      <c r="GZS16" s="7"/>
      <c r="GZT16" s="7"/>
      <c r="GZU16" s="7"/>
      <c r="GZV16" s="7"/>
      <c r="GZW16" s="7"/>
      <c r="GZX16" s="7"/>
      <c r="GZY16" s="7"/>
      <c r="GZZ16" s="7"/>
      <c r="HAA16" s="7"/>
      <c r="HAB16" s="7"/>
      <c r="HAC16" s="7"/>
      <c r="HAD16" s="7"/>
      <c r="HAE16" s="7"/>
      <c r="HAF16" s="7"/>
      <c r="HAG16" s="7"/>
      <c r="HAH16" s="7"/>
      <c r="HAI16" s="7"/>
      <c r="HAJ16" s="7"/>
      <c r="HAK16" s="7"/>
      <c r="HAL16" s="7"/>
      <c r="HAM16" s="7"/>
      <c r="HAN16" s="7"/>
      <c r="HAO16" s="7"/>
      <c r="HAP16" s="7"/>
      <c r="HAQ16" s="7"/>
      <c r="HAR16" s="7"/>
      <c r="HAS16" s="7"/>
      <c r="HAT16" s="7"/>
      <c r="HAU16" s="7"/>
      <c r="HAV16" s="7"/>
      <c r="HAW16" s="7"/>
      <c r="HAX16" s="7"/>
      <c r="HAY16" s="7"/>
      <c r="HAZ16" s="7"/>
      <c r="HBA16" s="7"/>
      <c r="HBB16" s="7"/>
      <c r="HBC16" s="7"/>
      <c r="HBD16" s="7"/>
      <c r="HBE16" s="7"/>
      <c r="HBF16" s="7"/>
      <c r="HBG16" s="7"/>
      <c r="HBH16" s="7"/>
      <c r="HBI16" s="7"/>
      <c r="HBJ16" s="7"/>
      <c r="HBK16" s="7"/>
      <c r="HBL16" s="7"/>
      <c r="HBM16" s="7"/>
      <c r="HBN16" s="7"/>
      <c r="HBO16" s="7"/>
      <c r="HBP16" s="7"/>
      <c r="HBQ16" s="7"/>
      <c r="HBR16" s="7"/>
      <c r="HBS16" s="7"/>
      <c r="HBT16" s="7"/>
      <c r="HBU16" s="7"/>
      <c r="HBV16" s="7"/>
      <c r="HBW16" s="7"/>
      <c r="HBX16" s="7"/>
      <c r="HBY16" s="7"/>
      <c r="HBZ16" s="7"/>
      <c r="HCA16" s="7"/>
      <c r="HCB16" s="7"/>
      <c r="HCC16" s="7"/>
      <c r="HCD16" s="7"/>
      <c r="HCE16" s="7"/>
      <c r="HCF16" s="7"/>
      <c r="HCG16" s="7"/>
      <c r="HCH16" s="7"/>
      <c r="HCI16" s="7"/>
      <c r="HCJ16" s="7"/>
      <c r="HCK16" s="7"/>
      <c r="HCL16" s="7"/>
      <c r="HCM16" s="7"/>
      <c r="HCN16" s="7"/>
      <c r="HCO16" s="7"/>
      <c r="HCP16" s="7"/>
      <c r="HCQ16" s="7"/>
      <c r="HCR16" s="7"/>
      <c r="HCS16" s="7"/>
      <c r="HCT16" s="7"/>
      <c r="HCU16" s="7"/>
      <c r="HCV16" s="7"/>
      <c r="HCW16" s="7"/>
      <c r="HCX16" s="7"/>
      <c r="HCY16" s="7"/>
      <c r="HCZ16" s="7"/>
      <c r="HDA16" s="7"/>
      <c r="HDB16" s="7"/>
      <c r="HDC16" s="7"/>
      <c r="HDD16" s="7"/>
      <c r="HDE16" s="7"/>
      <c r="HDF16" s="7"/>
      <c r="HDG16" s="7"/>
      <c r="HDH16" s="7"/>
      <c r="HDI16" s="7"/>
      <c r="HDJ16" s="7"/>
      <c r="HDK16" s="7"/>
      <c r="HDL16" s="7"/>
      <c r="HDM16" s="7"/>
      <c r="HDN16" s="7"/>
      <c r="HDO16" s="7"/>
      <c r="HDP16" s="7"/>
      <c r="HDQ16" s="7"/>
      <c r="HDR16" s="7"/>
      <c r="HDS16" s="7"/>
      <c r="HDT16" s="7"/>
      <c r="HDU16" s="7"/>
      <c r="HDV16" s="7"/>
      <c r="HDW16" s="7"/>
      <c r="HDX16" s="7"/>
      <c r="HDY16" s="7"/>
      <c r="HDZ16" s="7"/>
      <c r="HEA16" s="7"/>
      <c r="HEB16" s="7"/>
      <c r="HEC16" s="7"/>
      <c r="HED16" s="7"/>
      <c r="HEE16" s="7"/>
      <c r="HEF16" s="7"/>
      <c r="HEG16" s="7"/>
      <c r="HEH16" s="7"/>
      <c r="HEI16" s="7"/>
      <c r="HEJ16" s="7"/>
      <c r="HEK16" s="7"/>
      <c r="HEL16" s="7"/>
      <c r="HEM16" s="7"/>
      <c r="HEN16" s="7"/>
      <c r="HEO16" s="7"/>
      <c r="HEP16" s="7"/>
      <c r="HEQ16" s="7"/>
      <c r="HER16" s="7"/>
      <c r="HES16" s="7"/>
      <c r="HET16" s="7"/>
      <c r="HEU16" s="7"/>
      <c r="HEV16" s="7"/>
      <c r="HEW16" s="7"/>
      <c r="HEX16" s="7"/>
      <c r="HEY16" s="7"/>
      <c r="HEZ16" s="7"/>
      <c r="HFA16" s="7"/>
      <c r="HFB16" s="7"/>
      <c r="HFC16" s="7"/>
      <c r="HFD16" s="7"/>
      <c r="HFE16" s="7"/>
      <c r="HFF16" s="7"/>
      <c r="HFG16" s="7"/>
      <c r="HFH16" s="7"/>
      <c r="HFI16" s="7"/>
      <c r="HFJ16" s="7"/>
      <c r="HFK16" s="7"/>
      <c r="HFL16" s="7"/>
      <c r="HFM16" s="7"/>
      <c r="HFN16" s="7"/>
      <c r="HFO16" s="7"/>
      <c r="HFP16" s="7"/>
      <c r="HFQ16" s="7"/>
      <c r="HFR16" s="7"/>
      <c r="HFS16" s="7"/>
      <c r="HFT16" s="7"/>
      <c r="HFU16" s="7"/>
      <c r="HFV16" s="7"/>
      <c r="HFW16" s="7"/>
      <c r="HFX16" s="7"/>
      <c r="HFY16" s="7"/>
      <c r="HFZ16" s="7"/>
      <c r="HGA16" s="7"/>
      <c r="HGB16" s="7"/>
      <c r="HGC16" s="7"/>
      <c r="HGD16" s="7"/>
      <c r="HGE16" s="7"/>
      <c r="HGF16" s="7"/>
      <c r="HGG16" s="7"/>
      <c r="HGH16" s="7"/>
      <c r="HGI16" s="7"/>
      <c r="HGJ16" s="7"/>
      <c r="HGK16" s="7"/>
      <c r="HGL16" s="7"/>
      <c r="HGM16" s="7"/>
      <c r="HGN16" s="7"/>
      <c r="HGO16" s="7"/>
      <c r="HGP16" s="7"/>
      <c r="HGQ16" s="7"/>
      <c r="HGR16" s="7"/>
      <c r="HGS16" s="7"/>
      <c r="HGT16" s="7"/>
      <c r="HGU16" s="7"/>
      <c r="HGV16" s="7"/>
      <c r="HGW16" s="7"/>
      <c r="HGX16" s="7"/>
      <c r="HGY16" s="7"/>
      <c r="HGZ16" s="7"/>
      <c r="HHA16" s="7"/>
      <c r="HHB16" s="7"/>
      <c r="HHC16" s="7"/>
      <c r="HHD16" s="7"/>
      <c r="HHE16" s="7"/>
      <c r="HHF16" s="7"/>
      <c r="HHG16" s="7"/>
      <c r="HHH16" s="7"/>
      <c r="HHI16" s="7"/>
      <c r="HHJ16" s="7"/>
      <c r="HHK16" s="7"/>
      <c r="HHL16" s="7"/>
      <c r="HHM16" s="7"/>
      <c r="HHN16" s="7"/>
      <c r="HHO16" s="7"/>
      <c r="HHP16" s="7"/>
      <c r="HHQ16" s="7"/>
      <c r="HHR16" s="7"/>
      <c r="HHS16" s="7"/>
      <c r="HHT16" s="7"/>
      <c r="HHU16" s="7"/>
      <c r="HHV16" s="7"/>
      <c r="HHW16" s="7"/>
      <c r="HHX16" s="7"/>
      <c r="HHY16" s="7"/>
      <c r="HHZ16" s="7"/>
      <c r="HIA16" s="7"/>
      <c r="HIB16" s="7"/>
      <c r="HIC16" s="7"/>
      <c r="HID16" s="7"/>
      <c r="HIE16" s="7"/>
      <c r="HIF16" s="7"/>
      <c r="HIG16" s="7"/>
      <c r="HIH16" s="7"/>
      <c r="HII16" s="7"/>
      <c r="HIJ16" s="7"/>
      <c r="HIK16" s="7"/>
      <c r="HIL16" s="7"/>
      <c r="HIM16" s="7"/>
      <c r="HIN16" s="7"/>
      <c r="HIO16" s="7"/>
      <c r="HIP16" s="7"/>
      <c r="HIQ16" s="7"/>
      <c r="HIR16" s="7"/>
      <c r="HIS16" s="7"/>
      <c r="HIT16" s="7"/>
      <c r="HIU16" s="7"/>
      <c r="HIV16" s="7"/>
      <c r="HIW16" s="7"/>
      <c r="HIX16" s="7"/>
      <c r="HIY16" s="7"/>
      <c r="HIZ16" s="7"/>
      <c r="HJA16" s="7"/>
      <c r="HJB16" s="7"/>
      <c r="HJC16" s="7"/>
      <c r="HJD16" s="7"/>
      <c r="HJE16" s="7"/>
      <c r="HJF16" s="7"/>
      <c r="HJG16" s="7"/>
      <c r="HJH16" s="7"/>
      <c r="HJI16" s="7"/>
      <c r="HJJ16" s="7"/>
      <c r="HJK16" s="7"/>
      <c r="HJL16" s="7"/>
      <c r="HJM16" s="7"/>
      <c r="HJN16" s="7"/>
      <c r="HJO16" s="7"/>
      <c r="HJP16" s="7"/>
      <c r="HJQ16" s="7"/>
      <c r="HJR16" s="7"/>
      <c r="HJS16" s="7"/>
      <c r="HJT16" s="7"/>
      <c r="HJU16" s="7"/>
      <c r="HJV16" s="7"/>
      <c r="HJW16" s="7"/>
      <c r="HJX16" s="7"/>
      <c r="HJY16" s="7"/>
      <c r="HJZ16" s="7"/>
      <c r="HKA16" s="7"/>
      <c r="HKB16" s="7"/>
      <c r="HKC16" s="7"/>
      <c r="HKD16" s="7"/>
      <c r="HKE16" s="7"/>
      <c r="HKF16" s="7"/>
      <c r="HKG16" s="7"/>
      <c r="HKH16" s="7"/>
      <c r="HKI16" s="7"/>
      <c r="HKJ16" s="7"/>
      <c r="HKK16" s="7"/>
      <c r="HKL16" s="7"/>
      <c r="HKM16" s="7"/>
      <c r="HKN16" s="7"/>
      <c r="HKO16" s="7"/>
      <c r="HKP16" s="7"/>
      <c r="HKQ16" s="7"/>
      <c r="HKR16" s="7"/>
      <c r="HKS16" s="7"/>
      <c r="HKT16" s="7"/>
      <c r="HKU16" s="7"/>
      <c r="HKV16" s="7"/>
      <c r="HKW16" s="7"/>
      <c r="HKX16" s="7"/>
      <c r="HKY16" s="7"/>
      <c r="HKZ16" s="7"/>
      <c r="HLA16" s="7"/>
      <c r="HLB16" s="7"/>
      <c r="HLC16" s="7"/>
      <c r="HLD16" s="7"/>
      <c r="HLE16" s="7"/>
      <c r="HLF16" s="7"/>
      <c r="HLG16" s="7"/>
      <c r="HLH16" s="7"/>
      <c r="HLI16" s="7"/>
      <c r="HLJ16" s="7"/>
      <c r="HLK16" s="7"/>
      <c r="HLL16" s="7"/>
      <c r="HLM16" s="7"/>
      <c r="HLN16" s="7"/>
      <c r="HLO16" s="7"/>
      <c r="HLP16" s="7"/>
      <c r="HLQ16" s="7"/>
      <c r="HLR16" s="7"/>
      <c r="HLS16" s="7"/>
      <c r="HLT16" s="7"/>
      <c r="HLU16" s="7"/>
      <c r="HLV16" s="7"/>
      <c r="HLW16" s="7"/>
      <c r="HLX16" s="7"/>
      <c r="HLY16" s="7"/>
      <c r="HLZ16" s="7"/>
      <c r="HMA16" s="7"/>
      <c r="HMB16" s="7"/>
      <c r="HMC16" s="7"/>
      <c r="HMD16" s="7"/>
      <c r="HME16" s="7"/>
      <c r="HMF16" s="7"/>
      <c r="HMG16" s="7"/>
      <c r="HMH16" s="7"/>
      <c r="HMI16" s="7"/>
      <c r="HMJ16" s="7"/>
      <c r="HMK16" s="7"/>
      <c r="HML16" s="7"/>
      <c r="HMM16" s="7"/>
      <c r="HMN16" s="7"/>
      <c r="HMO16" s="7"/>
      <c r="HMP16" s="7"/>
      <c r="HMQ16" s="7"/>
      <c r="HMR16" s="7"/>
      <c r="HMS16" s="7"/>
      <c r="HMT16" s="7"/>
      <c r="HMU16" s="7"/>
      <c r="HMV16" s="7"/>
      <c r="HMW16" s="7"/>
      <c r="HMX16" s="7"/>
      <c r="HMY16" s="7"/>
      <c r="HMZ16" s="7"/>
      <c r="HNA16" s="7"/>
      <c r="HNB16" s="7"/>
      <c r="HNC16" s="7"/>
      <c r="HND16" s="7"/>
      <c r="HNE16" s="7"/>
      <c r="HNF16" s="7"/>
      <c r="HNG16" s="7"/>
      <c r="HNH16" s="7"/>
      <c r="HNI16" s="7"/>
      <c r="HNJ16" s="7"/>
      <c r="HNK16" s="7"/>
      <c r="HNL16" s="7"/>
      <c r="HNM16" s="7"/>
      <c r="HNN16" s="7"/>
      <c r="HNO16" s="7"/>
      <c r="HNP16" s="7"/>
      <c r="HNQ16" s="7"/>
      <c r="HNR16" s="7"/>
      <c r="HNS16" s="7"/>
      <c r="HNT16" s="7"/>
      <c r="HNU16" s="7"/>
      <c r="HNV16" s="7"/>
      <c r="HNW16" s="7"/>
      <c r="HNX16" s="7"/>
      <c r="HNY16" s="7"/>
      <c r="HNZ16" s="7"/>
      <c r="HOA16" s="7"/>
      <c r="HOB16" s="7"/>
      <c r="HOC16" s="7"/>
      <c r="HOD16" s="7"/>
      <c r="HOE16" s="7"/>
      <c r="HOF16" s="7"/>
      <c r="HOG16" s="7"/>
      <c r="HOH16" s="7"/>
      <c r="HOI16" s="7"/>
      <c r="HOJ16" s="7"/>
      <c r="HOK16" s="7"/>
      <c r="HOL16" s="7"/>
      <c r="HOM16" s="7"/>
      <c r="HON16" s="7"/>
      <c r="HOO16" s="7"/>
      <c r="HOP16" s="7"/>
      <c r="HOQ16" s="7"/>
      <c r="HOR16" s="7"/>
      <c r="HOS16" s="7"/>
      <c r="HOT16" s="7"/>
      <c r="HOU16" s="7"/>
      <c r="HOV16" s="7"/>
      <c r="HOW16" s="7"/>
      <c r="HOX16" s="7"/>
      <c r="HOY16" s="7"/>
      <c r="HOZ16" s="7"/>
      <c r="HPA16" s="7"/>
      <c r="HPB16" s="7"/>
      <c r="HPC16" s="7"/>
      <c r="HPD16" s="7"/>
      <c r="HPE16" s="7"/>
      <c r="HPF16" s="7"/>
      <c r="HPG16" s="7"/>
      <c r="HPH16" s="7"/>
      <c r="HPI16" s="7"/>
      <c r="HPJ16" s="7"/>
      <c r="HPK16" s="7"/>
      <c r="HPL16" s="7"/>
      <c r="HPM16" s="7"/>
      <c r="HPN16" s="7"/>
      <c r="HPO16" s="7"/>
      <c r="HPP16" s="7"/>
      <c r="HPQ16" s="7"/>
      <c r="HPR16" s="7"/>
      <c r="HPS16" s="7"/>
      <c r="HPT16" s="7"/>
      <c r="HPU16" s="7"/>
      <c r="HPV16" s="7"/>
      <c r="HPW16" s="7"/>
      <c r="HPX16" s="7"/>
      <c r="HPY16" s="7"/>
      <c r="HPZ16" s="7"/>
      <c r="HQA16" s="7"/>
      <c r="HQB16" s="7"/>
      <c r="HQC16" s="7"/>
      <c r="HQD16" s="7"/>
      <c r="HQE16" s="7"/>
      <c r="HQF16" s="7"/>
      <c r="HQG16" s="7"/>
      <c r="HQH16" s="7"/>
      <c r="HQI16" s="7"/>
      <c r="HQJ16" s="7"/>
      <c r="HQK16" s="7"/>
      <c r="HQL16" s="7"/>
      <c r="HQM16" s="7"/>
      <c r="HQN16" s="7"/>
      <c r="HQO16" s="7"/>
      <c r="HQP16" s="7"/>
      <c r="HQQ16" s="7"/>
      <c r="HQR16" s="7"/>
      <c r="HQS16" s="7"/>
      <c r="HQT16" s="7"/>
      <c r="HQU16" s="7"/>
      <c r="HQV16" s="7"/>
      <c r="HQW16" s="7"/>
      <c r="HQX16" s="7"/>
      <c r="HQY16" s="7"/>
      <c r="HQZ16" s="7"/>
      <c r="HRA16" s="7"/>
      <c r="HRB16" s="7"/>
      <c r="HRC16" s="7"/>
      <c r="HRD16" s="7"/>
      <c r="HRE16" s="7"/>
      <c r="HRF16" s="7"/>
      <c r="HRG16" s="7"/>
      <c r="HRH16" s="7"/>
      <c r="HRI16" s="7"/>
      <c r="HRJ16" s="7"/>
      <c r="HRK16" s="7"/>
      <c r="HRL16" s="7"/>
      <c r="HRM16" s="7"/>
      <c r="HRN16" s="7"/>
      <c r="HRO16" s="7"/>
      <c r="HRP16" s="7"/>
      <c r="HRQ16" s="7"/>
      <c r="HRR16" s="7"/>
      <c r="HRS16" s="7"/>
      <c r="HRT16" s="7"/>
      <c r="HRU16" s="7"/>
      <c r="HRV16" s="7"/>
      <c r="HRW16" s="7"/>
      <c r="HRX16" s="7"/>
      <c r="HRY16" s="7"/>
      <c r="HRZ16" s="7"/>
      <c r="HSA16" s="7"/>
      <c r="HSB16" s="7"/>
      <c r="HSC16" s="7"/>
      <c r="HSD16" s="7"/>
      <c r="HSE16" s="7"/>
      <c r="HSF16" s="7"/>
      <c r="HSG16" s="7"/>
      <c r="HSH16" s="7"/>
      <c r="HSI16" s="7"/>
      <c r="HSJ16" s="7"/>
      <c r="HSK16" s="7"/>
      <c r="HSL16" s="7"/>
      <c r="HSM16" s="7"/>
      <c r="HSN16" s="7"/>
      <c r="HSO16" s="7"/>
      <c r="HSP16" s="7"/>
      <c r="HSQ16" s="7"/>
      <c r="HSR16" s="7"/>
      <c r="HSS16" s="7"/>
      <c r="HST16" s="7"/>
      <c r="HSU16" s="7"/>
      <c r="HSV16" s="7"/>
      <c r="HSW16" s="7"/>
      <c r="HSX16" s="7"/>
      <c r="HSY16" s="7"/>
      <c r="HSZ16" s="7"/>
      <c r="HTA16" s="7"/>
      <c r="HTB16" s="7"/>
      <c r="HTC16" s="7"/>
      <c r="HTD16" s="7"/>
      <c r="HTE16" s="7"/>
      <c r="HTF16" s="7"/>
      <c r="HTG16" s="7"/>
      <c r="HTH16" s="7"/>
      <c r="HTI16" s="7"/>
      <c r="HTJ16" s="7"/>
      <c r="HTK16" s="7"/>
      <c r="HTL16" s="7"/>
      <c r="HTM16" s="7"/>
      <c r="HTN16" s="7"/>
      <c r="HTO16" s="7"/>
      <c r="HTP16" s="7"/>
      <c r="HTQ16" s="7"/>
      <c r="HTR16" s="7"/>
      <c r="HTS16" s="7"/>
      <c r="HTT16" s="7"/>
      <c r="HTU16" s="7"/>
      <c r="HTV16" s="7"/>
      <c r="HTW16" s="7"/>
      <c r="HTX16" s="7"/>
      <c r="HTY16" s="7"/>
      <c r="HTZ16" s="7"/>
      <c r="HUA16" s="7"/>
      <c r="HUB16" s="7"/>
      <c r="HUC16" s="7"/>
      <c r="HUD16" s="7"/>
      <c r="HUE16" s="7"/>
      <c r="HUF16" s="7"/>
      <c r="HUG16" s="7"/>
      <c r="HUH16" s="7"/>
      <c r="HUI16" s="7"/>
      <c r="HUJ16" s="7"/>
      <c r="HUK16" s="7"/>
      <c r="HUL16" s="7"/>
      <c r="HUM16" s="7"/>
      <c r="HUN16" s="7"/>
      <c r="HUO16" s="7"/>
      <c r="HUP16" s="7"/>
      <c r="HUQ16" s="7"/>
      <c r="HUR16" s="7"/>
      <c r="HUS16" s="7"/>
      <c r="HUT16" s="7"/>
      <c r="HUU16" s="7"/>
      <c r="HUV16" s="7"/>
      <c r="HUW16" s="7"/>
      <c r="HUX16" s="7"/>
      <c r="HUY16" s="7"/>
      <c r="HUZ16" s="7"/>
      <c r="HVA16" s="7"/>
      <c r="HVB16" s="7"/>
      <c r="HVC16" s="7"/>
      <c r="HVD16" s="7"/>
      <c r="HVE16" s="7"/>
      <c r="HVF16" s="7"/>
      <c r="HVG16" s="7"/>
      <c r="HVH16" s="7"/>
      <c r="HVI16" s="7"/>
      <c r="HVJ16" s="7"/>
      <c r="HVK16" s="7"/>
      <c r="HVL16" s="7"/>
      <c r="HVM16" s="7"/>
      <c r="HVN16" s="7"/>
      <c r="HVO16" s="7"/>
      <c r="HVP16" s="7"/>
      <c r="HVQ16" s="7"/>
      <c r="HVR16" s="7"/>
      <c r="HVS16" s="7"/>
      <c r="HVT16" s="7"/>
      <c r="HVU16" s="7"/>
      <c r="HVV16" s="7"/>
      <c r="HVW16" s="7"/>
      <c r="HVX16" s="7"/>
      <c r="HVY16" s="7"/>
      <c r="HVZ16" s="7"/>
      <c r="HWA16" s="7"/>
      <c r="HWB16" s="7"/>
      <c r="HWC16" s="7"/>
      <c r="HWD16" s="7"/>
      <c r="HWE16" s="7"/>
      <c r="HWF16" s="7"/>
      <c r="HWG16" s="7"/>
      <c r="HWH16" s="7"/>
      <c r="HWI16" s="7"/>
      <c r="HWJ16" s="7"/>
      <c r="HWK16" s="7"/>
      <c r="HWL16" s="7"/>
      <c r="HWM16" s="7"/>
      <c r="HWN16" s="7"/>
      <c r="HWO16" s="7"/>
      <c r="HWP16" s="7"/>
      <c r="HWQ16" s="7"/>
      <c r="HWR16" s="7"/>
      <c r="HWS16" s="7"/>
      <c r="HWT16" s="7"/>
      <c r="HWU16" s="7"/>
      <c r="HWV16" s="7"/>
      <c r="HWW16" s="7"/>
      <c r="HWX16" s="7"/>
      <c r="HWY16" s="7"/>
      <c r="HWZ16" s="7"/>
      <c r="HXA16" s="7"/>
      <c r="HXB16" s="7"/>
      <c r="HXC16" s="7"/>
      <c r="HXD16" s="7"/>
      <c r="HXE16" s="7"/>
      <c r="HXF16" s="7"/>
      <c r="HXG16" s="7"/>
      <c r="HXH16" s="7"/>
      <c r="HXI16" s="7"/>
      <c r="HXJ16" s="7"/>
      <c r="HXK16" s="7"/>
      <c r="HXL16" s="7"/>
      <c r="HXM16" s="7"/>
      <c r="HXN16" s="7"/>
      <c r="HXO16" s="7"/>
      <c r="HXP16" s="7"/>
      <c r="HXQ16" s="7"/>
      <c r="HXR16" s="7"/>
      <c r="HXS16" s="7"/>
      <c r="HXT16" s="7"/>
      <c r="HXU16" s="7"/>
      <c r="HXV16" s="7"/>
      <c r="HXW16" s="7"/>
      <c r="HXX16" s="7"/>
      <c r="HXY16" s="7"/>
      <c r="HXZ16" s="7"/>
      <c r="HYA16" s="7"/>
      <c r="HYB16" s="7"/>
      <c r="HYC16" s="7"/>
      <c r="HYD16" s="7"/>
      <c r="HYE16" s="7"/>
      <c r="HYF16" s="7"/>
      <c r="HYG16" s="7"/>
      <c r="HYH16" s="7"/>
      <c r="HYI16" s="7"/>
      <c r="HYJ16" s="7"/>
      <c r="HYK16" s="7"/>
      <c r="HYL16" s="7"/>
      <c r="HYM16" s="7"/>
      <c r="HYN16" s="7"/>
      <c r="HYO16" s="7"/>
      <c r="HYP16" s="7"/>
      <c r="HYQ16" s="7"/>
      <c r="HYR16" s="7"/>
      <c r="HYS16" s="7"/>
      <c r="HYT16" s="7"/>
      <c r="HYU16" s="7"/>
      <c r="HYV16" s="7"/>
      <c r="HYW16" s="7"/>
      <c r="HYX16" s="7"/>
      <c r="HYY16" s="7"/>
      <c r="HYZ16" s="7"/>
      <c r="HZA16" s="7"/>
      <c r="HZB16" s="7"/>
      <c r="HZC16" s="7"/>
      <c r="HZD16" s="7"/>
      <c r="HZE16" s="7"/>
      <c r="HZF16" s="7"/>
      <c r="HZG16" s="7"/>
      <c r="HZH16" s="7"/>
      <c r="HZI16" s="7"/>
      <c r="HZJ16" s="7"/>
      <c r="HZK16" s="7"/>
      <c r="HZL16" s="7"/>
      <c r="HZM16" s="7"/>
      <c r="HZN16" s="7"/>
      <c r="HZO16" s="7"/>
      <c r="HZP16" s="7"/>
      <c r="HZQ16" s="7"/>
      <c r="HZR16" s="7"/>
      <c r="HZS16" s="7"/>
      <c r="HZT16" s="7"/>
      <c r="HZU16" s="7"/>
      <c r="HZV16" s="7"/>
      <c r="HZW16" s="7"/>
      <c r="HZX16" s="7"/>
      <c r="HZY16" s="7"/>
      <c r="HZZ16" s="7"/>
      <c r="IAA16" s="7"/>
      <c r="IAB16" s="7"/>
      <c r="IAC16" s="7"/>
      <c r="IAD16" s="7"/>
      <c r="IAE16" s="7"/>
      <c r="IAF16" s="7"/>
      <c r="IAG16" s="7"/>
      <c r="IAH16" s="7"/>
      <c r="IAI16" s="7"/>
      <c r="IAJ16" s="7"/>
      <c r="IAK16" s="7"/>
      <c r="IAL16" s="7"/>
      <c r="IAM16" s="7"/>
      <c r="IAN16" s="7"/>
      <c r="IAO16" s="7"/>
      <c r="IAP16" s="7"/>
      <c r="IAQ16" s="7"/>
      <c r="IAR16" s="7"/>
      <c r="IAS16" s="7"/>
      <c r="IAT16" s="7"/>
      <c r="IAU16" s="7"/>
      <c r="IAV16" s="7"/>
      <c r="IAW16" s="7"/>
      <c r="IAX16" s="7"/>
      <c r="IAY16" s="7"/>
      <c r="IAZ16" s="7"/>
      <c r="IBA16" s="7"/>
      <c r="IBB16" s="7"/>
      <c r="IBC16" s="7"/>
      <c r="IBD16" s="7"/>
      <c r="IBE16" s="7"/>
      <c r="IBF16" s="7"/>
      <c r="IBG16" s="7"/>
      <c r="IBH16" s="7"/>
      <c r="IBI16" s="7"/>
      <c r="IBJ16" s="7"/>
      <c r="IBK16" s="7"/>
      <c r="IBL16" s="7"/>
      <c r="IBM16" s="7"/>
      <c r="IBN16" s="7"/>
      <c r="IBO16" s="7"/>
      <c r="IBP16" s="7"/>
      <c r="IBQ16" s="7"/>
      <c r="IBR16" s="7"/>
      <c r="IBS16" s="7"/>
      <c r="IBT16" s="7"/>
      <c r="IBU16" s="7"/>
      <c r="IBV16" s="7"/>
      <c r="IBW16" s="7"/>
      <c r="IBX16" s="7"/>
      <c r="IBY16" s="7"/>
      <c r="IBZ16" s="7"/>
      <c r="ICA16" s="7"/>
      <c r="ICB16" s="7"/>
      <c r="ICC16" s="7"/>
      <c r="ICD16" s="7"/>
      <c r="ICE16" s="7"/>
      <c r="ICF16" s="7"/>
      <c r="ICG16" s="7"/>
      <c r="ICH16" s="7"/>
      <c r="ICI16" s="7"/>
      <c r="ICJ16" s="7"/>
      <c r="ICK16" s="7"/>
      <c r="ICL16" s="7"/>
      <c r="ICM16" s="7"/>
      <c r="ICN16" s="7"/>
      <c r="ICO16" s="7"/>
      <c r="ICP16" s="7"/>
      <c r="ICQ16" s="7"/>
      <c r="ICR16" s="7"/>
      <c r="ICS16" s="7"/>
      <c r="ICT16" s="7"/>
      <c r="ICU16" s="7"/>
      <c r="ICV16" s="7"/>
      <c r="ICW16" s="7"/>
      <c r="ICX16" s="7"/>
      <c r="ICY16" s="7"/>
      <c r="ICZ16" s="7"/>
      <c r="IDA16" s="7"/>
      <c r="IDB16" s="7"/>
      <c r="IDC16" s="7"/>
      <c r="IDD16" s="7"/>
      <c r="IDE16" s="7"/>
      <c r="IDF16" s="7"/>
      <c r="IDG16" s="7"/>
      <c r="IDH16" s="7"/>
      <c r="IDI16" s="7"/>
      <c r="IDJ16" s="7"/>
      <c r="IDK16" s="7"/>
      <c r="IDL16" s="7"/>
      <c r="IDM16" s="7"/>
      <c r="IDN16" s="7"/>
      <c r="IDO16" s="7"/>
      <c r="IDP16" s="7"/>
      <c r="IDQ16" s="7"/>
      <c r="IDR16" s="7"/>
      <c r="IDS16" s="7"/>
      <c r="IDT16" s="7"/>
      <c r="IDU16" s="7"/>
      <c r="IDV16" s="7"/>
      <c r="IDW16" s="7"/>
      <c r="IDX16" s="7"/>
      <c r="IDY16" s="7"/>
      <c r="IDZ16" s="7"/>
      <c r="IEA16" s="7"/>
      <c r="IEB16" s="7"/>
      <c r="IEC16" s="7"/>
      <c r="IED16" s="7"/>
      <c r="IEE16" s="7"/>
      <c r="IEF16" s="7"/>
      <c r="IEG16" s="7"/>
      <c r="IEH16" s="7"/>
      <c r="IEI16" s="7"/>
      <c r="IEJ16" s="7"/>
      <c r="IEK16" s="7"/>
      <c r="IEL16" s="7"/>
      <c r="IEM16" s="7"/>
      <c r="IEN16" s="7"/>
      <c r="IEO16" s="7"/>
      <c r="IEP16" s="7"/>
      <c r="IEQ16" s="7"/>
      <c r="IER16" s="7"/>
      <c r="IES16" s="7"/>
      <c r="IET16" s="7"/>
      <c r="IEU16" s="7"/>
      <c r="IEV16" s="7"/>
      <c r="IEW16" s="7"/>
      <c r="IEX16" s="7"/>
      <c r="IEY16" s="7"/>
      <c r="IEZ16" s="7"/>
      <c r="IFA16" s="7"/>
      <c r="IFB16" s="7"/>
      <c r="IFC16" s="7"/>
      <c r="IFD16" s="7"/>
      <c r="IFE16" s="7"/>
      <c r="IFF16" s="7"/>
      <c r="IFG16" s="7"/>
      <c r="IFH16" s="7"/>
      <c r="IFI16" s="7"/>
      <c r="IFJ16" s="7"/>
      <c r="IFK16" s="7"/>
      <c r="IFL16" s="7"/>
      <c r="IFM16" s="7"/>
      <c r="IFN16" s="7"/>
      <c r="IFO16" s="7"/>
      <c r="IFP16" s="7"/>
      <c r="IFQ16" s="7"/>
      <c r="IFR16" s="7"/>
      <c r="IFS16" s="7"/>
      <c r="IFT16" s="7"/>
      <c r="IFU16" s="7"/>
      <c r="IFV16" s="7"/>
      <c r="IFW16" s="7"/>
      <c r="IFX16" s="7"/>
      <c r="IFY16" s="7"/>
      <c r="IFZ16" s="7"/>
      <c r="IGA16" s="7"/>
      <c r="IGB16" s="7"/>
      <c r="IGC16" s="7"/>
      <c r="IGD16" s="7"/>
      <c r="IGE16" s="7"/>
      <c r="IGF16" s="7"/>
      <c r="IGG16" s="7"/>
      <c r="IGH16" s="7"/>
      <c r="IGI16" s="7"/>
      <c r="IGJ16" s="7"/>
      <c r="IGK16" s="7"/>
      <c r="IGL16" s="7"/>
      <c r="IGM16" s="7"/>
      <c r="IGN16" s="7"/>
      <c r="IGO16" s="7"/>
      <c r="IGP16" s="7"/>
      <c r="IGQ16" s="7"/>
      <c r="IGR16" s="7"/>
      <c r="IGS16" s="7"/>
      <c r="IGT16" s="7"/>
      <c r="IGU16" s="7"/>
      <c r="IGV16" s="7"/>
      <c r="IGW16" s="7"/>
      <c r="IGX16" s="7"/>
      <c r="IGY16" s="7"/>
      <c r="IGZ16" s="7"/>
      <c r="IHA16" s="7"/>
      <c r="IHB16" s="7"/>
      <c r="IHC16" s="7"/>
      <c r="IHD16" s="7"/>
      <c r="IHE16" s="7"/>
      <c r="IHF16" s="7"/>
      <c r="IHG16" s="7"/>
      <c r="IHH16" s="7"/>
      <c r="IHI16" s="7"/>
      <c r="IHJ16" s="7"/>
      <c r="IHK16" s="7"/>
      <c r="IHL16" s="7"/>
      <c r="IHM16" s="7"/>
      <c r="IHN16" s="7"/>
      <c r="IHO16" s="7"/>
      <c r="IHP16" s="7"/>
      <c r="IHQ16" s="7"/>
      <c r="IHR16" s="7"/>
      <c r="IHS16" s="7"/>
      <c r="IHT16" s="7"/>
      <c r="IHU16" s="7"/>
      <c r="IHV16" s="7"/>
      <c r="IHW16" s="7"/>
      <c r="IHX16" s="7"/>
      <c r="IHY16" s="7"/>
      <c r="IHZ16" s="7"/>
      <c r="IIA16" s="7"/>
      <c r="IIB16" s="7"/>
      <c r="IIC16" s="7"/>
      <c r="IID16" s="7"/>
      <c r="IIE16" s="7"/>
      <c r="IIF16" s="7"/>
      <c r="IIG16" s="7"/>
      <c r="IIH16" s="7"/>
      <c r="III16" s="7"/>
      <c r="IIJ16" s="7"/>
      <c r="IIK16" s="7"/>
      <c r="IIL16" s="7"/>
      <c r="IIM16" s="7"/>
      <c r="IIN16" s="7"/>
      <c r="IIO16" s="7"/>
      <c r="IIP16" s="7"/>
      <c r="IIQ16" s="7"/>
      <c r="IIR16" s="7"/>
      <c r="IIS16" s="7"/>
      <c r="IIT16" s="7"/>
      <c r="IIU16" s="7"/>
      <c r="IIV16" s="7"/>
      <c r="IIW16" s="7"/>
      <c r="IIX16" s="7"/>
      <c r="IIY16" s="7"/>
      <c r="IIZ16" s="7"/>
      <c r="IJA16" s="7"/>
      <c r="IJB16" s="7"/>
      <c r="IJC16" s="7"/>
      <c r="IJD16" s="7"/>
      <c r="IJE16" s="7"/>
      <c r="IJF16" s="7"/>
      <c r="IJG16" s="7"/>
      <c r="IJH16" s="7"/>
      <c r="IJI16" s="7"/>
      <c r="IJJ16" s="7"/>
      <c r="IJK16" s="7"/>
      <c r="IJL16" s="7"/>
      <c r="IJM16" s="7"/>
      <c r="IJN16" s="7"/>
      <c r="IJO16" s="7"/>
      <c r="IJP16" s="7"/>
      <c r="IJQ16" s="7"/>
      <c r="IJR16" s="7"/>
      <c r="IJS16" s="7"/>
      <c r="IJT16" s="7"/>
      <c r="IJU16" s="7"/>
      <c r="IJV16" s="7"/>
      <c r="IJW16" s="7"/>
      <c r="IJX16" s="7"/>
      <c r="IJY16" s="7"/>
      <c r="IJZ16" s="7"/>
      <c r="IKA16" s="7"/>
      <c r="IKB16" s="7"/>
      <c r="IKC16" s="7"/>
      <c r="IKD16" s="7"/>
      <c r="IKE16" s="7"/>
      <c r="IKF16" s="7"/>
      <c r="IKG16" s="7"/>
      <c r="IKH16" s="7"/>
      <c r="IKI16" s="7"/>
      <c r="IKJ16" s="7"/>
      <c r="IKK16" s="7"/>
      <c r="IKL16" s="7"/>
      <c r="IKM16" s="7"/>
      <c r="IKN16" s="7"/>
      <c r="IKO16" s="7"/>
      <c r="IKP16" s="7"/>
      <c r="IKQ16" s="7"/>
      <c r="IKR16" s="7"/>
      <c r="IKS16" s="7"/>
      <c r="IKT16" s="7"/>
      <c r="IKU16" s="7"/>
      <c r="IKV16" s="7"/>
      <c r="IKW16" s="7"/>
      <c r="IKX16" s="7"/>
      <c r="IKY16" s="7"/>
      <c r="IKZ16" s="7"/>
      <c r="ILA16" s="7"/>
      <c r="ILB16" s="7"/>
      <c r="ILC16" s="7"/>
      <c r="ILD16" s="7"/>
      <c r="ILE16" s="7"/>
      <c r="ILF16" s="7"/>
      <c r="ILG16" s="7"/>
      <c r="ILH16" s="7"/>
      <c r="ILI16" s="7"/>
      <c r="ILJ16" s="7"/>
      <c r="ILK16" s="7"/>
      <c r="ILL16" s="7"/>
      <c r="ILM16" s="7"/>
      <c r="ILN16" s="7"/>
      <c r="ILO16" s="7"/>
      <c r="ILP16" s="7"/>
      <c r="ILQ16" s="7"/>
      <c r="ILR16" s="7"/>
      <c r="ILS16" s="7"/>
      <c r="ILT16" s="7"/>
      <c r="ILU16" s="7"/>
      <c r="ILV16" s="7"/>
      <c r="ILW16" s="7"/>
      <c r="ILX16" s="7"/>
      <c r="ILY16" s="7"/>
      <c r="ILZ16" s="7"/>
      <c r="IMA16" s="7"/>
      <c r="IMB16" s="7"/>
      <c r="IMC16" s="7"/>
      <c r="IMD16" s="7"/>
      <c r="IME16" s="7"/>
      <c r="IMF16" s="7"/>
      <c r="IMG16" s="7"/>
      <c r="IMH16" s="7"/>
      <c r="IMI16" s="7"/>
      <c r="IMJ16" s="7"/>
      <c r="IMK16" s="7"/>
      <c r="IML16" s="7"/>
      <c r="IMM16" s="7"/>
      <c r="IMN16" s="7"/>
      <c r="IMO16" s="7"/>
      <c r="IMP16" s="7"/>
      <c r="IMQ16" s="7"/>
      <c r="IMR16" s="7"/>
      <c r="IMS16" s="7"/>
      <c r="IMT16" s="7"/>
      <c r="IMU16" s="7"/>
      <c r="IMV16" s="7"/>
      <c r="IMW16" s="7"/>
      <c r="IMX16" s="7"/>
      <c r="IMY16" s="7"/>
      <c r="IMZ16" s="7"/>
      <c r="INA16" s="7"/>
      <c r="INB16" s="7"/>
      <c r="INC16" s="7"/>
      <c r="IND16" s="7"/>
      <c r="INE16" s="7"/>
      <c r="INF16" s="7"/>
      <c r="ING16" s="7"/>
      <c r="INH16" s="7"/>
      <c r="INI16" s="7"/>
      <c r="INJ16" s="7"/>
      <c r="INK16" s="7"/>
      <c r="INL16" s="7"/>
      <c r="INM16" s="7"/>
      <c r="INN16" s="7"/>
      <c r="INO16" s="7"/>
      <c r="INP16" s="7"/>
      <c r="INQ16" s="7"/>
      <c r="INR16" s="7"/>
      <c r="INS16" s="7"/>
      <c r="INT16" s="7"/>
      <c r="INU16" s="7"/>
      <c r="INV16" s="7"/>
      <c r="INW16" s="7"/>
      <c r="INX16" s="7"/>
      <c r="INY16" s="7"/>
      <c r="INZ16" s="7"/>
      <c r="IOA16" s="7"/>
      <c r="IOB16" s="7"/>
      <c r="IOC16" s="7"/>
      <c r="IOD16" s="7"/>
      <c r="IOE16" s="7"/>
      <c r="IOF16" s="7"/>
      <c r="IOG16" s="7"/>
      <c r="IOH16" s="7"/>
      <c r="IOI16" s="7"/>
      <c r="IOJ16" s="7"/>
      <c r="IOK16" s="7"/>
      <c r="IOL16" s="7"/>
      <c r="IOM16" s="7"/>
      <c r="ION16" s="7"/>
      <c r="IOO16" s="7"/>
      <c r="IOP16" s="7"/>
      <c r="IOQ16" s="7"/>
      <c r="IOR16" s="7"/>
      <c r="IOS16" s="7"/>
      <c r="IOT16" s="7"/>
      <c r="IOU16" s="7"/>
      <c r="IOV16" s="7"/>
      <c r="IOW16" s="7"/>
      <c r="IOX16" s="7"/>
      <c r="IOY16" s="7"/>
      <c r="IOZ16" s="7"/>
      <c r="IPA16" s="7"/>
      <c r="IPB16" s="7"/>
      <c r="IPC16" s="7"/>
      <c r="IPD16" s="7"/>
      <c r="IPE16" s="7"/>
      <c r="IPF16" s="7"/>
      <c r="IPG16" s="7"/>
      <c r="IPH16" s="7"/>
      <c r="IPI16" s="7"/>
      <c r="IPJ16" s="7"/>
      <c r="IPK16" s="7"/>
      <c r="IPL16" s="7"/>
      <c r="IPM16" s="7"/>
      <c r="IPN16" s="7"/>
      <c r="IPO16" s="7"/>
      <c r="IPP16" s="7"/>
      <c r="IPQ16" s="7"/>
      <c r="IPR16" s="7"/>
      <c r="IPS16" s="7"/>
      <c r="IPT16" s="7"/>
      <c r="IPU16" s="7"/>
      <c r="IPV16" s="7"/>
      <c r="IPW16" s="7"/>
      <c r="IPX16" s="7"/>
      <c r="IPY16" s="7"/>
      <c r="IPZ16" s="7"/>
      <c r="IQA16" s="7"/>
      <c r="IQB16" s="7"/>
      <c r="IQC16" s="7"/>
      <c r="IQD16" s="7"/>
      <c r="IQE16" s="7"/>
      <c r="IQF16" s="7"/>
      <c r="IQG16" s="7"/>
      <c r="IQH16" s="7"/>
      <c r="IQI16" s="7"/>
      <c r="IQJ16" s="7"/>
      <c r="IQK16" s="7"/>
      <c r="IQL16" s="7"/>
      <c r="IQM16" s="7"/>
      <c r="IQN16" s="7"/>
      <c r="IQO16" s="7"/>
      <c r="IQP16" s="7"/>
      <c r="IQQ16" s="7"/>
      <c r="IQR16" s="7"/>
      <c r="IQS16" s="7"/>
      <c r="IQT16" s="7"/>
      <c r="IQU16" s="7"/>
      <c r="IQV16" s="7"/>
      <c r="IQW16" s="7"/>
      <c r="IQX16" s="7"/>
      <c r="IQY16" s="7"/>
      <c r="IQZ16" s="7"/>
      <c r="IRA16" s="7"/>
      <c r="IRB16" s="7"/>
      <c r="IRC16" s="7"/>
      <c r="IRD16" s="7"/>
      <c r="IRE16" s="7"/>
      <c r="IRF16" s="7"/>
      <c r="IRG16" s="7"/>
      <c r="IRH16" s="7"/>
      <c r="IRI16" s="7"/>
      <c r="IRJ16" s="7"/>
      <c r="IRK16" s="7"/>
      <c r="IRL16" s="7"/>
      <c r="IRM16" s="7"/>
      <c r="IRN16" s="7"/>
      <c r="IRO16" s="7"/>
      <c r="IRP16" s="7"/>
      <c r="IRQ16" s="7"/>
      <c r="IRR16" s="7"/>
      <c r="IRS16" s="7"/>
      <c r="IRT16" s="7"/>
      <c r="IRU16" s="7"/>
      <c r="IRV16" s="7"/>
      <c r="IRW16" s="7"/>
      <c r="IRX16" s="7"/>
      <c r="IRY16" s="7"/>
      <c r="IRZ16" s="7"/>
      <c r="ISA16" s="7"/>
      <c r="ISB16" s="7"/>
      <c r="ISC16" s="7"/>
      <c r="ISD16" s="7"/>
      <c r="ISE16" s="7"/>
      <c r="ISF16" s="7"/>
      <c r="ISG16" s="7"/>
      <c r="ISH16" s="7"/>
      <c r="ISI16" s="7"/>
      <c r="ISJ16" s="7"/>
      <c r="ISK16" s="7"/>
      <c r="ISL16" s="7"/>
      <c r="ISM16" s="7"/>
      <c r="ISN16" s="7"/>
      <c r="ISO16" s="7"/>
      <c r="ISP16" s="7"/>
      <c r="ISQ16" s="7"/>
      <c r="ISR16" s="7"/>
      <c r="ISS16" s="7"/>
      <c r="IST16" s="7"/>
      <c r="ISU16" s="7"/>
      <c r="ISV16" s="7"/>
      <c r="ISW16" s="7"/>
      <c r="ISX16" s="7"/>
      <c r="ISY16" s="7"/>
      <c r="ISZ16" s="7"/>
      <c r="ITA16" s="7"/>
      <c r="ITB16" s="7"/>
      <c r="ITC16" s="7"/>
      <c r="ITD16" s="7"/>
      <c r="ITE16" s="7"/>
      <c r="ITF16" s="7"/>
      <c r="ITG16" s="7"/>
      <c r="ITH16" s="7"/>
      <c r="ITI16" s="7"/>
      <c r="ITJ16" s="7"/>
      <c r="ITK16" s="7"/>
      <c r="ITL16" s="7"/>
      <c r="ITM16" s="7"/>
      <c r="ITN16" s="7"/>
      <c r="ITO16" s="7"/>
      <c r="ITP16" s="7"/>
      <c r="ITQ16" s="7"/>
      <c r="ITR16" s="7"/>
      <c r="ITS16" s="7"/>
      <c r="ITT16" s="7"/>
      <c r="ITU16" s="7"/>
      <c r="ITV16" s="7"/>
      <c r="ITW16" s="7"/>
      <c r="ITX16" s="7"/>
      <c r="ITY16" s="7"/>
      <c r="ITZ16" s="7"/>
      <c r="IUA16" s="7"/>
      <c r="IUB16" s="7"/>
      <c r="IUC16" s="7"/>
      <c r="IUD16" s="7"/>
      <c r="IUE16" s="7"/>
      <c r="IUF16" s="7"/>
      <c r="IUG16" s="7"/>
      <c r="IUH16" s="7"/>
      <c r="IUI16" s="7"/>
      <c r="IUJ16" s="7"/>
      <c r="IUK16" s="7"/>
      <c r="IUL16" s="7"/>
      <c r="IUM16" s="7"/>
      <c r="IUN16" s="7"/>
      <c r="IUO16" s="7"/>
      <c r="IUP16" s="7"/>
      <c r="IUQ16" s="7"/>
      <c r="IUR16" s="7"/>
      <c r="IUS16" s="7"/>
      <c r="IUT16" s="7"/>
      <c r="IUU16" s="7"/>
      <c r="IUV16" s="7"/>
      <c r="IUW16" s="7"/>
      <c r="IUX16" s="7"/>
      <c r="IUY16" s="7"/>
      <c r="IUZ16" s="7"/>
      <c r="IVA16" s="7"/>
      <c r="IVB16" s="7"/>
      <c r="IVC16" s="7"/>
      <c r="IVD16" s="7"/>
      <c r="IVE16" s="7"/>
      <c r="IVF16" s="7"/>
      <c r="IVG16" s="7"/>
      <c r="IVH16" s="7"/>
      <c r="IVI16" s="7"/>
      <c r="IVJ16" s="7"/>
      <c r="IVK16" s="7"/>
      <c r="IVL16" s="7"/>
      <c r="IVM16" s="7"/>
      <c r="IVN16" s="7"/>
      <c r="IVO16" s="7"/>
      <c r="IVP16" s="7"/>
      <c r="IVQ16" s="7"/>
      <c r="IVR16" s="7"/>
      <c r="IVS16" s="7"/>
      <c r="IVT16" s="7"/>
      <c r="IVU16" s="7"/>
      <c r="IVV16" s="7"/>
      <c r="IVW16" s="7"/>
      <c r="IVX16" s="7"/>
      <c r="IVY16" s="7"/>
      <c r="IVZ16" s="7"/>
      <c r="IWA16" s="7"/>
      <c r="IWB16" s="7"/>
      <c r="IWC16" s="7"/>
      <c r="IWD16" s="7"/>
      <c r="IWE16" s="7"/>
      <c r="IWF16" s="7"/>
      <c r="IWG16" s="7"/>
      <c r="IWH16" s="7"/>
      <c r="IWI16" s="7"/>
      <c r="IWJ16" s="7"/>
      <c r="IWK16" s="7"/>
      <c r="IWL16" s="7"/>
      <c r="IWM16" s="7"/>
      <c r="IWN16" s="7"/>
      <c r="IWO16" s="7"/>
      <c r="IWP16" s="7"/>
      <c r="IWQ16" s="7"/>
      <c r="IWR16" s="7"/>
      <c r="IWS16" s="7"/>
      <c r="IWT16" s="7"/>
      <c r="IWU16" s="7"/>
      <c r="IWV16" s="7"/>
      <c r="IWW16" s="7"/>
      <c r="IWX16" s="7"/>
      <c r="IWY16" s="7"/>
      <c r="IWZ16" s="7"/>
      <c r="IXA16" s="7"/>
      <c r="IXB16" s="7"/>
      <c r="IXC16" s="7"/>
      <c r="IXD16" s="7"/>
      <c r="IXE16" s="7"/>
      <c r="IXF16" s="7"/>
      <c r="IXG16" s="7"/>
      <c r="IXH16" s="7"/>
      <c r="IXI16" s="7"/>
      <c r="IXJ16" s="7"/>
      <c r="IXK16" s="7"/>
      <c r="IXL16" s="7"/>
      <c r="IXM16" s="7"/>
      <c r="IXN16" s="7"/>
      <c r="IXO16" s="7"/>
      <c r="IXP16" s="7"/>
      <c r="IXQ16" s="7"/>
      <c r="IXR16" s="7"/>
      <c r="IXS16" s="7"/>
      <c r="IXT16" s="7"/>
      <c r="IXU16" s="7"/>
      <c r="IXV16" s="7"/>
      <c r="IXW16" s="7"/>
      <c r="IXX16" s="7"/>
      <c r="IXY16" s="7"/>
      <c r="IXZ16" s="7"/>
      <c r="IYA16" s="7"/>
      <c r="IYB16" s="7"/>
      <c r="IYC16" s="7"/>
      <c r="IYD16" s="7"/>
      <c r="IYE16" s="7"/>
      <c r="IYF16" s="7"/>
      <c r="IYG16" s="7"/>
      <c r="IYH16" s="7"/>
      <c r="IYI16" s="7"/>
      <c r="IYJ16" s="7"/>
      <c r="IYK16" s="7"/>
      <c r="IYL16" s="7"/>
      <c r="IYM16" s="7"/>
      <c r="IYN16" s="7"/>
      <c r="IYO16" s="7"/>
      <c r="IYP16" s="7"/>
      <c r="IYQ16" s="7"/>
      <c r="IYR16" s="7"/>
      <c r="IYS16" s="7"/>
      <c r="IYT16" s="7"/>
      <c r="IYU16" s="7"/>
      <c r="IYV16" s="7"/>
      <c r="IYW16" s="7"/>
      <c r="IYX16" s="7"/>
      <c r="IYY16" s="7"/>
      <c r="IYZ16" s="7"/>
      <c r="IZA16" s="7"/>
      <c r="IZB16" s="7"/>
      <c r="IZC16" s="7"/>
      <c r="IZD16" s="7"/>
      <c r="IZE16" s="7"/>
      <c r="IZF16" s="7"/>
      <c r="IZG16" s="7"/>
      <c r="IZH16" s="7"/>
      <c r="IZI16" s="7"/>
      <c r="IZJ16" s="7"/>
      <c r="IZK16" s="7"/>
      <c r="IZL16" s="7"/>
      <c r="IZM16" s="7"/>
      <c r="IZN16" s="7"/>
      <c r="IZO16" s="7"/>
      <c r="IZP16" s="7"/>
      <c r="IZQ16" s="7"/>
      <c r="IZR16" s="7"/>
      <c r="IZS16" s="7"/>
      <c r="IZT16" s="7"/>
      <c r="IZU16" s="7"/>
      <c r="IZV16" s="7"/>
      <c r="IZW16" s="7"/>
      <c r="IZX16" s="7"/>
      <c r="IZY16" s="7"/>
      <c r="IZZ16" s="7"/>
      <c r="JAA16" s="7"/>
      <c r="JAB16" s="7"/>
      <c r="JAC16" s="7"/>
      <c r="JAD16" s="7"/>
      <c r="JAE16" s="7"/>
      <c r="JAF16" s="7"/>
      <c r="JAG16" s="7"/>
      <c r="JAH16" s="7"/>
      <c r="JAI16" s="7"/>
      <c r="JAJ16" s="7"/>
      <c r="JAK16" s="7"/>
      <c r="JAL16" s="7"/>
      <c r="JAM16" s="7"/>
      <c r="JAN16" s="7"/>
      <c r="JAO16" s="7"/>
      <c r="JAP16" s="7"/>
      <c r="JAQ16" s="7"/>
      <c r="JAR16" s="7"/>
      <c r="JAS16" s="7"/>
      <c r="JAT16" s="7"/>
      <c r="JAU16" s="7"/>
      <c r="JAV16" s="7"/>
      <c r="JAW16" s="7"/>
      <c r="JAX16" s="7"/>
      <c r="JAY16" s="7"/>
      <c r="JAZ16" s="7"/>
      <c r="JBA16" s="7"/>
      <c r="JBB16" s="7"/>
      <c r="JBC16" s="7"/>
      <c r="JBD16" s="7"/>
      <c r="JBE16" s="7"/>
      <c r="JBF16" s="7"/>
      <c r="JBG16" s="7"/>
      <c r="JBH16" s="7"/>
      <c r="JBI16" s="7"/>
      <c r="JBJ16" s="7"/>
      <c r="JBK16" s="7"/>
      <c r="JBL16" s="7"/>
      <c r="JBM16" s="7"/>
      <c r="JBN16" s="7"/>
      <c r="JBO16" s="7"/>
      <c r="JBP16" s="7"/>
      <c r="JBQ16" s="7"/>
      <c r="JBR16" s="7"/>
      <c r="JBS16" s="7"/>
      <c r="JBT16" s="7"/>
      <c r="JBU16" s="7"/>
      <c r="JBV16" s="7"/>
      <c r="JBW16" s="7"/>
      <c r="JBX16" s="7"/>
      <c r="JBY16" s="7"/>
      <c r="JBZ16" s="7"/>
      <c r="JCA16" s="7"/>
      <c r="JCB16" s="7"/>
      <c r="JCC16" s="7"/>
      <c r="JCD16" s="7"/>
      <c r="JCE16" s="7"/>
      <c r="JCF16" s="7"/>
      <c r="JCG16" s="7"/>
      <c r="JCH16" s="7"/>
      <c r="JCI16" s="7"/>
      <c r="JCJ16" s="7"/>
      <c r="JCK16" s="7"/>
      <c r="JCL16" s="7"/>
      <c r="JCM16" s="7"/>
      <c r="JCN16" s="7"/>
      <c r="JCO16" s="7"/>
      <c r="JCP16" s="7"/>
      <c r="JCQ16" s="7"/>
      <c r="JCR16" s="7"/>
      <c r="JCS16" s="7"/>
      <c r="JCT16" s="7"/>
      <c r="JCU16" s="7"/>
      <c r="JCV16" s="7"/>
      <c r="JCW16" s="7"/>
      <c r="JCX16" s="7"/>
      <c r="JCY16" s="7"/>
      <c r="JCZ16" s="7"/>
      <c r="JDA16" s="7"/>
      <c r="JDB16" s="7"/>
      <c r="JDC16" s="7"/>
      <c r="JDD16" s="7"/>
      <c r="JDE16" s="7"/>
      <c r="JDF16" s="7"/>
      <c r="JDG16" s="7"/>
      <c r="JDH16" s="7"/>
      <c r="JDI16" s="7"/>
      <c r="JDJ16" s="7"/>
      <c r="JDK16" s="7"/>
      <c r="JDL16" s="7"/>
      <c r="JDM16" s="7"/>
      <c r="JDN16" s="7"/>
      <c r="JDO16" s="7"/>
      <c r="JDP16" s="7"/>
      <c r="JDQ16" s="7"/>
      <c r="JDR16" s="7"/>
      <c r="JDS16" s="7"/>
      <c r="JDT16" s="7"/>
      <c r="JDU16" s="7"/>
      <c r="JDV16" s="7"/>
      <c r="JDW16" s="7"/>
      <c r="JDX16" s="7"/>
      <c r="JDY16" s="7"/>
      <c r="JDZ16" s="7"/>
      <c r="JEA16" s="7"/>
      <c r="JEB16" s="7"/>
      <c r="JEC16" s="7"/>
      <c r="JED16" s="7"/>
      <c r="JEE16" s="7"/>
      <c r="JEF16" s="7"/>
      <c r="JEG16" s="7"/>
      <c r="JEH16" s="7"/>
      <c r="JEI16" s="7"/>
      <c r="JEJ16" s="7"/>
      <c r="JEK16" s="7"/>
      <c r="JEL16" s="7"/>
      <c r="JEM16" s="7"/>
      <c r="JEN16" s="7"/>
      <c r="JEO16" s="7"/>
      <c r="JEP16" s="7"/>
      <c r="JEQ16" s="7"/>
      <c r="JER16" s="7"/>
      <c r="JES16" s="7"/>
      <c r="JET16" s="7"/>
      <c r="JEU16" s="7"/>
      <c r="JEV16" s="7"/>
      <c r="JEW16" s="7"/>
      <c r="JEX16" s="7"/>
      <c r="JEY16" s="7"/>
      <c r="JEZ16" s="7"/>
      <c r="JFA16" s="7"/>
      <c r="JFB16" s="7"/>
      <c r="JFC16" s="7"/>
      <c r="JFD16" s="7"/>
      <c r="JFE16" s="7"/>
      <c r="JFF16" s="7"/>
      <c r="JFG16" s="7"/>
      <c r="JFH16" s="7"/>
      <c r="JFI16" s="7"/>
      <c r="JFJ16" s="7"/>
      <c r="JFK16" s="7"/>
      <c r="JFL16" s="7"/>
      <c r="JFM16" s="7"/>
      <c r="JFN16" s="7"/>
      <c r="JFO16" s="7"/>
      <c r="JFP16" s="7"/>
      <c r="JFQ16" s="7"/>
      <c r="JFR16" s="7"/>
      <c r="JFS16" s="7"/>
      <c r="JFT16" s="7"/>
      <c r="JFU16" s="7"/>
      <c r="JFV16" s="7"/>
      <c r="JFW16" s="7"/>
      <c r="JFX16" s="7"/>
      <c r="JFY16" s="7"/>
      <c r="JFZ16" s="7"/>
      <c r="JGA16" s="7"/>
      <c r="JGB16" s="7"/>
      <c r="JGC16" s="7"/>
      <c r="JGD16" s="7"/>
      <c r="JGE16" s="7"/>
      <c r="JGF16" s="7"/>
      <c r="JGG16" s="7"/>
      <c r="JGH16" s="7"/>
      <c r="JGI16" s="7"/>
      <c r="JGJ16" s="7"/>
      <c r="JGK16" s="7"/>
      <c r="JGL16" s="7"/>
      <c r="JGM16" s="7"/>
      <c r="JGN16" s="7"/>
      <c r="JGO16" s="7"/>
      <c r="JGP16" s="7"/>
      <c r="JGQ16" s="7"/>
      <c r="JGR16" s="7"/>
      <c r="JGS16" s="7"/>
      <c r="JGT16" s="7"/>
      <c r="JGU16" s="7"/>
      <c r="JGV16" s="7"/>
      <c r="JGW16" s="7"/>
      <c r="JGX16" s="7"/>
      <c r="JGY16" s="7"/>
      <c r="JGZ16" s="7"/>
      <c r="JHA16" s="7"/>
      <c r="JHB16" s="7"/>
      <c r="JHC16" s="7"/>
      <c r="JHD16" s="7"/>
      <c r="JHE16" s="7"/>
      <c r="JHF16" s="7"/>
      <c r="JHG16" s="7"/>
      <c r="JHH16" s="7"/>
      <c r="JHI16" s="7"/>
      <c r="JHJ16" s="7"/>
      <c r="JHK16" s="7"/>
      <c r="JHL16" s="7"/>
      <c r="JHM16" s="7"/>
      <c r="JHN16" s="7"/>
      <c r="JHO16" s="7"/>
      <c r="JHP16" s="7"/>
      <c r="JHQ16" s="7"/>
      <c r="JHR16" s="7"/>
      <c r="JHS16" s="7"/>
      <c r="JHT16" s="7"/>
      <c r="JHU16" s="7"/>
      <c r="JHV16" s="7"/>
      <c r="JHW16" s="7"/>
      <c r="JHX16" s="7"/>
      <c r="JHY16" s="7"/>
      <c r="JHZ16" s="7"/>
      <c r="JIA16" s="7"/>
      <c r="JIB16" s="7"/>
      <c r="JIC16" s="7"/>
      <c r="JID16" s="7"/>
      <c r="JIE16" s="7"/>
      <c r="JIF16" s="7"/>
      <c r="JIG16" s="7"/>
      <c r="JIH16" s="7"/>
      <c r="JII16" s="7"/>
      <c r="JIJ16" s="7"/>
      <c r="JIK16" s="7"/>
      <c r="JIL16" s="7"/>
      <c r="JIM16" s="7"/>
      <c r="JIN16" s="7"/>
      <c r="JIO16" s="7"/>
      <c r="JIP16" s="7"/>
      <c r="JIQ16" s="7"/>
      <c r="JIR16" s="7"/>
      <c r="JIS16" s="7"/>
      <c r="JIT16" s="7"/>
      <c r="JIU16" s="7"/>
      <c r="JIV16" s="7"/>
      <c r="JIW16" s="7"/>
      <c r="JIX16" s="7"/>
      <c r="JIY16" s="7"/>
      <c r="JIZ16" s="7"/>
      <c r="JJA16" s="7"/>
      <c r="JJB16" s="7"/>
      <c r="JJC16" s="7"/>
      <c r="JJD16" s="7"/>
      <c r="JJE16" s="7"/>
      <c r="JJF16" s="7"/>
      <c r="JJG16" s="7"/>
      <c r="JJH16" s="7"/>
      <c r="JJI16" s="7"/>
      <c r="JJJ16" s="7"/>
      <c r="JJK16" s="7"/>
      <c r="JJL16" s="7"/>
      <c r="JJM16" s="7"/>
      <c r="JJN16" s="7"/>
      <c r="JJO16" s="7"/>
      <c r="JJP16" s="7"/>
      <c r="JJQ16" s="7"/>
      <c r="JJR16" s="7"/>
      <c r="JJS16" s="7"/>
      <c r="JJT16" s="7"/>
      <c r="JJU16" s="7"/>
      <c r="JJV16" s="7"/>
      <c r="JJW16" s="7"/>
      <c r="JJX16" s="7"/>
      <c r="JJY16" s="7"/>
      <c r="JJZ16" s="7"/>
      <c r="JKA16" s="7"/>
      <c r="JKB16" s="7"/>
      <c r="JKC16" s="7"/>
      <c r="JKD16" s="7"/>
      <c r="JKE16" s="7"/>
      <c r="JKF16" s="7"/>
      <c r="JKG16" s="7"/>
      <c r="JKH16" s="7"/>
      <c r="JKI16" s="7"/>
      <c r="JKJ16" s="7"/>
      <c r="JKK16" s="7"/>
      <c r="JKL16" s="7"/>
      <c r="JKM16" s="7"/>
      <c r="JKN16" s="7"/>
      <c r="JKO16" s="7"/>
      <c r="JKP16" s="7"/>
      <c r="JKQ16" s="7"/>
      <c r="JKR16" s="7"/>
      <c r="JKS16" s="7"/>
      <c r="JKT16" s="7"/>
      <c r="JKU16" s="7"/>
      <c r="JKV16" s="7"/>
      <c r="JKW16" s="7"/>
      <c r="JKX16" s="7"/>
      <c r="JKY16" s="7"/>
      <c r="JKZ16" s="7"/>
      <c r="JLA16" s="7"/>
      <c r="JLB16" s="7"/>
      <c r="JLC16" s="7"/>
      <c r="JLD16" s="7"/>
      <c r="JLE16" s="7"/>
      <c r="JLF16" s="7"/>
      <c r="JLG16" s="7"/>
      <c r="JLH16" s="7"/>
      <c r="JLI16" s="7"/>
      <c r="JLJ16" s="7"/>
      <c r="JLK16" s="7"/>
      <c r="JLL16" s="7"/>
      <c r="JLM16" s="7"/>
      <c r="JLN16" s="7"/>
      <c r="JLO16" s="7"/>
      <c r="JLP16" s="7"/>
      <c r="JLQ16" s="7"/>
      <c r="JLR16" s="7"/>
      <c r="JLS16" s="7"/>
      <c r="JLT16" s="7"/>
      <c r="JLU16" s="7"/>
      <c r="JLV16" s="7"/>
      <c r="JLW16" s="7"/>
      <c r="JLX16" s="7"/>
      <c r="JLY16" s="7"/>
      <c r="JLZ16" s="7"/>
      <c r="JMA16" s="7"/>
      <c r="JMB16" s="7"/>
      <c r="JMC16" s="7"/>
      <c r="JMD16" s="7"/>
      <c r="JME16" s="7"/>
      <c r="JMF16" s="7"/>
      <c r="JMG16" s="7"/>
      <c r="JMH16" s="7"/>
      <c r="JMI16" s="7"/>
      <c r="JMJ16" s="7"/>
      <c r="JMK16" s="7"/>
      <c r="JML16" s="7"/>
      <c r="JMM16" s="7"/>
      <c r="JMN16" s="7"/>
      <c r="JMO16" s="7"/>
      <c r="JMP16" s="7"/>
      <c r="JMQ16" s="7"/>
      <c r="JMR16" s="7"/>
      <c r="JMS16" s="7"/>
      <c r="JMT16" s="7"/>
      <c r="JMU16" s="7"/>
      <c r="JMV16" s="7"/>
      <c r="JMW16" s="7"/>
      <c r="JMX16" s="7"/>
      <c r="JMY16" s="7"/>
      <c r="JMZ16" s="7"/>
      <c r="JNA16" s="7"/>
      <c r="JNB16" s="7"/>
      <c r="JNC16" s="7"/>
      <c r="JND16" s="7"/>
      <c r="JNE16" s="7"/>
      <c r="JNF16" s="7"/>
      <c r="JNG16" s="7"/>
      <c r="JNH16" s="7"/>
      <c r="JNI16" s="7"/>
      <c r="JNJ16" s="7"/>
      <c r="JNK16" s="7"/>
      <c r="JNL16" s="7"/>
      <c r="JNM16" s="7"/>
      <c r="JNN16" s="7"/>
      <c r="JNO16" s="7"/>
      <c r="JNP16" s="7"/>
      <c r="JNQ16" s="7"/>
      <c r="JNR16" s="7"/>
      <c r="JNS16" s="7"/>
      <c r="JNT16" s="7"/>
      <c r="JNU16" s="7"/>
      <c r="JNV16" s="7"/>
      <c r="JNW16" s="7"/>
      <c r="JNX16" s="7"/>
      <c r="JNY16" s="7"/>
      <c r="JNZ16" s="7"/>
      <c r="JOA16" s="7"/>
      <c r="JOB16" s="7"/>
      <c r="JOC16" s="7"/>
      <c r="JOD16" s="7"/>
      <c r="JOE16" s="7"/>
      <c r="JOF16" s="7"/>
      <c r="JOG16" s="7"/>
      <c r="JOH16" s="7"/>
      <c r="JOI16" s="7"/>
      <c r="JOJ16" s="7"/>
      <c r="JOK16" s="7"/>
      <c r="JOL16" s="7"/>
      <c r="JOM16" s="7"/>
      <c r="JON16" s="7"/>
      <c r="JOO16" s="7"/>
      <c r="JOP16" s="7"/>
      <c r="JOQ16" s="7"/>
      <c r="JOR16" s="7"/>
      <c r="JOS16" s="7"/>
      <c r="JOT16" s="7"/>
      <c r="JOU16" s="7"/>
      <c r="JOV16" s="7"/>
      <c r="JOW16" s="7"/>
      <c r="JOX16" s="7"/>
      <c r="JOY16" s="7"/>
      <c r="JOZ16" s="7"/>
      <c r="JPA16" s="7"/>
      <c r="JPB16" s="7"/>
      <c r="JPC16" s="7"/>
      <c r="JPD16" s="7"/>
      <c r="JPE16" s="7"/>
      <c r="JPF16" s="7"/>
      <c r="JPG16" s="7"/>
      <c r="JPH16" s="7"/>
      <c r="JPI16" s="7"/>
      <c r="JPJ16" s="7"/>
      <c r="JPK16" s="7"/>
      <c r="JPL16" s="7"/>
      <c r="JPM16" s="7"/>
      <c r="JPN16" s="7"/>
      <c r="JPO16" s="7"/>
      <c r="JPP16" s="7"/>
      <c r="JPQ16" s="7"/>
      <c r="JPR16" s="7"/>
      <c r="JPS16" s="7"/>
      <c r="JPT16" s="7"/>
      <c r="JPU16" s="7"/>
      <c r="JPV16" s="7"/>
      <c r="JPW16" s="7"/>
      <c r="JPX16" s="7"/>
      <c r="JPY16" s="7"/>
      <c r="JPZ16" s="7"/>
      <c r="JQA16" s="7"/>
      <c r="JQB16" s="7"/>
      <c r="JQC16" s="7"/>
      <c r="JQD16" s="7"/>
      <c r="JQE16" s="7"/>
      <c r="JQF16" s="7"/>
      <c r="JQG16" s="7"/>
      <c r="JQH16" s="7"/>
      <c r="JQI16" s="7"/>
      <c r="JQJ16" s="7"/>
      <c r="JQK16" s="7"/>
      <c r="JQL16" s="7"/>
      <c r="JQM16" s="7"/>
      <c r="JQN16" s="7"/>
      <c r="JQO16" s="7"/>
      <c r="JQP16" s="7"/>
      <c r="JQQ16" s="7"/>
      <c r="JQR16" s="7"/>
      <c r="JQS16" s="7"/>
      <c r="JQT16" s="7"/>
      <c r="JQU16" s="7"/>
      <c r="JQV16" s="7"/>
      <c r="JQW16" s="7"/>
      <c r="JQX16" s="7"/>
      <c r="JQY16" s="7"/>
      <c r="JQZ16" s="7"/>
      <c r="JRA16" s="7"/>
      <c r="JRB16" s="7"/>
      <c r="JRC16" s="7"/>
      <c r="JRD16" s="7"/>
      <c r="JRE16" s="7"/>
      <c r="JRF16" s="7"/>
      <c r="JRG16" s="7"/>
      <c r="JRH16" s="7"/>
      <c r="JRI16" s="7"/>
      <c r="JRJ16" s="7"/>
      <c r="JRK16" s="7"/>
      <c r="JRL16" s="7"/>
      <c r="JRM16" s="7"/>
      <c r="JRN16" s="7"/>
      <c r="JRO16" s="7"/>
      <c r="JRP16" s="7"/>
      <c r="JRQ16" s="7"/>
      <c r="JRR16" s="7"/>
      <c r="JRS16" s="7"/>
      <c r="JRT16" s="7"/>
      <c r="JRU16" s="7"/>
      <c r="JRV16" s="7"/>
      <c r="JRW16" s="7"/>
      <c r="JRX16" s="7"/>
      <c r="JRY16" s="7"/>
      <c r="JRZ16" s="7"/>
      <c r="JSA16" s="7"/>
      <c r="JSB16" s="7"/>
      <c r="JSC16" s="7"/>
      <c r="JSD16" s="7"/>
      <c r="JSE16" s="7"/>
      <c r="JSF16" s="7"/>
      <c r="JSG16" s="7"/>
      <c r="JSH16" s="7"/>
      <c r="JSI16" s="7"/>
      <c r="JSJ16" s="7"/>
      <c r="JSK16" s="7"/>
      <c r="JSL16" s="7"/>
      <c r="JSM16" s="7"/>
      <c r="JSN16" s="7"/>
      <c r="JSO16" s="7"/>
      <c r="JSP16" s="7"/>
      <c r="JSQ16" s="7"/>
      <c r="JSR16" s="7"/>
      <c r="JSS16" s="7"/>
      <c r="JST16" s="7"/>
      <c r="JSU16" s="7"/>
      <c r="JSV16" s="7"/>
      <c r="JSW16" s="7"/>
      <c r="JSX16" s="7"/>
      <c r="JSY16" s="7"/>
      <c r="JSZ16" s="7"/>
      <c r="JTA16" s="7"/>
      <c r="JTB16" s="7"/>
      <c r="JTC16" s="7"/>
      <c r="JTD16" s="7"/>
      <c r="JTE16" s="7"/>
      <c r="JTF16" s="7"/>
      <c r="JTG16" s="7"/>
      <c r="JTH16" s="7"/>
      <c r="JTI16" s="7"/>
      <c r="JTJ16" s="7"/>
      <c r="JTK16" s="7"/>
      <c r="JTL16" s="7"/>
      <c r="JTM16" s="7"/>
      <c r="JTN16" s="7"/>
      <c r="JTO16" s="7"/>
      <c r="JTP16" s="7"/>
      <c r="JTQ16" s="7"/>
      <c r="JTR16" s="7"/>
      <c r="JTS16" s="7"/>
      <c r="JTT16" s="7"/>
      <c r="JTU16" s="7"/>
      <c r="JTV16" s="7"/>
      <c r="JTW16" s="7"/>
      <c r="JTX16" s="7"/>
      <c r="JTY16" s="7"/>
      <c r="JTZ16" s="7"/>
      <c r="JUA16" s="7"/>
      <c r="JUB16" s="7"/>
      <c r="JUC16" s="7"/>
      <c r="JUD16" s="7"/>
      <c r="JUE16" s="7"/>
      <c r="JUF16" s="7"/>
      <c r="JUG16" s="7"/>
      <c r="JUH16" s="7"/>
      <c r="JUI16" s="7"/>
      <c r="JUJ16" s="7"/>
      <c r="JUK16" s="7"/>
      <c r="JUL16" s="7"/>
      <c r="JUM16" s="7"/>
      <c r="JUN16" s="7"/>
      <c r="JUO16" s="7"/>
      <c r="JUP16" s="7"/>
      <c r="JUQ16" s="7"/>
      <c r="JUR16" s="7"/>
      <c r="JUS16" s="7"/>
      <c r="JUT16" s="7"/>
      <c r="JUU16" s="7"/>
      <c r="JUV16" s="7"/>
      <c r="JUW16" s="7"/>
      <c r="JUX16" s="7"/>
      <c r="JUY16" s="7"/>
      <c r="JUZ16" s="7"/>
      <c r="JVA16" s="7"/>
      <c r="JVB16" s="7"/>
      <c r="JVC16" s="7"/>
      <c r="JVD16" s="7"/>
      <c r="JVE16" s="7"/>
      <c r="JVF16" s="7"/>
      <c r="JVG16" s="7"/>
      <c r="JVH16" s="7"/>
      <c r="JVI16" s="7"/>
      <c r="JVJ16" s="7"/>
      <c r="JVK16" s="7"/>
      <c r="JVL16" s="7"/>
      <c r="JVM16" s="7"/>
      <c r="JVN16" s="7"/>
      <c r="JVO16" s="7"/>
      <c r="JVP16" s="7"/>
      <c r="JVQ16" s="7"/>
      <c r="JVR16" s="7"/>
      <c r="JVS16" s="7"/>
      <c r="JVT16" s="7"/>
      <c r="JVU16" s="7"/>
      <c r="JVV16" s="7"/>
      <c r="JVW16" s="7"/>
      <c r="JVX16" s="7"/>
      <c r="JVY16" s="7"/>
      <c r="JVZ16" s="7"/>
      <c r="JWA16" s="7"/>
      <c r="JWB16" s="7"/>
      <c r="JWC16" s="7"/>
      <c r="JWD16" s="7"/>
      <c r="JWE16" s="7"/>
      <c r="JWF16" s="7"/>
      <c r="JWG16" s="7"/>
      <c r="JWH16" s="7"/>
      <c r="JWI16" s="7"/>
      <c r="JWJ16" s="7"/>
      <c r="JWK16" s="7"/>
      <c r="JWL16" s="7"/>
      <c r="JWM16" s="7"/>
      <c r="JWN16" s="7"/>
      <c r="JWO16" s="7"/>
      <c r="JWP16" s="7"/>
      <c r="JWQ16" s="7"/>
      <c r="JWR16" s="7"/>
      <c r="JWS16" s="7"/>
      <c r="JWT16" s="7"/>
      <c r="JWU16" s="7"/>
      <c r="JWV16" s="7"/>
      <c r="JWW16" s="7"/>
      <c r="JWX16" s="7"/>
      <c r="JWY16" s="7"/>
      <c r="JWZ16" s="7"/>
      <c r="JXA16" s="7"/>
      <c r="JXB16" s="7"/>
      <c r="JXC16" s="7"/>
      <c r="JXD16" s="7"/>
      <c r="JXE16" s="7"/>
      <c r="JXF16" s="7"/>
      <c r="JXG16" s="7"/>
      <c r="JXH16" s="7"/>
      <c r="JXI16" s="7"/>
      <c r="JXJ16" s="7"/>
      <c r="JXK16" s="7"/>
      <c r="JXL16" s="7"/>
      <c r="JXM16" s="7"/>
      <c r="JXN16" s="7"/>
      <c r="JXO16" s="7"/>
      <c r="JXP16" s="7"/>
      <c r="JXQ16" s="7"/>
      <c r="JXR16" s="7"/>
      <c r="JXS16" s="7"/>
      <c r="JXT16" s="7"/>
      <c r="JXU16" s="7"/>
      <c r="JXV16" s="7"/>
      <c r="JXW16" s="7"/>
      <c r="JXX16" s="7"/>
      <c r="JXY16" s="7"/>
      <c r="JXZ16" s="7"/>
      <c r="JYA16" s="7"/>
      <c r="JYB16" s="7"/>
      <c r="JYC16" s="7"/>
      <c r="JYD16" s="7"/>
      <c r="JYE16" s="7"/>
      <c r="JYF16" s="7"/>
      <c r="JYG16" s="7"/>
      <c r="JYH16" s="7"/>
      <c r="JYI16" s="7"/>
      <c r="JYJ16" s="7"/>
      <c r="JYK16" s="7"/>
      <c r="JYL16" s="7"/>
      <c r="JYM16" s="7"/>
      <c r="JYN16" s="7"/>
      <c r="JYO16" s="7"/>
      <c r="JYP16" s="7"/>
      <c r="JYQ16" s="7"/>
      <c r="JYR16" s="7"/>
      <c r="JYS16" s="7"/>
      <c r="JYT16" s="7"/>
      <c r="JYU16" s="7"/>
      <c r="JYV16" s="7"/>
      <c r="JYW16" s="7"/>
      <c r="JYX16" s="7"/>
      <c r="JYY16" s="7"/>
      <c r="JYZ16" s="7"/>
      <c r="JZA16" s="7"/>
      <c r="JZB16" s="7"/>
      <c r="JZC16" s="7"/>
      <c r="JZD16" s="7"/>
      <c r="JZE16" s="7"/>
      <c r="JZF16" s="7"/>
      <c r="JZG16" s="7"/>
      <c r="JZH16" s="7"/>
      <c r="JZI16" s="7"/>
      <c r="JZJ16" s="7"/>
      <c r="JZK16" s="7"/>
      <c r="JZL16" s="7"/>
      <c r="JZM16" s="7"/>
      <c r="JZN16" s="7"/>
      <c r="JZO16" s="7"/>
      <c r="JZP16" s="7"/>
      <c r="JZQ16" s="7"/>
      <c r="JZR16" s="7"/>
      <c r="JZS16" s="7"/>
      <c r="JZT16" s="7"/>
      <c r="JZU16" s="7"/>
      <c r="JZV16" s="7"/>
      <c r="JZW16" s="7"/>
      <c r="JZX16" s="7"/>
      <c r="JZY16" s="7"/>
      <c r="JZZ16" s="7"/>
      <c r="KAA16" s="7"/>
      <c r="KAB16" s="7"/>
      <c r="KAC16" s="7"/>
      <c r="KAD16" s="7"/>
      <c r="KAE16" s="7"/>
      <c r="KAF16" s="7"/>
      <c r="KAG16" s="7"/>
      <c r="KAH16" s="7"/>
      <c r="KAI16" s="7"/>
      <c r="KAJ16" s="7"/>
      <c r="KAK16" s="7"/>
      <c r="KAL16" s="7"/>
      <c r="KAM16" s="7"/>
      <c r="KAN16" s="7"/>
      <c r="KAO16" s="7"/>
      <c r="KAP16" s="7"/>
      <c r="KAQ16" s="7"/>
      <c r="KAR16" s="7"/>
      <c r="KAS16" s="7"/>
      <c r="KAT16" s="7"/>
      <c r="KAU16" s="7"/>
      <c r="KAV16" s="7"/>
      <c r="KAW16" s="7"/>
      <c r="KAX16" s="7"/>
      <c r="KAY16" s="7"/>
      <c r="KAZ16" s="7"/>
      <c r="KBA16" s="7"/>
      <c r="KBB16" s="7"/>
      <c r="KBC16" s="7"/>
      <c r="KBD16" s="7"/>
      <c r="KBE16" s="7"/>
      <c r="KBF16" s="7"/>
      <c r="KBG16" s="7"/>
      <c r="KBH16" s="7"/>
      <c r="KBI16" s="7"/>
      <c r="KBJ16" s="7"/>
      <c r="KBK16" s="7"/>
      <c r="KBL16" s="7"/>
      <c r="KBM16" s="7"/>
      <c r="KBN16" s="7"/>
      <c r="KBO16" s="7"/>
      <c r="KBP16" s="7"/>
      <c r="KBQ16" s="7"/>
      <c r="KBR16" s="7"/>
      <c r="KBS16" s="7"/>
      <c r="KBT16" s="7"/>
      <c r="KBU16" s="7"/>
      <c r="KBV16" s="7"/>
      <c r="KBW16" s="7"/>
      <c r="KBX16" s="7"/>
      <c r="KBY16" s="7"/>
      <c r="KBZ16" s="7"/>
      <c r="KCA16" s="7"/>
      <c r="KCB16" s="7"/>
      <c r="KCC16" s="7"/>
      <c r="KCD16" s="7"/>
      <c r="KCE16" s="7"/>
      <c r="KCF16" s="7"/>
      <c r="KCG16" s="7"/>
      <c r="KCH16" s="7"/>
      <c r="KCI16" s="7"/>
      <c r="KCJ16" s="7"/>
      <c r="KCK16" s="7"/>
      <c r="KCL16" s="7"/>
      <c r="KCM16" s="7"/>
      <c r="KCN16" s="7"/>
      <c r="KCO16" s="7"/>
      <c r="KCP16" s="7"/>
      <c r="KCQ16" s="7"/>
      <c r="KCR16" s="7"/>
      <c r="KCS16" s="7"/>
      <c r="KCT16" s="7"/>
      <c r="KCU16" s="7"/>
      <c r="KCV16" s="7"/>
      <c r="KCW16" s="7"/>
      <c r="KCX16" s="7"/>
      <c r="KCY16" s="7"/>
      <c r="KCZ16" s="7"/>
      <c r="KDA16" s="7"/>
      <c r="KDB16" s="7"/>
      <c r="KDC16" s="7"/>
      <c r="KDD16" s="7"/>
      <c r="KDE16" s="7"/>
      <c r="KDF16" s="7"/>
      <c r="KDG16" s="7"/>
      <c r="KDH16" s="7"/>
      <c r="KDI16" s="7"/>
      <c r="KDJ16" s="7"/>
      <c r="KDK16" s="7"/>
      <c r="KDL16" s="7"/>
      <c r="KDM16" s="7"/>
      <c r="KDN16" s="7"/>
      <c r="KDO16" s="7"/>
      <c r="KDP16" s="7"/>
      <c r="KDQ16" s="7"/>
      <c r="KDR16" s="7"/>
      <c r="KDS16" s="7"/>
      <c r="KDT16" s="7"/>
      <c r="KDU16" s="7"/>
      <c r="KDV16" s="7"/>
      <c r="KDW16" s="7"/>
      <c r="KDX16" s="7"/>
      <c r="KDY16" s="7"/>
      <c r="KDZ16" s="7"/>
      <c r="KEA16" s="7"/>
      <c r="KEB16" s="7"/>
      <c r="KEC16" s="7"/>
      <c r="KED16" s="7"/>
      <c r="KEE16" s="7"/>
      <c r="KEF16" s="7"/>
      <c r="KEG16" s="7"/>
      <c r="KEH16" s="7"/>
      <c r="KEI16" s="7"/>
      <c r="KEJ16" s="7"/>
      <c r="KEK16" s="7"/>
      <c r="KEL16" s="7"/>
      <c r="KEM16" s="7"/>
      <c r="KEN16" s="7"/>
      <c r="KEO16" s="7"/>
      <c r="KEP16" s="7"/>
      <c r="KEQ16" s="7"/>
      <c r="KER16" s="7"/>
      <c r="KES16" s="7"/>
      <c r="KET16" s="7"/>
      <c r="KEU16" s="7"/>
      <c r="KEV16" s="7"/>
      <c r="KEW16" s="7"/>
      <c r="KEX16" s="7"/>
      <c r="KEY16" s="7"/>
      <c r="KEZ16" s="7"/>
      <c r="KFA16" s="7"/>
      <c r="KFB16" s="7"/>
      <c r="KFC16" s="7"/>
      <c r="KFD16" s="7"/>
      <c r="KFE16" s="7"/>
      <c r="KFF16" s="7"/>
      <c r="KFG16" s="7"/>
      <c r="KFH16" s="7"/>
      <c r="KFI16" s="7"/>
      <c r="KFJ16" s="7"/>
      <c r="KFK16" s="7"/>
      <c r="KFL16" s="7"/>
      <c r="KFM16" s="7"/>
      <c r="KFN16" s="7"/>
      <c r="KFO16" s="7"/>
      <c r="KFP16" s="7"/>
      <c r="KFQ16" s="7"/>
      <c r="KFR16" s="7"/>
      <c r="KFS16" s="7"/>
      <c r="KFT16" s="7"/>
      <c r="KFU16" s="7"/>
      <c r="KFV16" s="7"/>
      <c r="KFW16" s="7"/>
      <c r="KFX16" s="7"/>
      <c r="KFY16" s="7"/>
      <c r="KFZ16" s="7"/>
      <c r="KGA16" s="7"/>
      <c r="KGB16" s="7"/>
      <c r="KGC16" s="7"/>
      <c r="KGD16" s="7"/>
      <c r="KGE16" s="7"/>
      <c r="KGF16" s="7"/>
      <c r="KGG16" s="7"/>
      <c r="KGH16" s="7"/>
      <c r="KGI16" s="7"/>
      <c r="KGJ16" s="7"/>
      <c r="KGK16" s="7"/>
      <c r="KGL16" s="7"/>
      <c r="KGM16" s="7"/>
      <c r="KGN16" s="7"/>
      <c r="KGO16" s="7"/>
      <c r="KGP16" s="7"/>
      <c r="KGQ16" s="7"/>
      <c r="KGR16" s="7"/>
      <c r="KGS16" s="7"/>
      <c r="KGT16" s="7"/>
      <c r="KGU16" s="7"/>
      <c r="KGV16" s="7"/>
      <c r="KGW16" s="7"/>
      <c r="KGX16" s="7"/>
      <c r="KGY16" s="7"/>
      <c r="KGZ16" s="7"/>
      <c r="KHA16" s="7"/>
      <c r="KHB16" s="7"/>
      <c r="KHC16" s="7"/>
      <c r="KHD16" s="7"/>
      <c r="KHE16" s="7"/>
      <c r="KHF16" s="7"/>
      <c r="KHG16" s="7"/>
      <c r="KHH16" s="7"/>
      <c r="KHI16" s="7"/>
      <c r="KHJ16" s="7"/>
      <c r="KHK16" s="7"/>
      <c r="KHL16" s="7"/>
      <c r="KHM16" s="7"/>
      <c r="KHN16" s="7"/>
      <c r="KHO16" s="7"/>
      <c r="KHP16" s="7"/>
      <c r="KHQ16" s="7"/>
      <c r="KHR16" s="7"/>
      <c r="KHS16" s="7"/>
      <c r="KHT16" s="7"/>
      <c r="KHU16" s="7"/>
      <c r="KHV16" s="7"/>
      <c r="KHW16" s="7"/>
      <c r="KHX16" s="7"/>
      <c r="KHY16" s="7"/>
      <c r="KHZ16" s="7"/>
      <c r="KIA16" s="7"/>
      <c r="KIB16" s="7"/>
      <c r="KIC16" s="7"/>
      <c r="KID16" s="7"/>
      <c r="KIE16" s="7"/>
      <c r="KIF16" s="7"/>
      <c r="KIG16" s="7"/>
      <c r="KIH16" s="7"/>
      <c r="KII16" s="7"/>
      <c r="KIJ16" s="7"/>
      <c r="KIK16" s="7"/>
      <c r="KIL16" s="7"/>
      <c r="KIM16" s="7"/>
      <c r="KIN16" s="7"/>
      <c r="KIO16" s="7"/>
      <c r="KIP16" s="7"/>
      <c r="KIQ16" s="7"/>
      <c r="KIR16" s="7"/>
      <c r="KIS16" s="7"/>
      <c r="KIT16" s="7"/>
      <c r="KIU16" s="7"/>
      <c r="KIV16" s="7"/>
      <c r="KIW16" s="7"/>
      <c r="KIX16" s="7"/>
      <c r="KIY16" s="7"/>
      <c r="KIZ16" s="7"/>
      <c r="KJA16" s="7"/>
      <c r="KJB16" s="7"/>
      <c r="KJC16" s="7"/>
      <c r="KJD16" s="7"/>
      <c r="KJE16" s="7"/>
      <c r="KJF16" s="7"/>
      <c r="KJG16" s="7"/>
      <c r="KJH16" s="7"/>
      <c r="KJI16" s="7"/>
      <c r="KJJ16" s="7"/>
      <c r="KJK16" s="7"/>
      <c r="KJL16" s="7"/>
      <c r="KJM16" s="7"/>
      <c r="KJN16" s="7"/>
      <c r="KJO16" s="7"/>
      <c r="KJP16" s="7"/>
      <c r="KJQ16" s="7"/>
      <c r="KJR16" s="7"/>
      <c r="KJS16" s="7"/>
      <c r="KJT16" s="7"/>
      <c r="KJU16" s="7"/>
      <c r="KJV16" s="7"/>
      <c r="KJW16" s="7"/>
      <c r="KJX16" s="7"/>
      <c r="KJY16" s="7"/>
      <c r="KJZ16" s="7"/>
      <c r="KKA16" s="7"/>
      <c r="KKB16" s="7"/>
      <c r="KKC16" s="7"/>
      <c r="KKD16" s="7"/>
      <c r="KKE16" s="7"/>
      <c r="KKF16" s="7"/>
      <c r="KKG16" s="7"/>
      <c r="KKH16" s="7"/>
      <c r="KKI16" s="7"/>
      <c r="KKJ16" s="7"/>
      <c r="KKK16" s="7"/>
      <c r="KKL16" s="7"/>
      <c r="KKM16" s="7"/>
      <c r="KKN16" s="7"/>
      <c r="KKO16" s="7"/>
      <c r="KKP16" s="7"/>
      <c r="KKQ16" s="7"/>
      <c r="KKR16" s="7"/>
      <c r="KKS16" s="7"/>
      <c r="KKT16" s="7"/>
      <c r="KKU16" s="7"/>
      <c r="KKV16" s="7"/>
      <c r="KKW16" s="7"/>
      <c r="KKX16" s="7"/>
      <c r="KKY16" s="7"/>
      <c r="KKZ16" s="7"/>
      <c r="KLA16" s="7"/>
      <c r="KLB16" s="7"/>
      <c r="KLC16" s="7"/>
      <c r="KLD16" s="7"/>
      <c r="KLE16" s="7"/>
      <c r="KLF16" s="7"/>
      <c r="KLG16" s="7"/>
      <c r="KLH16" s="7"/>
      <c r="KLI16" s="7"/>
      <c r="KLJ16" s="7"/>
      <c r="KLK16" s="7"/>
      <c r="KLL16" s="7"/>
      <c r="KLM16" s="7"/>
      <c r="KLN16" s="7"/>
      <c r="KLO16" s="7"/>
      <c r="KLP16" s="7"/>
      <c r="KLQ16" s="7"/>
      <c r="KLR16" s="7"/>
      <c r="KLS16" s="7"/>
      <c r="KLT16" s="7"/>
      <c r="KLU16" s="7"/>
      <c r="KLV16" s="7"/>
      <c r="KLW16" s="7"/>
      <c r="KLX16" s="7"/>
      <c r="KLY16" s="7"/>
      <c r="KLZ16" s="7"/>
      <c r="KMA16" s="7"/>
      <c r="KMB16" s="7"/>
      <c r="KMC16" s="7"/>
      <c r="KMD16" s="7"/>
      <c r="KME16" s="7"/>
      <c r="KMF16" s="7"/>
      <c r="KMG16" s="7"/>
      <c r="KMH16" s="7"/>
      <c r="KMI16" s="7"/>
      <c r="KMJ16" s="7"/>
      <c r="KMK16" s="7"/>
      <c r="KML16" s="7"/>
      <c r="KMM16" s="7"/>
      <c r="KMN16" s="7"/>
      <c r="KMO16" s="7"/>
      <c r="KMP16" s="7"/>
      <c r="KMQ16" s="7"/>
      <c r="KMR16" s="7"/>
      <c r="KMS16" s="7"/>
      <c r="KMT16" s="7"/>
      <c r="KMU16" s="7"/>
      <c r="KMV16" s="7"/>
      <c r="KMW16" s="7"/>
      <c r="KMX16" s="7"/>
      <c r="KMY16" s="7"/>
      <c r="KMZ16" s="7"/>
      <c r="KNA16" s="7"/>
      <c r="KNB16" s="7"/>
      <c r="KNC16" s="7"/>
      <c r="KND16" s="7"/>
      <c r="KNE16" s="7"/>
      <c r="KNF16" s="7"/>
      <c r="KNG16" s="7"/>
      <c r="KNH16" s="7"/>
      <c r="KNI16" s="7"/>
      <c r="KNJ16" s="7"/>
      <c r="KNK16" s="7"/>
      <c r="KNL16" s="7"/>
      <c r="KNM16" s="7"/>
      <c r="KNN16" s="7"/>
      <c r="KNO16" s="7"/>
      <c r="KNP16" s="7"/>
      <c r="KNQ16" s="7"/>
      <c r="KNR16" s="7"/>
      <c r="KNS16" s="7"/>
      <c r="KNT16" s="7"/>
      <c r="KNU16" s="7"/>
      <c r="KNV16" s="7"/>
      <c r="KNW16" s="7"/>
      <c r="KNX16" s="7"/>
      <c r="KNY16" s="7"/>
      <c r="KNZ16" s="7"/>
      <c r="KOA16" s="7"/>
      <c r="KOB16" s="7"/>
      <c r="KOC16" s="7"/>
      <c r="KOD16" s="7"/>
      <c r="KOE16" s="7"/>
      <c r="KOF16" s="7"/>
      <c r="KOG16" s="7"/>
      <c r="KOH16" s="7"/>
      <c r="KOI16" s="7"/>
      <c r="KOJ16" s="7"/>
      <c r="KOK16" s="7"/>
      <c r="KOL16" s="7"/>
      <c r="KOM16" s="7"/>
      <c r="KON16" s="7"/>
      <c r="KOO16" s="7"/>
      <c r="KOP16" s="7"/>
      <c r="KOQ16" s="7"/>
      <c r="KOR16" s="7"/>
      <c r="KOS16" s="7"/>
      <c r="KOT16" s="7"/>
      <c r="KOU16" s="7"/>
      <c r="KOV16" s="7"/>
      <c r="KOW16" s="7"/>
      <c r="KOX16" s="7"/>
      <c r="KOY16" s="7"/>
      <c r="KOZ16" s="7"/>
      <c r="KPA16" s="7"/>
      <c r="KPB16" s="7"/>
      <c r="KPC16" s="7"/>
      <c r="KPD16" s="7"/>
      <c r="KPE16" s="7"/>
      <c r="KPF16" s="7"/>
      <c r="KPG16" s="7"/>
      <c r="KPH16" s="7"/>
      <c r="KPI16" s="7"/>
      <c r="KPJ16" s="7"/>
      <c r="KPK16" s="7"/>
      <c r="KPL16" s="7"/>
      <c r="KPM16" s="7"/>
      <c r="KPN16" s="7"/>
      <c r="KPO16" s="7"/>
      <c r="KPP16" s="7"/>
      <c r="KPQ16" s="7"/>
      <c r="KPR16" s="7"/>
      <c r="KPS16" s="7"/>
      <c r="KPT16" s="7"/>
      <c r="KPU16" s="7"/>
      <c r="KPV16" s="7"/>
      <c r="KPW16" s="7"/>
      <c r="KPX16" s="7"/>
      <c r="KPY16" s="7"/>
      <c r="KPZ16" s="7"/>
      <c r="KQA16" s="7"/>
      <c r="KQB16" s="7"/>
      <c r="KQC16" s="7"/>
      <c r="KQD16" s="7"/>
      <c r="KQE16" s="7"/>
      <c r="KQF16" s="7"/>
      <c r="KQG16" s="7"/>
      <c r="KQH16" s="7"/>
      <c r="KQI16" s="7"/>
      <c r="KQJ16" s="7"/>
      <c r="KQK16" s="7"/>
      <c r="KQL16" s="7"/>
      <c r="KQM16" s="7"/>
      <c r="KQN16" s="7"/>
      <c r="KQO16" s="7"/>
      <c r="KQP16" s="7"/>
      <c r="KQQ16" s="7"/>
      <c r="KQR16" s="7"/>
      <c r="KQS16" s="7"/>
      <c r="KQT16" s="7"/>
      <c r="KQU16" s="7"/>
      <c r="KQV16" s="7"/>
      <c r="KQW16" s="7"/>
      <c r="KQX16" s="7"/>
      <c r="KQY16" s="7"/>
      <c r="KQZ16" s="7"/>
      <c r="KRA16" s="7"/>
      <c r="KRB16" s="7"/>
      <c r="KRC16" s="7"/>
      <c r="KRD16" s="7"/>
      <c r="KRE16" s="7"/>
      <c r="KRF16" s="7"/>
      <c r="KRG16" s="7"/>
      <c r="KRH16" s="7"/>
      <c r="KRI16" s="7"/>
      <c r="KRJ16" s="7"/>
      <c r="KRK16" s="7"/>
      <c r="KRL16" s="7"/>
      <c r="KRM16" s="7"/>
      <c r="KRN16" s="7"/>
      <c r="KRO16" s="7"/>
      <c r="KRP16" s="7"/>
      <c r="KRQ16" s="7"/>
      <c r="KRR16" s="7"/>
      <c r="KRS16" s="7"/>
      <c r="KRT16" s="7"/>
      <c r="KRU16" s="7"/>
      <c r="KRV16" s="7"/>
      <c r="KRW16" s="7"/>
      <c r="KRX16" s="7"/>
      <c r="KRY16" s="7"/>
      <c r="KRZ16" s="7"/>
      <c r="KSA16" s="7"/>
      <c r="KSB16" s="7"/>
      <c r="KSC16" s="7"/>
      <c r="KSD16" s="7"/>
      <c r="KSE16" s="7"/>
      <c r="KSF16" s="7"/>
      <c r="KSG16" s="7"/>
      <c r="KSH16" s="7"/>
      <c r="KSI16" s="7"/>
      <c r="KSJ16" s="7"/>
      <c r="KSK16" s="7"/>
      <c r="KSL16" s="7"/>
      <c r="KSM16" s="7"/>
      <c r="KSN16" s="7"/>
      <c r="KSO16" s="7"/>
      <c r="KSP16" s="7"/>
      <c r="KSQ16" s="7"/>
      <c r="KSR16" s="7"/>
      <c r="KSS16" s="7"/>
      <c r="KST16" s="7"/>
      <c r="KSU16" s="7"/>
      <c r="KSV16" s="7"/>
      <c r="KSW16" s="7"/>
      <c r="KSX16" s="7"/>
      <c r="KSY16" s="7"/>
      <c r="KSZ16" s="7"/>
      <c r="KTA16" s="7"/>
      <c r="KTB16" s="7"/>
      <c r="KTC16" s="7"/>
      <c r="KTD16" s="7"/>
      <c r="KTE16" s="7"/>
      <c r="KTF16" s="7"/>
      <c r="KTG16" s="7"/>
      <c r="KTH16" s="7"/>
      <c r="KTI16" s="7"/>
      <c r="KTJ16" s="7"/>
      <c r="KTK16" s="7"/>
      <c r="KTL16" s="7"/>
      <c r="KTM16" s="7"/>
      <c r="KTN16" s="7"/>
      <c r="KTO16" s="7"/>
      <c r="KTP16" s="7"/>
      <c r="KTQ16" s="7"/>
      <c r="KTR16" s="7"/>
      <c r="KTS16" s="7"/>
      <c r="KTT16" s="7"/>
      <c r="KTU16" s="7"/>
      <c r="KTV16" s="7"/>
      <c r="KTW16" s="7"/>
      <c r="KTX16" s="7"/>
      <c r="KTY16" s="7"/>
      <c r="KTZ16" s="7"/>
      <c r="KUA16" s="7"/>
      <c r="KUB16" s="7"/>
      <c r="KUC16" s="7"/>
      <c r="KUD16" s="7"/>
      <c r="KUE16" s="7"/>
      <c r="KUF16" s="7"/>
      <c r="KUG16" s="7"/>
      <c r="KUH16" s="7"/>
      <c r="KUI16" s="7"/>
      <c r="KUJ16" s="7"/>
      <c r="KUK16" s="7"/>
      <c r="KUL16" s="7"/>
      <c r="KUM16" s="7"/>
      <c r="KUN16" s="7"/>
      <c r="KUO16" s="7"/>
      <c r="KUP16" s="7"/>
      <c r="KUQ16" s="7"/>
      <c r="KUR16" s="7"/>
      <c r="KUS16" s="7"/>
      <c r="KUT16" s="7"/>
      <c r="KUU16" s="7"/>
      <c r="KUV16" s="7"/>
      <c r="KUW16" s="7"/>
      <c r="KUX16" s="7"/>
      <c r="KUY16" s="7"/>
      <c r="KUZ16" s="7"/>
      <c r="KVA16" s="7"/>
      <c r="KVB16" s="7"/>
      <c r="KVC16" s="7"/>
      <c r="KVD16" s="7"/>
      <c r="KVE16" s="7"/>
      <c r="KVF16" s="7"/>
      <c r="KVG16" s="7"/>
      <c r="KVH16" s="7"/>
      <c r="KVI16" s="7"/>
      <c r="KVJ16" s="7"/>
      <c r="KVK16" s="7"/>
      <c r="KVL16" s="7"/>
      <c r="KVM16" s="7"/>
      <c r="KVN16" s="7"/>
      <c r="KVO16" s="7"/>
      <c r="KVP16" s="7"/>
      <c r="KVQ16" s="7"/>
      <c r="KVR16" s="7"/>
      <c r="KVS16" s="7"/>
      <c r="KVT16" s="7"/>
      <c r="KVU16" s="7"/>
      <c r="KVV16" s="7"/>
      <c r="KVW16" s="7"/>
      <c r="KVX16" s="7"/>
      <c r="KVY16" s="7"/>
      <c r="KVZ16" s="7"/>
      <c r="KWA16" s="7"/>
      <c r="KWB16" s="7"/>
      <c r="KWC16" s="7"/>
      <c r="KWD16" s="7"/>
      <c r="KWE16" s="7"/>
      <c r="KWF16" s="7"/>
      <c r="KWG16" s="7"/>
      <c r="KWH16" s="7"/>
      <c r="KWI16" s="7"/>
      <c r="KWJ16" s="7"/>
      <c r="KWK16" s="7"/>
      <c r="KWL16" s="7"/>
      <c r="KWM16" s="7"/>
      <c r="KWN16" s="7"/>
      <c r="KWO16" s="7"/>
      <c r="KWP16" s="7"/>
      <c r="KWQ16" s="7"/>
      <c r="KWR16" s="7"/>
      <c r="KWS16" s="7"/>
      <c r="KWT16" s="7"/>
      <c r="KWU16" s="7"/>
      <c r="KWV16" s="7"/>
      <c r="KWW16" s="7"/>
      <c r="KWX16" s="7"/>
      <c r="KWY16" s="7"/>
      <c r="KWZ16" s="7"/>
      <c r="KXA16" s="7"/>
      <c r="KXB16" s="7"/>
      <c r="KXC16" s="7"/>
      <c r="KXD16" s="7"/>
      <c r="KXE16" s="7"/>
      <c r="KXF16" s="7"/>
      <c r="KXG16" s="7"/>
      <c r="KXH16" s="7"/>
      <c r="KXI16" s="7"/>
      <c r="KXJ16" s="7"/>
      <c r="KXK16" s="7"/>
      <c r="KXL16" s="7"/>
      <c r="KXM16" s="7"/>
      <c r="KXN16" s="7"/>
      <c r="KXO16" s="7"/>
      <c r="KXP16" s="7"/>
      <c r="KXQ16" s="7"/>
      <c r="KXR16" s="7"/>
      <c r="KXS16" s="7"/>
      <c r="KXT16" s="7"/>
      <c r="KXU16" s="7"/>
      <c r="KXV16" s="7"/>
      <c r="KXW16" s="7"/>
      <c r="KXX16" s="7"/>
      <c r="KXY16" s="7"/>
      <c r="KXZ16" s="7"/>
      <c r="KYA16" s="7"/>
      <c r="KYB16" s="7"/>
      <c r="KYC16" s="7"/>
      <c r="KYD16" s="7"/>
      <c r="KYE16" s="7"/>
      <c r="KYF16" s="7"/>
      <c r="KYG16" s="7"/>
      <c r="KYH16" s="7"/>
      <c r="KYI16" s="7"/>
      <c r="KYJ16" s="7"/>
      <c r="KYK16" s="7"/>
      <c r="KYL16" s="7"/>
      <c r="KYM16" s="7"/>
      <c r="KYN16" s="7"/>
      <c r="KYO16" s="7"/>
      <c r="KYP16" s="7"/>
      <c r="KYQ16" s="7"/>
      <c r="KYR16" s="7"/>
      <c r="KYS16" s="7"/>
      <c r="KYT16" s="7"/>
      <c r="KYU16" s="7"/>
      <c r="KYV16" s="7"/>
      <c r="KYW16" s="7"/>
      <c r="KYX16" s="7"/>
      <c r="KYY16" s="7"/>
      <c r="KYZ16" s="7"/>
      <c r="KZA16" s="7"/>
      <c r="KZB16" s="7"/>
      <c r="KZC16" s="7"/>
      <c r="KZD16" s="7"/>
      <c r="KZE16" s="7"/>
      <c r="KZF16" s="7"/>
      <c r="KZG16" s="7"/>
      <c r="KZH16" s="7"/>
      <c r="KZI16" s="7"/>
      <c r="KZJ16" s="7"/>
      <c r="KZK16" s="7"/>
      <c r="KZL16" s="7"/>
      <c r="KZM16" s="7"/>
      <c r="KZN16" s="7"/>
      <c r="KZO16" s="7"/>
      <c r="KZP16" s="7"/>
      <c r="KZQ16" s="7"/>
      <c r="KZR16" s="7"/>
      <c r="KZS16" s="7"/>
      <c r="KZT16" s="7"/>
      <c r="KZU16" s="7"/>
      <c r="KZV16" s="7"/>
      <c r="KZW16" s="7"/>
      <c r="KZX16" s="7"/>
      <c r="KZY16" s="7"/>
      <c r="KZZ16" s="7"/>
      <c r="LAA16" s="7"/>
      <c r="LAB16" s="7"/>
      <c r="LAC16" s="7"/>
      <c r="LAD16" s="7"/>
      <c r="LAE16" s="7"/>
      <c r="LAF16" s="7"/>
      <c r="LAG16" s="7"/>
      <c r="LAH16" s="7"/>
      <c r="LAI16" s="7"/>
      <c r="LAJ16" s="7"/>
      <c r="LAK16" s="7"/>
      <c r="LAL16" s="7"/>
      <c r="LAM16" s="7"/>
      <c r="LAN16" s="7"/>
      <c r="LAO16" s="7"/>
      <c r="LAP16" s="7"/>
      <c r="LAQ16" s="7"/>
      <c r="LAR16" s="7"/>
      <c r="LAS16" s="7"/>
      <c r="LAT16" s="7"/>
      <c r="LAU16" s="7"/>
      <c r="LAV16" s="7"/>
      <c r="LAW16" s="7"/>
      <c r="LAX16" s="7"/>
      <c r="LAY16" s="7"/>
      <c r="LAZ16" s="7"/>
      <c r="LBA16" s="7"/>
      <c r="LBB16" s="7"/>
      <c r="LBC16" s="7"/>
      <c r="LBD16" s="7"/>
      <c r="LBE16" s="7"/>
      <c r="LBF16" s="7"/>
      <c r="LBG16" s="7"/>
      <c r="LBH16" s="7"/>
      <c r="LBI16" s="7"/>
      <c r="LBJ16" s="7"/>
      <c r="LBK16" s="7"/>
      <c r="LBL16" s="7"/>
      <c r="LBM16" s="7"/>
      <c r="LBN16" s="7"/>
      <c r="LBO16" s="7"/>
      <c r="LBP16" s="7"/>
      <c r="LBQ16" s="7"/>
      <c r="LBR16" s="7"/>
      <c r="LBS16" s="7"/>
      <c r="LBT16" s="7"/>
      <c r="LBU16" s="7"/>
      <c r="LBV16" s="7"/>
      <c r="LBW16" s="7"/>
      <c r="LBX16" s="7"/>
      <c r="LBY16" s="7"/>
      <c r="LBZ16" s="7"/>
      <c r="LCA16" s="7"/>
      <c r="LCB16" s="7"/>
      <c r="LCC16" s="7"/>
      <c r="LCD16" s="7"/>
      <c r="LCE16" s="7"/>
      <c r="LCF16" s="7"/>
      <c r="LCG16" s="7"/>
      <c r="LCH16" s="7"/>
      <c r="LCI16" s="7"/>
      <c r="LCJ16" s="7"/>
      <c r="LCK16" s="7"/>
      <c r="LCL16" s="7"/>
      <c r="LCM16" s="7"/>
      <c r="LCN16" s="7"/>
      <c r="LCO16" s="7"/>
      <c r="LCP16" s="7"/>
      <c r="LCQ16" s="7"/>
      <c r="LCR16" s="7"/>
      <c r="LCS16" s="7"/>
      <c r="LCT16" s="7"/>
      <c r="LCU16" s="7"/>
      <c r="LCV16" s="7"/>
      <c r="LCW16" s="7"/>
      <c r="LCX16" s="7"/>
      <c r="LCY16" s="7"/>
      <c r="LCZ16" s="7"/>
      <c r="LDA16" s="7"/>
      <c r="LDB16" s="7"/>
      <c r="LDC16" s="7"/>
      <c r="LDD16" s="7"/>
      <c r="LDE16" s="7"/>
      <c r="LDF16" s="7"/>
      <c r="LDG16" s="7"/>
      <c r="LDH16" s="7"/>
      <c r="LDI16" s="7"/>
      <c r="LDJ16" s="7"/>
      <c r="LDK16" s="7"/>
      <c r="LDL16" s="7"/>
      <c r="LDM16" s="7"/>
      <c r="LDN16" s="7"/>
      <c r="LDO16" s="7"/>
      <c r="LDP16" s="7"/>
      <c r="LDQ16" s="7"/>
      <c r="LDR16" s="7"/>
      <c r="LDS16" s="7"/>
      <c r="LDT16" s="7"/>
      <c r="LDU16" s="7"/>
      <c r="LDV16" s="7"/>
      <c r="LDW16" s="7"/>
      <c r="LDX16" s="7"/>
      <c r="LDY16" s="7"/>
      <c r="LDZ16" s="7"/>
      <c r="LEA16" s="7"/>
      <c r="LEB16" s="7"/>
      <c r="LEC16" s="7"/>
      <c r="LED16" s="7"/>
      <c r="LEE16" s="7"/>
      <c r="LEF16" s="7"/>
      <c r="LEG16" s="7"/>
      <c r="LEH16" s="7"/>
      <c r="LEI16" s="7"/>
      <c r="LEJ16" s="7"/>
      <c r="LEK16" s="7"/>
      <c r="LEL16" s="7"/>
      <c r="LEM16" s="7"/>
      <c r="LEN16" s="7"/>
      <c r="LEO16" s="7"/>
      <c r="LEP16" s="7"/>
      <c r="LEQ16" s="7"/>
      <c r="LER16" s="7"/>
      <c r="LES16" s="7"/>
      <c r="LET16" s="7"/>
      <c r="LEU16" s="7"/>
      <c r="LEV16" s="7"/>
      <c r="LEW16" s="7"/>
      <c r="LEX16" s="7"/>
      <c r="LEY16" s="7"/>
      <c r="LEZ16" s="7"/>
      <c r="LFA16" s="7"/>
      <c r="LFB16" s="7"/>
      <c r="LFC16" s="7"/>
      <c r="LFD16" s="7"/>
      <c r="LFE16" s="7"/>
      <c r="LFF16" s="7"/>
      <c r="LFG16" s="7"/>
      <c r="LFH16" s="7"/>
      <c r="LFI16" s="7"/>
      <c r="LFJ16" s="7"/>
      <c r="LFK16" s="7"/>
      <c r="LFL16" s="7"/>
      <c r="LFM16" s="7"/>
      <c r="LFN16" s="7"/>
      <c r="LFO16" s="7"/>
      <c r="LFP16" s="7"/>
      <c r="LFQ16" s="7"/>
      <c r="LFR16" s="7"/>
      <c r="LFS16" s="7"/>
      <c r="LFT16" s="7"/>
      <c r="LFU16" s="7"/>
      <c r="LFV16" s="7"/>
      <c r="LFW16" s="7"/>
      <c r="LFX16" s="7"/>
      <c r="LFY16" s="7"/>
      <c r="LFZ16" s="7"/>
      <c r="LGA16" s="7"/>
      <c r="LGB16" s="7"/>
      <c r="LGC16" s="7"/>
      <c r="LGD16" s="7"/>
      <c r="LGE16" s="7"/>
      <c r="LGF16" s="7"/>
      <c r="LGG16" s="7"/>
      <c r="LGH16" s="7"/>
      <c r="LGI16" s="7"/>
      <c r="LGJ16" s="7"/>
      <c r="LGK16" s="7"/>
      <c r="LGL16" s="7"/>
      <c r="LGM16" s="7"/>
      <c r="LGN16" s="7"/>
      <c r="LGO16" s="7"/>
      <c r="LGP16" s="7"/>
      <c r="LGQ16" s="7"/>
      <c r="LGR16" s="7"/>
      <c r="LGS16" s="7"/>
      <c r="LGT16" s="7"/>
      <c r="LGU16" s="7"/>
      <c r="LGV16" s="7"/>
      <c r="LGW16" s="7"/>
      <c r="LGX16" s="7"/>
      <c r="LGY16" s="7"/>
      <c r="LGZ16" s="7"/>
      <c r="LHA16" s="7"/>
      <c r="LHB16" s="7"/>
      <c r="LHC16" s="7"/>
      <c r="LHD16" s="7"/>
      <c r="LHE16" s="7"/>
      <c r="LHF16" s="7"/>
      <c r="LHG16" s="7"/>
      <c r="LHH16" s="7"/>
      <c r="LHI16" s="7"/>
      <c r="LHJ16" s="7"/>
      <c r="LHK16" s="7"/>
      <c r="LHL16" s="7"/>
      <c r="LHM16" s="7"/>
      <c r="LHN16" s="7"/>
      <c r="LHO16" s="7"/>
      <c r="LHP16" s="7"/>
      <c r="LHQ16" s="7"/>
      <c r="LHR16" s="7"/>
      <c r="LHS16" s="7"/>
      <c r="LHT16" s="7"/>
      <c r="LHU16" s="7"/>
      <c r="LHV16" s="7"/>
      <c r="LHW16" s="7"/>
      <c r="LHX16" s="7"/>
      <c r="LHY16" s="7"/>
      <c r="LHZ16" s="7"/>
      <c r="LIA16" s="7"/>
      <c r="LIB16" s="7"/>
      <c r="LIC16" s="7"/>
      <c r="LID16" s="7"/>
      <c r="LIE16" s="7"/>
      <c r="LIF16" s="7"/>
      <c r="LIG16" s="7"/>
      <c r="LIH16" s="7"/>
      <c r="LII16" s="7"/>
      <c r="LIJ16" s="7"/>
      <c r="LIK16" s="7"/>
      <c r="LIL16" s="7"/>
      <c r="LIM16" s="7"/>
      <c r="LIN16" s="7"/>
      <c r="LIO16" s="7"/>
      <c r="LIP16" s="7"/>
      <c r="LIQ16" s="7"/>
      <c r="LIR16" s="7"/>
      <c r="LIS16" s="7"/>
      <c r="LIT16" s="7"/>
      <c r="LIU16" s="7"/>
      <c r="LIV16" s="7"/>
      <c r="LIW16" s="7"/>
      <c r="LIX16" s="7"/>
      <c r="LIY16" s="7"/>
      <c r="LIZ16" s="7"/>
      <c r="LJA16" s="7"/>
      <c r="LJB16" s="7"/>
      <c r="LJC16" s="7"/>
      <c r="LJD16" s="7"/>
      <c r="LJE16" s="7"/>
      <c r="LJF16" s="7"/>
      <c r="LJG16" s="7"/>
      <c r="LJH16" s="7"/>
      <c r="LJI16" s="7"/>
      <c r="LJJ16" s="7"/>
      <c r="LJK16" s="7"/>
      <c r="LJL16" s="7"/>
      <c r="LJM16" s="7"/>
      <c r="LJN16" s="7"/>
      <c r="LJO16" s="7"/>
      <c r="LJP16" s="7"/>
      <c r="LJQ16" s="7"/>
      <c r="LJR16" s="7"/>
      <c r="LJS16" s="7"/>
      <c r="LJT16" s="7"/>
      <c r="LJU16" s="7"/>
      <c r="LJV16" s="7"/>
      <c r="LJW16" s="7"/>
      <c r="LJX16" s="7"/>
      <c r="LJY16" s="7"/>
      <c r="LJZ16" s="7"/>
      <c r="LKA16" s="7"/>
      <c r="LKB16" s="7"/>
      <c r="LKC16" s="7"/>
      <c r="LKD16" s="7"/>
      <c r="LKE16" s="7"/>
      <c r="LKF16" s="7"/>
      <c r="LKG16" s="7"/>
      <c r="LKH16" s="7"/>
      <c r="LKI16" s="7"/>
      <c r="LKJ16" s="7"/>
      <c r="LKK16" s="7"/>
      <c r="LKL16" s="7"/>
      <c r="LKM16" s="7"/>
      <c r="LKN16" s="7"/>
      <c r="LKO16" s="7"/>
      <c r="LKP16" s="7"/>
      <c r="LKQ16" s="7"/>
      <c r="LKR16" s="7"/>
      <c r="LKS16" s="7"/>
      <c r="LKT16" s="7"/>
      <c r="LKU16" s="7"/>
      <c r="LKV16" s="7"/>
      <c r="LKW16" s="7"/>
      <c r="LKX16" s="7"/>
      <c r="LKY16" s="7"/>
      <c r="LKZ16" s="7"/>
      <c r="LLA16" s="7"/>
      <c r="LLB16" s="7"/>
      <c r="LLC16" s="7"/>
      <c r="LLD16" s="7"/>
      <c r="LLE16" s="7"/>
      <c r="LLF16" s="7"/>
      <c r="LLG16" s="7"/>
      <c r="LLH16" s="7"/>
      <c r="LLI16" s="7"/>
      <c r="LLJ16" s="7"/>
      <c r="LLK16" s="7"/>
      <c r="LLL16" s="7"/>
      <c r="LLM16" s="7"/>
      <c r="LLN16" s="7"/>
      <c r="LLO16" s="7"/>
      <c r="LLP16" s="7"/>
      <c r="LLQ16" s="7"/>
      <c r="LLR16" s="7"/>
      <c r="LLS16" s="7"/>
      <c r="LLT16" s="7"/>
      <c r="LLU16" s="7"/>
      <c r="LLV16" s="7"/>
      <c r="LLW16" s="7"/>
      <c r="LLX16" s="7"/>
      <c r="LLY16" s="7"/>
      <c r="LLZ16" s="7"/>
      <c r="LMA16" s="7"/>
      <c r="LMB16" s="7"/>
      <c r="LMC16" s="7"/>
      <c r="LMD16" s="7"/>
      <c r="LME16" s="7"/>
      <c r="LMF16" s="7"/>
      <c r="LMG16" s="7"/>
      <c r="LMH16" s="7"/>
      <c r="LMI16" s="7"/>
      <c r="LMJ16" s="7"/>
      <c r="LMK16" s="7"/>
      <c r="LML16" s="7"/>
      <c r="LMM16" s="7"/>
      <c r="LMN16" s="7"/>
      <c r="LMO16" s="7"/>
      <c r="LMP16" s="7"/>
      <c r="LMQ16" s="7"/>
      <c r="LMR16" s="7"/>
      <c r="LMS16" s="7"/>
      <c r="LMT16" s="7"/>
      <c r="LMU16" s="7"/>
      <c r="LMV16" s="7"/>
      <c r="LMW16" s="7"/>
      <c r="LMX16" s="7"/>
      <c r="LMY16" s="7"/>
      <c r="LMZ16" s="7"/>
      <c r="LNA16" s="7"/>
      <c r="LNB16" s="7"/>
      <c r="LNC16" s="7"/>
      <c r="LND16" s="7"/>
      <c r="LNE16" s="7"/>
      <c r="LNF16" s="7"/>
      <c r="LNG16" s="7"/>
      <c r="LNH16" s="7"/>
      <c r="LNI16" s="7"/>
      <c r="LNJ16" s="7"/>
      <c r="LNK16" s="7"/>
      <c r="LNL16" s="7"/>
      <c r="LNM16" s="7"/>
      <c r="LNN16" s="7"/>
      <c r="LNO16" s="7"/>
      <c r="LNP16" s="7"/>
      <c r="LNQ16" s="7"/>
      <c r="LNR16" s="7"/>
      <c r="LNS16" s="7"/>
      <c r="LNT16" s="7"/>
      <c r="LNU16" s="7"/>
      <c r="LNV16" s="7"/>
      <c r="LNW16" s="7"/>
      <c r="LNX16" s="7"/>
      <c r="LNY16" s="7"/>
      <c r="LNZ16" s="7"/>
      <c r="LOA16" s="7"/>
      <c r="LOB16" s="7"/>
      <c r="LOC16" s="7"/>
      <c r="LOD16" s="7"/>
      <c r="LOE16" s="7"/>
      <c r="LOF16" s="7"/>
      <c r="LOG16" s="7"/>
      <c r="LOH16" s="7"/>
      <c r="LOI16" s="7"/>
      <c r="LOJ16" s="7"/>
      <c r="LOK16" s="7"/>
      <c r="LOL16" s="7"/>
      <c r="LOM16" s="7"/>
      <c r="LON16" s="7"/>
      <c r="LOO16" s="7"/>
      <c r="LOP16" s="7"/>
      <c r="LOQ16" s="7"/>
      <c r="LOR16" s="7"/>
      <c r="LOS16" s="7"/>
      <c r="LOT16" s="7"/>
      <c r="LOU16" s="7"/>
      <c r="LOV16" s="7"/>
      <c r="LOW16" s="7"/>
      <c r="LOX16" s="7"/>
      <c r="LOY16" s="7"/>
      <c r="LOZ16" s="7"/>
      <c r="LPA16" s="7"/>
      <c r="LPB16" s="7"/>
      <c r="LPC16" s="7"/>
      <c r="LPD16" s="7"/>
      <c r="LPE16" s="7"/>
      <c r="LPF16" s="7"/>
      <c r="LPG16" s="7"/>
      <c r="LPH16" s="7"/>
      <c r="LPI16" s="7"/>
      <c r="LPJ16" s="7"/>
      <c r="LPK16" s="7"/>
      <c r="LPL16" s="7"/>
      <c r="LPM16" s="7"/>
      <c r="LPN16" s="7"/>
      <c r="LPO16" s="7"/>
      <c r="LPP16" s="7"/>
      <c r="LPQ16" s="7"/>
      <c r="LPR16" s="7"/>
      <c r="LPS16" s="7"/>
      <c r="LPT16" s="7"/>
      <c r="LPU16" s="7"/>
      <c r="LPV16" s="7"/>
      <c r="LPW16" s="7"/>
      <c r="LPX16" s="7"/>
      <c r="LPY16" s="7"/>
      <c r="LPZ16" s="7"/>
      <c r="LQA16" s="7"/>
      <c r="LQB16" s="7"/>
      <c r="LQC16" s="7"/>
      <c r="LQD16" s="7"/>
      <c r="LQE16" s="7"/>
      <c r="LQF16" s="7"/>
      <c r="LQG16" s="7"/>
      <c r="LQH16" s="7"/>
      <c r="LQI16" s="7"/>
      <c r="LQJ16" s="7"/>
      <c r="LQK16" s="7"/>
      <c r="LQL16" s="7"/>
      <c r="LQM16" s="7"/>
      <c r="LQN16" s="7"/>
      <c r="LQO16" s="7"/>
      <c r="LQP16" s="7"/>
      <c r="LQQ16" s="7"/>
      <c r="LQR16" s="7"/>
      <c r="LQS16" s="7"/>
      <c r="LQT16" s="7"/>
      <c r="LQU16" s="7"/>
      <c r="LQV16" s="7"/>
      <c r="LQW16" s="7"/>
      <c r="LQX16" s="7"/>
      <c r="LQY16" s="7"/>
      <c r="LQZ16" s="7"/>
      <c r="LRA16" s="7"/>
      <c r="LRB16" s="7"/>
      <c r="LRC16" s="7"/>
      <c r="LRD16" s="7"/>
      <c r="LRE16" s="7"/>
      <c r="LRF16" s="7"/>
      <c r="LRG16" s="7"/>
      <c r="LRH16" s="7"/>
      <c r="LRI16" s="7"/>
      <c r="LRJ16" s="7"/>
      <c r="LRK16" s="7"/>
      <c r="LRL16" s="7"/>
      <c r="LRM16" s="7"/>
      <c r="LRN16" s="7"/>
      <c r="LRO16" s="7"/>
      <c r="LRP16" s="7"/>
      <c r="LRQ16" s="7"/>
      <c r="LRR16" s="7"/>
      <c r="LRS16" s="7"/>
      <c r="LRT16" s="7"/>
      <c r="LRU16" s="7"/>
      <c r="LRV16" s="7"/>
      <c r="LRW16" s="7"/>
      <c r="LRX16" s="7"/>
      <c r="LRY16" s="7"/>
      <c r="LRZ16" s="7"/>
      <c r="LSA16" s="7"/>
      <c r="LSB16" s="7"/>
      <c r="LSC16" s="7"/>
      <c r="LSD16" s="7"/>
      <c r="LSE16" s="7"/>
      <c r="LSF16" s="7"/>
      <c r="LSG16" s="7"/>
      <c r="LSH16" s="7"/>
      <c r="LSI16" s="7"/>
      <c r="LSJ16" s="7"/>
      <c r="LSK16" s="7"/>
      <c r="LSL16" s="7"/>
      <c r="LSM16" s="7"/>
      <c r="LSN16" s="7"/>
      <c r="LSO16" s="7"/>
      <c r="LSP16" s="7"/>
      <c r="LSQ16" s="7"/>
      <c r="LSR16" s="7"/>
      <c r="LSS16" s="7"/>
      <c r="LST16" s="7"/>
      <c r="LSU16" s="7"/>
      <c r="LSV16" s="7"/>
      <c r="LSW16" s="7"/>
      <c r="LSX16" s="7"/>
      <c r="LSY16" s="7"/>
      <c r="LSZ16" s="7"/>
      <c r="LTA16" s="7"/>
      <c r="LTB16" s="7"/>
      <c r="LTC16" s="7"/>
      <c r="LTD16" s="7"/>
      <c r="LTE16" s="7"/>
      <c r="LTF16" s="7"/>
      <c r="LTG16" s="7"/>
      <c r="LTH16" s="7"/>
      <c r="LTI16" s="7"/>
      <c r="LTJ16" s="7"/>
      <c r="LTK16" s="7"/>
      <c r="LTL16" s="7"/>
      <c r="LTM16" s="7"/>
      <c r="LTN16" s="7"/>
      <c r="LTO16" s="7"/>
      <c r="LTP16" s="7"/>
      <c r="LTQ16" s="7"/>
      <c r="LTR16" s="7"/>
      <c r="LTS16" s="7"/>
      <c r="LTT16" s="7"/>
      <c r="LTU16" s="7"/>
      <c r="LTV16" s="7"/>
      <c r="LTW16" s="7"/>
      <c r="LTX16" s="7"/>
      <c r="LTY16" s="7"/>
      <c r="LTZ16" s="7"/>
      <c r="LUA16" s="7"/>
      <c r="LUB16" s="7"/>
      <c r="LUC16" s="7"/>
      <c r="LUD16" s="7"/>
      <c r="LUE16" s="7"/>
      <c r="LUF16" s="7"/>
      <c r="LUG16" s="7"/>
      <c r="LUH16" s="7"/>
      <c r="LUI16" s="7"/>
      <c r="LUJ16" s="7"/>
      <c r="LUK16" s="7"/>
      <c r="LUL16" s="7"/>
      <c r="LUM16" s="7"/>
      <c r="LUN16" s="7"/>
      <c r="LUO16" s="7"/>
      <c r="LUP16" s="7"/>
      <c r="LUQ16" s="7"/>
      <c r="LUR16" s="7"/>
      <c r="LUS16" s="7"/>
      <c r="LUT16" s="7"/>
      <c r="LUU16" s="7"/>
      <c r="LUV16" s="7"/>
      <c r="LUW16" s="7"/>
      <c r="LUX16" s="7"/>
      <c r="LUY16" s="7"/>
      <c r="LUZ16" s="7"/>
      <c r="LVA16" s="7"/>
      <c r="LVB16" s="7"/>
      <c r="LVC16" s="7"/>
      <c r="LVD16" s="7"/>
      <c r="LVE16" s="7"/>
      <c r="LVF16" s="7"/>
      <c r="LVG16" s="7"/>
      <c r="LVH16" s="7"/>
      <c r="LVI16" s="7"/>
      <c r="LVJ16" s="7"/>
      <c r="LVK16" s="7"/>
      <c r="LVL16" s="7"/>
      <c r="LVM16" s="7"/>
      <c r="LVN16" s="7"/>
      <c r="LVO16" s="7"/>
      <c r="LVP16" s="7"/>
      <c r="LVQ16" s="7"/>
      <c r="LVR16" s="7"/>
      <c r="LVS16" s="7"/>
      <c r="LVT16" s="7"/>
      <c r="LVU16" s="7"/>
      <c r="LVV16" s="7"/>
      <c r="LVW16" s="7"/>
      <c r="LVX16" s="7"/>
      <c r="LVY16" s="7"/>
      <c r="LVZ16" s="7"/>
      <c r="LWA16" s="7"/>
      <c r="LWB16" s="7"/>
      <c r="LWC16" s="7"/>
      <c r="LWD16" s="7"/>
      <c r="LWE16" s="7"/>
      <c r="LWF16" s="7"/>
      <c r="LWG16" s="7"/>
      <c r="LWH16" s="7"/>
      <c r="LWI16" s="7"/>
      <c r="LWJ16" s="7"/>
      <c r="LWK16" s="7"/>
      <c r="LWL16" s="7"/>
      <c r="LWM16" s="7"/>
      <c r="LWN16" s="7"/>
      <c r="LWO16" s="7"/>
      <c r="LWP16" s="7"/>
      <c r="LWQ16" s="7"/>
      <c r="LWR16" s="7"/>
      <c r="LWS16" s="7"/>
      <c r="LWT16" s="7"/>
      <c r="LWU16" s="7"/>
      <c r="LWV16" s="7"/>
      <c r="LWW16" s="7"/>
      <c r="LWX16" s="7"/>
      <c r="LWY16" s="7"/>
      <c r="LWZ16" s="7"/>
      <c r="LXA16" s="7"/>
      <c r="LXB16" s="7"/>
      <c r="LXC16" s="7"/>
      <c r="LXD16" s="7"/>
      <c r="LXE16" s="7"/>
      <c r="LXF16" s="7"/>
      <c r="LXG16" s="7"/>
      <c r="LXH16" s="7"/>
      <c r="LXI16" s="7"/>
      <c r="LXJ16" s="7"/>
      <c r="LXK16" s="7"/>
      <c r="LXL16" s="7"/>
      <c r="LXM16" s="7"/>
      <c r="LXN16" s="7"/>
      <c r="LXO16" s="7"/>
      <c r="LXP16" s="7"/>
      <c r="LXQ16" s="7"/>
      <c r="LXR16" s="7"/>
      <c r="LXS16" s="7"/>
      <c r="LXT16" s="7"/>
      <c r="LXU16" s="7"/>
      <c r="LXV16" s="7"/>
      <c r="LXW16" s="7"/>
      <c r="LXX16" s="7"/>
      <c r="LXY16" s="7"/>
      <c r="LXZ16" s="7"/>
      <c r="LYA16" s="7"/>
      <c r="LYB16" s="7"/>
      <c r="LYC16" s="7"/>
      <c r="LYD16" s="7"/>
      <c r="LYE16" s="7"/>
      <c r="LYF16" s="7"/>
      <c r="LYG16" s="7"/>
      <c r="LYH16" s="7"/>
      <c r="LYI16" s="7"/>
      <c r="LYJ16" s="7"/>
      <c r="LYK16" s="7"/>
      <c r="LYL16" s="7"/>
      <c r="LYM16" s="7"/>
      <c r="LYN16" s="7"/>
      <c r="LYO16" s="7"/>
      <c r="LYP16" s="7"/>
      <c r="LYQ16" s="7"/>
      <c r="LYR16" s="7"/>
      <c r="LYS16" s="7"/>
      <c r="LYT16" s="7"/>
      <c r="LYU16" s="7"/>
      <c r="LYV16" s="7"/>
      <c r="LYW16" s="7"/>
      <c r="LYX16" s="7"/>
      <c r="LYY16" s="7"/>
      <c r="LYZ16" s="7"/>
      <c r="LZA16" s="7"/>
      <c r="LZB16" s="7"/>
      <c r="LZC16" s="7"/>
      <c r="LZD16" s="7"/>
      <c r="LZE16" s="7"/>
      <c r="LZF16" s="7"/>
      <c r="LZG16" s="7"/>
      <c r="LZH16" s="7"/>
      <c r="LZI16" s="7"/>
      <c r="LZJ16" s="7"/>
      <c r="LZK16" s="7"/>
      <c r="LZL16" s="7"/>
      <c r="LZM16" s="7"/>
      <c r="LZN16" s="7"/>
      <c r="LZO16" s="7"/>
      <c r="LZP16" s="7"/>
      <c r="LZQ16" s="7"/>
      <c r="LZR16" s="7"/>
      <c r="LZS16" s="7"/>
      <c r="LZT16" s="7"/>
      <c r="LZU16" s="7"/>
      <c r="LZV16" s="7"/>
      <c r="LZW16" s="7"/>
      <c r="LZX16" s="7"/>
      <c r="LZY16" s="7"/>
      <c r="LZZ16" s="7"/>
      <c r="MAA16" s="7"/>
      <c r="MAB16" s="7"/>
      <c r="MAC16" s="7"/>
      <c r="MAD16" s="7"/>
      <c r="MAE16" s="7"/>
      <c r="MAF16" s="7"/>
      <c r="MAG16" s="7"/>
      <c r="MAH16" s="7"/>
      <c r="MAI16" s="7"/>
      <c r="MAJ16" s="7"/>
      <c r="MAK16" s="7"/>
      <c r="MAL16" s="7"/>
      <c r="MAM16" s="7"/>
      <c r="MAN16" s="7"/>
      <c r="MAO16" s="7"/>
      <c r="MAP16" s="7"/>
      <c r="MAQ16" s="7"/>
      <c r="MAR16" s="7"/>
      <c r="MAS16" s="7"/>
      <c r="MAT16" s="7"/>
      <c r="MAU16" s="7"/>
      <c r="MAV16" s="7"/>
      <c r="MAW16" s="7"/>
      <c r="MAX16" s="7"/>
      <c r="MAY16" s="7"/>
      <c r="MAZ16" s="7"/>
      <c r="MBA16" s="7"/>
      <c r="MBB16" s="7"/>
      <c r="MBC16" s="7"/>
      <c r="MBD16" s="7"/>
      <c r="MBE16" s="7"/>
      <c r="MBF16" s="7"/>
      <c r="MBG16" s="7"/>
      <c r="MBH16" s="7"/>
      <c r="MBI16" s="7"/>
      <c r="MBJ16" s="7"/>
      <c r="MBK16" s="7"/>
      <c r="MBL16" s="7"/>
      <c r="MBM16" s="7"/>
      <c r="MBN16" s="7"/>
      <c r="MBO16" s="7"/>
      <c r="MBP16" s="7"/>
      <c r="MBQ16" s="7"/>
      <c r="MBR16" s="7"/>
      <c r="MBS16" s="7"/>
      <c r="MBT16" s="7"/>
      <c r="MBU16" s="7"/>
      <c r="MBV16" s="7"/>
      <c r="MBW16" s="7"/>
      <c r="MBX16" s="7"/>
      <c r="MBY16" s="7"/>
      <c r="MBZ16" s="7"/>
      <c r="MCA16" s="7"/>
      <c r="MCB16" s="7"/>
      <c r="MCC16" s="7"/>
      <c r="MCD16" s="7"/>
      <c r="MCE16" s="7"/>
      <c r="MCF16" s="7"/>
      <c r="MCG16" s="7"/>
      <c r="MCH16" s="7"/>
      <c r="MCI16" s="7"/>
      <c r="MCJ16" s="7"/>
      <c r="MCK16" s="7"/>
      <c r="MCL16" s="7"/>
      <c r="MCM16" s="7"/>
      <c r="MCN16" s="7"/>
      <c r="MCO16" s="7"/>
      <c r="MCP16" s="7"/>
      <c r="MCQ16" s="7"/>
      <c r="MCR16" s="7"/>
      <c r="MCS16" s="7"/>
      <c r="MCT16" s="7"/>
      <c r="MCU16" s="7"/>
      <c r="MCV16" s="7"/>
      <c r="MCW16" s="7"/>
      <c r="MCX16" s="7"/>
      <c r="MCY16" s="7"/>
      <c r="MCZ16" s="7"/>
      <c r="MDA16" s="7"/>
      <c r="MDB16" s="7"/>
      <c r="MDC16" s="7"/>
      <c r="MDD16" s="7"/>
      <c r="MDE16" s="7"/>
      <c r="MDF16" s="7"/>
      <c r="MDG16" s="7"/>
      <c r="MDH16" s="7"/>
      <c r="MDI16" s="7"/>
      <c r="MDJ16" s="7"/>
      <c r="MDK16" s="7"/>
      <c r="MDL16" s="7"/>
      <c r="MDM16" s="7"/>
      <c r="MDN16" s="7"/>
      <c r="MDO16" s="7"/>
      <c r="MDP16" s="7"/>
      <c r="MDQ16" s="7"/>
      <c r="MDR16" s="7"/>
      <c r="MDS16" s="7"/>
      <c r="MDT16" s="7"/>
      <c r="MDU16" s="7"/>
      <c r="MDV16" s="7"/>
      <c r="MDW16" s="7"/>
      <c r="MDX16" s="7"/>
      <c r="MDY16" s="7"/>
      <c r="MDZ16" s="7"/>
      <c r="MEA16" s="7"/>
      <c r="MEB16" s="7"/>
      <c r="MEC16" s="7"/>
      <c r="MED16" s="7"/>
      <c r="MEE16" s="7"/>
      <c r="MEF16" s="7"/>
      <c r="MEG16" s="7"/>
      <c r="MEH16" s="7"/>
      <c r="MEI16" s="7"/>
      <c r="MEJ16" s="7"/>
      <c r="MEK16" s="7"/>
      <c r="MEL16" s="7"/>
      <c r="MEM16" s="7"/>
      <c r="MEN16" s="7"/>
      <c r="MEO16" s="7"/>
      <c r="MEP16" s="7"/>
      <c r="MEQ16" s="7"/>
      <c r="MER16" s="7"/>
      <c r="MES16" s="7"/>
      <c r="MET16" s="7"/>
      <c r="MEU16" s="7"/>
      <c r="MEV16" s="7"/>
      <c r="MEW16" s="7"/>
      <c r="MEX16" s="7"/>
      <c r="MEY16" s="7"/>
      <c r="MEZ16" s="7"/>
      <c r="MFA16" s="7"/>
      <c r="MFB16" s="7"/>
      <c r="MFC16" s="7"/>
      <c r="MFD16" s="7"/>
      <c r="MFE16" s="7"/>
      <c r="MFF16" s="7"/>
      <c r="MFG16" s="7"/>
      <c r="MFH16" s="7"/>
      <c r="MFI16" s="7"/>
      <c r="MFJ16" s="7"/>
      <c r="MFK16" s="7"/>
      <c r="MFL16" s="7"/>
      <c r="MFM16" s="7"/>
      <c r="MFN16" s="7"/>
      <c r="MFO16" s="7"/>
      <c r="MFP16" s="7"/>
      <c r="MFQ16" s="7"/>
      <c r="MFR16" s="7"/>
      <c r="MFS16" s="7"/>
      <c r="MFT16" s="7"/>
      <c r="MFU16" s="7"/>
      <c r="MFV16" s="7"/>
      <c r="MFW16" s="7"/>
      <c r="MFX16" s="7"/>
      <c r="MFY16" s="7"/>
      <c r="MFZ16" s="7"/>
      <c r="MGA16" s="7"/>
      <c r="MGB16" s="7"/>
      <c r="MGC16" s="7"/>
      <c r="MGD16" s="7"/>
      <c r="MGE16" s="7"/>
      <c r="MGF16" s="7"/>
      <c r="MGG16" s="7"/>
      <c r="MGH16" s="7"/>
      <c r="MGI16" s="7"/>
      <c r="MGJ16" s="7"/>
      <c r="MGK16" s="7"/>
      <c r="MGL16" s="7"/>
      <c r="MGM16" s="7"/>
      <c r="MGN16" s="7"/>
      <c r="MGO16" s="7"/>
      <c r="MGP16" s="7"/>
      <c r="MGQ16" s="7"/>
      <c r="MGR16" s="7"/>
      <c r="MGS16" s="7"/>
      <c r="MGT16" s="7"/>
      <c r="MGU16" s="7"/>
      <c r="MGV16" s="7"/>
      <c r="MGW16" s="7"/>
      <c r="MGX16" s="7"/>
      <c r="MGY16" s="7"/>
      <c r="MGZ16" s="7"/>
      <c r="MHA16" s="7"/>
      <c r="MHB16" s="7"/>
      <c r="MHC16" s="7"/>
      <c r="MHD16" s="7"/>
      <c r="MHE16" s="7"/>
      <c r="MHF16" s="7"/>
      <c r="MHG16" s="7"/>
      <c r="MHH16" s="7"/>
      <c r="MHI16" s="7"/>
      <c r="MHJ16" s="7"/>
      <c r="MHK16" s="7"/>
      <c r="MHL16" s="7"/>
      <c r="MHM16" s="7"/>
      <c r="MHN16" s="7"/>
      <c r="MHO16" s="7"/>
      <c r="MHP16" s="7"/>
      <c r="MHQ16" s="7"/>
      <c r="MHR16" s="7"/>
      <c r="MHS16" s="7"/>
      <c r="MHT16" s="7"/>
      <c r="MHU16" s="7"/>
      <c r="MHV16" s="7"/>
      <c r="MHW16" s="7"/>
      <c r="MHX16" s="7"/>
      <c r="MHY16" s="7"/>
      <c r="MHZ16" s="7"/>
      <c r="MIA16" s="7"/>
      <c r="MIB16" s="7"/>
      <c r="MIC16" s="7"/>
      <c r="MID16" s="7"/>
      <c r="MIE16" s="7"/>
      <c r="MIF16" s="7"/>
      <c r="MIG16" s="7"/>
      <c r="MIH16" s="7"/>
      <c r="MII16" s="7"/>
      <c r="MIJ16" s="7"/>
      <c r="MIK16" s="7"/>
      <c r="MIL16" s="7"/>
      <c r="MIM16" s="7"/>
      <c r="MIN16" s="7"/>
      <c r="MIO16" s="7"/>
      <c r="MIP16" s="7"/>
      <c r="MIQ16" s="7"/>
      <c r="MIR16" s="7"/>
      <c r="MIS16" s="7"/>
      <c r="MIT16" s="7"/>
      <c r="MIU16" s="7"/>
      <c r="MIV16" s="7"/>
      <c r="MIW16" s="7"/>
      <c r="MIX16" s="7"/>
      <c r="MIY16" s="7"/>
      <c r="MIZ16" s="7"/>
      <c r="MJA16" s="7"/>
      <c r="MJB16" s="7"/>
      <c r="MJC16" s="7"/>
      <c r="MJD16" s="7"/>
      <c r="MJE16" s="7"/>
      <c r="MJF16" s="7"/>
      <c r="MJG16" s="7"/>
      <c r="MJH16" s="7"/>
      <c r="MJI16" s="7"/>
      <c r="MJJ16" s="7"/>
      <c r="MJK16" s="7"/>
      <c r="MJL16" s="7"/>
      <c r="MJM16" s="7"/>
      <c r="MJN16" s="7"/>
      <c r="MJO16" s="7"/>
      <c r="MJP16" s="7"/>
      <c r="MJQ16" s="7"/>
      <c r="MJR16" s="7"/>
      <c r="MJS16" s="7"/>
      <c r="MJT16" s="7"/>
      <c r="MJU16" s="7"/>
      <c r="MJV16" s="7"/>
      <c r="MJW16" s="7"/>
      <c r="MJX16" s="7"/>
      <c r="MJY16" s="7"/>
      <c r="MJZ16" s="7"/>
      <c r="MKA16" s="7"/>
      <c r="MKB16" s="7"/>
      <c r="MKC16" s="7"/>
      <c r="MKD16" s="7"/>
      <c r="MKE16" s="7"/>
      <c r="MKF16" s="7"/>
      <c r="MKG16" s="7"/>
      <c r="MKH16" s="7"/>
      <c r="MKI16" s="7"/>
      <c r="MKJ16" s="7"/>
      <c r="MKK16" s="7"/>
      <c r="MKL16" s="7"/>
      <c r="MKM16" s="7"/>
      <c r="MKN16" s="7"/>
      <c r="MKO16" s="7"/>
      <c r="MKP16" s="7"/>
      <c r="MKQ16" s="7"/>
      <c r="MKR16" s="7"/>
      <c r="MKS16" s="7"/>
      <c r="MKT16" s="7"/>
      <c r="MKU16" s="7"/>
      <c r="MKV16" s="7"/>
      <c r="MKW16" s="7"/>
      <c r="MKX16" s="7"/>
      <c r="MKY16" s="7"/>
      <c r="MKZ16" s="7"/>
      <c r="MLA16" s="7"/>
      <c r="MLB16" s="7"/>
      <c r="MLC16" s="7"/>
      <c r="MLD16" s="7"/>
      <c r="MLE16" s="7"/>
      <c r="MLF16" s="7"/>
      <c r="MLG16" s="7"/>
      <c r="MLH16" s="7"/>
      <c r="MLI16" s="7"/>
      <c r="MLJ16" s="7"/>
      <c r="MLK16" s="7"/>
      <c r="MLL16" s="7"/>
      <c r="MLM16" s="7"/>
      <c r="MLN16" s="7"/>
      <c r="MLO16" s="7"/>
      <c r="MLP16" s="7"/>
      <c r="MLQ16" s="7"/>
      <c r="MLR16" s="7"/>
      <c r="MLS16" s="7"/>
      <c r="MLT16" s="7"/>
      <c r="MLU16" s="7"/>
      <c r="MLV16" s="7"/>
      <c r="MLW16" s="7"/>
      <c r="MLX16" s="7"/>
      <c r="MLY16" s="7"/>
      <c r="MLZ16" s="7"/>
      <c r="MMA16" s="7"/>
      <c r="MMB16" s="7"/>
      <c r="MMC16" s="7"/>
      <c r="MMD16" s="7"/>
      <c r="MME16" s="7"/>
      <c r="MMF16" s="7"/>
      <c r="MMG16" s="7"/>
      <c r="MMH16" s="7"/>
      <c r="MMI16" s="7"/>
      <c r="MMJ16" s="7"/>
      <c r="MMK16" s="7"/>
      <c r="MML16" s="7"/>
      <c r="MMM16" s="7"/>
      <c r="MMN16" s="7"/>
      <c r="MMO16" s="7"/>
      <c r="MMP16" s="7"/>
      <c r="MMQ16" s="7"/>
      <c r="MMR16" s="7"/>
      <c r="MMS16" s="7"/>
      <c r="MMT16" s="7"/>
      <c r="MMU16" s="7"/>
      <c r="MMV16" s="7"/>
      <c r="MMW16" s="7"/>
      <c r="MMX16" s="7"/>
      <c r="MMY16" s="7"/>
      <c r="MMZ16" s="7"/>
      <c r="MNA16" s="7"/>
      <c r="MNB16" s="7"/>
      <c r="MNC16" s="7"/>
      <c r="MND16" s="7"/>
      <c r="MNE16" s="7"/>
      <c r="MNF16" s="7"/>
      <c r="MNG16" s="7"/>
      <c r="MNH16" s="7"/>
      <c r="MNI16" s="7"/>
      <c r="MNJ16" s="7"/>
      <c r="MNK16" s="7"/>
      <c r="MNL16" s="7"/>
      <c r="MNM16" s="7"/>
      <c r="MNN16" s="7"/>
      <c r="MNO16" s="7"/>
      <c r="MNP16" s="7"/>
      <c r="MNQ16" s="7"/>
      <c r="MNR16" s="7"/>
      <c r="MNS16" s="7"/>
      <c r="MNT16" s="7"/>
      <c r="MNU16" s="7"/>
      <c r="MNV16" s="7"/>
      <c r="MNW16" s="7"/>
      <c r="MNX16" s="7"/>
      <c r="MNY16" s="7"/>
      <c r="MNZ16" s="7"/>
      <c r="MOA16" s="7"/>
      <c r="MOB16" s="7"/>
      <c r="MOC16" s="7"/>
      <c r="MOD16" s="7"/>
      <c r="MOE16" s="7"/>
      <c r="MOF16" s="7"/>
      <c r="MOG16" s="7"/>
      <c r="MOH16" s="7"/>
      <c r="MOI16" s="7"/>
      <c r="MOJ16" s="7"/>
      <c r="MOK16" s="7"/>
      <c r="MOL16" s="7"/>
      <c r="MOM16" s="7"/>
      <c r="MON16" s="7"/>
      <c r="MOO16" s="7"/>
      <c r="MOP16" s="7"/>
      <c r="MOQ16" s="7"/>
      <c r="MOR16" s="7"/>
      <c r="MOS16" s="7"/>
      <c r="MOT16" s="7"/>
      <c r="MOU16" s="7"/>
      <c r="MOV16" s="7"/>
      <c r="MOW16" s="7"/>
      <c r="MOX16" s="7"/>
      <c r="MOY16" s="7"/>
      <c r="MOZ16" s="7"/>
      <c r="MPA16" s="7"/>
      <c r="MPB16" s="7"/>
      <c r="MPC16" s="7"/>
      <c r="MPD16" s="7"/>
      <c r="MPE16" s="7"/>
      <c r="MPF16" s="7"/>
      <c r="MPG16" s="7"/>
      <c r="MPH16" s="7"/>
      <c r="MPI16" s="7"/>
      <c r="MPJ16" s="7"/>
      <c r="MPK16" s="7"/>
      <c r="MPL16" s="7"/>
      <c r="MPM16" s="7"/>
      <c r="MPN16" s="7"/>
      <c r="MPO16" s="7"/>
      <c r="MPP16" s="7"/>
      <c r="MPQ16" s="7"/>
      <c r="MPR16" s="7"/>
      <c r="MPS16" s="7"/>
      <c r="MPT16" s="7"/>
      <c r="MPU16" s="7"/>
      <c r="MPV16" s="7"/>
      <c r="MPW16" s="7"/>
      <c r="MPX16" s="7"/>
      <c r="MPY16" s="7"/>
      <c r="MPZ16" s="7"/>
      <c r="MQA16" s="7"/>
      <c r="MQB16" s="7"/>
      <c r="MQC16" s="7"/>
      <c r="MQD16" s="7"/>
      <c r="MQE16" s="7"/>
      <c r="MQF16" s="7"/>
      <c r="MQG16" s="7"/>
      <c r="MQH16" s="7"/>
      <c r="MQI16" s="7"/>
      <c r="MQJ16" s="7"/>
      <c r="MQK16" s="7"/>
      <c r="MQL16" s="7"/>
      <c r="MQM16" s="7"/>
      <c r="MQN16" s="7"/>
      <c r="MQO16" s="7"/>
      <c r="MQP16" s="7"/>
      <c r="MQQ16" s="7"/>
      <c r="MQR16" s="7"/>
      <c r="MQS16" s="7"/>
      <c r="MQT16" s="7"/>
      <c r="MQU16" s="7"/>
      <c r="MQV16" s="7"/>
      <c r="MQW16" s="7"/>
      <c r="MQX16" s="7"/>
      <c r="MQY16" s="7"/>
      <c r="MQZ16" s="7"/>
      <c r="MRA16" s="7"/>
      <c r="MRB16" s="7"/>
      <c r="MRC16" s="7"/>
      <c r="MRD16" s="7"/>
      <c r="MRE16" s="7"/>
      <c r="MRF16" s="7"/>
      <c r="MRG16" s="7"/>
      <c r="MRH16" s="7"/>
      <c r="MRI16" s="7"/>
      <c r="MRJ16" s="7"/>
      <c r="MRK16" s="7"/>
      <c r="MRL16" s="7"/>
      <c r="MRM16" s="7"/>
      <c r="MRN16" s="7"/>
      <c r="MRO16" s="7"/>
      <c r="MRP16" s="7"/>
      <c r="MRQ16" s="7"/>
      <c r="MRR16" s="7"/>
      <c r="MRS16" s="7"/>
      <c r="MRT16" s="7"/>
      <c r="MRU16" s="7"/>
      <c r="MRV16" s="7"/>
      <c r="MRW16" s="7"/>
      <c r="MRX16" s="7"/>
      <c r="MRY16" s="7"/>
      <c r="MRZ16" s="7"/>
      <c r="MSA16" s="7"/>
      <c r="MSB16" s="7"/>
      <c r="MSC16" s="7"/>
      <c r="MSD16" s="7"/>
      <c r="MSE16" s="7"/>
      <c r="MSF16" s="7"/>
      <c r="MSG16" s="7"/>
      <c r="MSH16" s="7"/>
      <c r="MSI16" s="7"/>
      <c r="MSJ16" s="7"/>
      <c r="MSK16" s="7"/>
      <c r="MSL16" s="7"/>
      <c r="MSM16" s="7"/>
      <c r="MSN16" s="7"/>
      <c r="MSO16" s="7"/>
      <c r="MSP16" s="7"/>
      <c r="MSQ16" s="7"/>
      <c r="MSR16" s="7"/>
      <c r="MSS16" s="7"/>
      <c r="MST16" s="7"/>
      <c r="MSU16" s="7"/>
      <c r="MSV16" s="7"/>
      <c r="MSW16" s="7"/>
      <c r="MSX16" s="7"/>
      <c r="MSY16" s="7"/>
      <c r="MSZ16" s="7"/>
      <c r="MTA16" s="7"/>
      <c r="MTB16" s="7"/>
      <c r="MTC16" s="7"/>
      <c r="MTD16" s="7"/>
      <c r="MTE16" s="7"/>
      <c r="MTF16" s="7"/>
      <c r="MTG16" s="7"/>
      <c r="MTH16" s="7"/>
      <c r="MTI16" s="7"/>
      <c r="MTJ16" s="7"/>
      <c r="MTK16" s="7"/>
      <c r="MTL16" s="7"/>
      <c r="MTM16" s="7"/>
      <c r="MTN16" s="7"/>
      <c r="MTO16" s="7"/>
      <c r="MTP16" s="7"/>
      <c r="MTQ16" s="7"/>
      <c r="MTR16" s="7"/>
      <c r="MTS16" s="7"/>
      <c r="MTT16" s="7"/>
      <c r="MTU16" s="7"/>
      <c r="MTV16" s="7"/>
      <c r="MTW16" s="7"/>
      <c r="MTX16" s="7"/>
      <c r="MTY16" s="7"/>
      <c r="MTZ16" s="7"/>
      <c r="MUA16" s="7"/>
      <c r="MUB16" s="7"/>
      <c r="MUC16" s="7"/>
      <c r="MUD16" s="7"/>
      <c r="MUE16" s="7"/>
      <c r="MUF16" s="7"/>
      <c r="MUG16" s="7"/>
      <c r="MUH16" s="7"/>
      <c r="MUI16" s="7"/>
      <c r="MUJ16" s="7"/>
      <c r="MUK16" s="7"/>
      <c r="MUL16" s="7"/>
      <c r="MUM16" s="7"/>
      <c r="MUN16" s="7"/>
      <c r="MUO16" s="7"/>
      <c r="MUP16" s="7"/>
      <c r="MUQ16" s="7"/>
      <c r="MUR16" s="7"/>
      <c r="MUS16" s="7"/>
      <c r="MUT16" s="7"/>
      <c r="MUU16" s="7"/>
      <c r="MUV16" s="7"/>
      <c r="MUW16" s="7"/>
      <c r="MUX16" s="7"/>
      <c r="MUY16" s="7"/>
      <c r="MUZ16" s="7"/>
      <c r="MVA16" s="7"/>
      <c r="MVB16" s="7"/>
      <c r="MVC16" s="7"/>
      <c r="MVD16" s="7"/>
      <c r="MVE16" s="7"/>
      <c r="MVF16" s="7"/>
      <c r="MVG16" s="7"/>
      <c r="MVH16" s="7"/>
      <c r="MVI16" s="7"/>
      <c r="MVJ16" s="7"/>
      <c r="MVK16" s="7"/>
      <c r="MVL16" s="7"/>
      <c r="MVM16" s="7"/>
      <c r="MVN16" s="7"/>
      <c r="MVO16" s="7"/>
      <c r="MVP16" s="7"/>
      <c r="MVQ16" s="7"/>
      <c r="MVR16" s="7"/>
      <c r="MVS16" s="7"/>
      <c r="MVT16" s="7"/>
      <c r="MVU16" s="7"/>
      <c r="MVV16" s="7"/>
      <c r="MVW16" s="7"/>
      <c r="MVX16" s="7"/>
      <c r="MVY16" s="7"/>
      <c r="MVZ16" s="7"/>
      <c r="MWA16" s="7"/>
      <c r="MWB16" s="7"/>
      <c r="MWC16" s="7"/>
      <c r="MWD16" s="7"/>
      <c r="MWE16" s="7"/>
      <c r="MWF16" s="7"/>
      <c r="MWG16" s="7"/>
      <c r="MWH16" s="7"/>
      <c r="MWI16" s="7"/>
      <c r="MWJ16" s="7"/>
      <c r="MWK16" s="7"/>
      <c r="MWL16" s="7"/>
      <c r="MWM16" s="7"/>
      <c r="MWN16" s="7"/>
      <c r="MWO16" s="7"/>
      <c r="MWP16" s="7"/>
      <c r="MWQ16" s="7"/>
      <c r="MWR16" s="7"/>
      <c r="MWS16" s="7"/>
      <c r="MWT16" s="7"/>
      <c r="MWU16" s="7"/>
      <c r="MWV16" s="7"/>
      <c r="MWW16" s="7"/>
      <c r="MWX16" s="7"/>
      <c r="MWY16" s="7"/>
      <c r="MWZ16" s="7"/>
      <c r="MXA16" s="7"/>
      <c r="MXB16" s="7"/>
      <c r="MXC16" s="7"/>
      <c r="MXD16" s="7"/>
      <c r="MXE16" s="7"/>
      <c r="MXF16" s="7"/>
      <c r="MXG16" s="7"/>
      <c r="MXH16" s="7"/>
      <c r="MXI16" s="7"/>
      <c r="MXJ16" s="7"/>
      <c r="MXK16" s="7"/>
      <c r="MXL16" s="7"/>
      <c r="MXM16" s="7"/>
      <c r="MXN16" s="7"/>
      <c r="MXO16" s="7"/>
      <c r="MXP16" s="7"/>
      <c r="MXQ16" s="7"/>
      <c r="MXR16" s="7"/>
      <c r="MXS16" s="7"/>
      <c r="MXT16" s="7"/>
      <c r="MXU16" s="7"/>
      <c r="MXV16" s="7"/>
      <c r="MXW16" s="7"/>
      <c r="MXX16" s="7"/>
      <c r="MXY16" s="7"/>
      <c r="MXZ16" s="7"/>
      <c r="MYA16" s="7"/>
      <c r="MYB16" s="7"/>
      <c r="MYC16" s="7"/>
      <c r="MYD16" s="7"/>
      <c r="MYE16" s="7"/>
      <c r="MYF16" s="7"/>
      <c r="MYG16" s="7"/>
      <c r="MYH16" s="7"/>
      <c r="MYI16" s="7"/>
      <c r="MYJ16" s="7"/>
      <c r="MYK16" s="7"/>
      <c r="MYL16" s="7"/>
      <c r="MYM16" s="7"/>
      <c r="MYN16" s="7"/>
      <c r="MYO16" s="7"/>
      <c r="MYP16" s="7"/>
      <c r="MYQ16" s="7"/>
      <c r="MYR16" s="7"/>
      <c r="MYS16" s="7"/>
      <c r="MYT16" s="7"/>
      <c r="MYU16" s="7"/>
      <c r="MYV16" s="7"/>
      <c r="MYW16" s="7"/>
      <c r="MYX16" s="7"/>
      <c r="MYY16" s="7"/>
      <c r="MYZ16" s="7"/>
      <c r="MZA16" s="7"/>
      <c r="MZB16" s="7"/>
      <c r="MZC16" s="7"/>
      <c r="MZD16" s="7"/>
      <c r="MZE16" s="7"/>
      <c r="MZF16" s="7"/>
      <c r="MZG16" s="7"/>
      <c r="MZH16" s="7"/>
      <c r="MZI16" s="7"/>
      <c r="MZJ16" s="7"/>
      <c r="MZK16" s="7"/>
      <c r="MZL16" s="7"/>
      <c r="MZM16" s="7"/>
      <c r="MZN16" s="7"/>
      <c r="MZO16" s="7"/>
      <c r="MZP16" s="7"/>
      <c r="MZQ16" s="7"/>
      <c r="MZR16" s="7"/>
      <c r="MZS16" s="7"/>
      <c r="MZT16" s="7"/>
      <c r="MZU16" s="7"/>
      <c r="MZV16" s="7"/>
      <c r="MZW16" s="7"/>
      <c r="MZX16" s="7"/>
      <c r="MZY16" s="7"/>
      <c r="MZZ16" s="7"/>
      <c r="NAA16" s="7"/>
      <c r="NAB16" s="7"/>
      <c r="NAC16" s="7"/>
      <c r="NAD16" s="7"/>
      <c r="NAE16" s="7"/>
      <c r="NAF16" s="7"/>
      <c r="NAG16" s="7"/>
      <c r="NAH16" s="7"/>
      <c r="NAI16" s="7"/>
      <c r="NAJ16" s="7"/>
      <c r="NAK16" s="7"/>
      <c r="NAL16" s="7"/>
      <c r="NAM16" s="7"/>
      <c r="NAN16" s="7"/>
      <c r="NAO16" s="7"/>
      <c r="NAP16" s="7"/>
      <c r="NAQ16" s="7"/>
      <c r="NAR16" s="7"/>
      <c r="NAS16" s="7"/>
      <c r="NAT16" s="7"/>
      <c r="NAU16" s="7"/>
      <c r="NAV16" s="7"/>
      <c r="NAW16" s="7"/>
      <c r="NAX16" s="7"/>
      <c r="NAY16" s="7"/>
      <c r="NAZ16" s="7"/>
      <c r="NBA16" s="7"/>
      <c r="NBB16" s="7"/>
      <c r="NBC16" s="7"/>
      <c r="NBD16" s="7"/>
      <c r="NBE16" s="7"/>
      <c r="NBF16" s="7"/>
      <c r="NBG16" s="7"/>
      <c r="NBH16" s="7"/>
      <c r="NBI16" s="7"/>
      <c r="NBJ16" s="7"/>
      <c r="NBK16" s="7"/>
      <c r="NBL16" s="7"/>
      <c r="NBM16" s="7"/>
      <c r="NBN16" s="7"/>
      <c r="NBO16" s="7"/>
      <c r="NBP16" s="7"/>
      <c r="NBQ16" s="7"/>
      <c r="NBR16" s="7"/>
      <c r="NBS16" s="7"/>
      <c r="NBT16" s="7"/>
      <c r="NBU16" s="7"/>
      <c r="NBV16" s="7"/>
      <c r="NBW16" s="7"/>
      <c r="NBX16" s="7"/>
      <c r="NBY16" s="7"/>
      <c r="NBZ16" s="7"/>
      <c r="NCA16" s="7"/>
      <c r="NCB16" s="7"/>
      <c r="NCC16" s="7"/>
      <c r="NCD16" s="7"/>
      <c r="NCE16" s="7"/>
      <c r="NCF16" s="7"/>
      <c r="NCG16" s="7"/>
      <c r="NCH16" s="7"/>
      <c r="NCI16" s="7"/>
      <c r="NCJ16" s="7"/>
      <c r="NCK16" s="7"/>
      <c r="NCL16" s="7"/>
      <c r="NCM16" s="7"/>
      <c r="NCN16" s="7"/>
      <c r="NCO16" s="7"/>
      <c r="NCP16" s="7"/>
      <c r="NCQ16" s="7"/>
      <c r="NCR16" s="7"/>
      <c r="NCS16" s="7"/>
      <c r="NCT16" s="7"/>
      <c r="NCU16" s="7"/>
      <c r="NCV16" s="7"/>
      <c r="NCW16" s="7"/>
      <c r="NCX16" s="7"/>
      <c r="NCY16" s="7"/>
      <c r="NCZ16" s="7"/>
      <c r="NDA16" s="7"/>
      <c r="NDB16" s="7"/>
      <c r="NDC16" s="7"/>
      <c r="NDD16" s="7"/>
      <c r="NDE16" s="7"/>
      <c r="NDF16" s="7"/>
      <c r="NDG16" s="7"/>
      <c r="NDH16" s="7"/>
      <c r="NDI16" s="7"/>
      <c r="NDJ16" s="7"/>
      <c r="NDK16" s="7"/>
      <c r="NDL16" s="7"/>
      <c r="NDM16" s="7"/>
      <c r="NDN16" s="7"/>
      <c r="NDO16" s="7"/>
      <c r="NDP16" s="7"/>
      <c r="NDQ16" s="7"/>
      <c r="NDR16" s="7"/>
      <c r="NDS16" s="7"/>
      <c r="NDT16" s="7"/>
      <c r="NDU16" s="7"/>
      <c r="NDV16" s="7"/>
      <c r="NDW16" s="7"/>
      <c r="NDX16" s="7"/>
      <c r="NDY16" s="7"/>
      <c r="NDZ16" s="7"/>
      <c r="NEA16" s="7"/>
      <c r="NEB16" s="7"/>
      <c r="NEC16" s="7"/>
      <c r="NED16" s="7"/>
      <c r="NEE16" s="7"/>
      <c r="NEF16" s="7"/>
      <c r="NEG16" s="7"/>
      <c r="NEH16" s="7"/>
      <c r="NEI16" s="7"/>
      <c r="NEJ16" s="7"/>
      <c r="NEK16" s="7"/>
      <c r="NEL16" s="7"/>
      <c r="NEM16" s="7"/>
      <c r="NEN16" s="7"/>
      <c r="NEO16" s="7"/>
      <c r="NEP16" s="7"/>
      <c r="NEQ16" s="7"/>
      <c r="NER16" s="7"/>
      <c r="NES16" s="7"/>
      <c r="NET16" s="7"/>
      <c r="NEU16" s="7"/>
      <c r="NEV16" s="7"/>
      <c r="NEW16" s="7"/>
      <c r="NEX16" s="7"/>
      <c r="NEY16" s="7"/>
      <c r="NEZ16" s="7"/>
      <c r="NFA16" s="7"/>
      <c r="NFB16" s="7"/>
      <c r="NFC16" s="7"/>
      <c r="NFD16" s="7"/>
      <c r="NFE16" s="7"/>
      <c r="NFF16" s="7"/>
      <c r="NFG16" s="7"/>
      <c r="NFH16" s="7"/>
      <c r="NFI16" s="7"/>
      <c r="NFJ16" s="7"/>
      <c r="NFK16" s="7"/>
      <c r="NFL16" s="7"/>
      <c r="NFM16" s="7"/>
      <c r="NFN16" s="7"/>
      <c r="NFO16" s="7"/>
      <c r="NFP16" s="7"/>
      <c r="NFQ16" s="7"/>
      <c r="NFR16" s="7"/>
      <c r="NFS16" s="7"/>
      <c r="NFT16" s="7"/>
      <c r="NFU16" s="7"/>
      <c r="NFV16" s="7"/>
      <c r="NFW16" s="7"/>
      <c r="NFX16" s="7"/>
      <c r="NFY16" s="7"/>
      <c r="NFZ16" s="7"/>
      <c r="NGA16" s="7"/>
      <c r="NGB16" s="7"/>
      <c r="NGC16" s="7"/>
      <c r="NGD16" s="7"/>
      <c r="NGE16" s="7"/>
      <c r="NGF16" s="7"/>
      <c r="NGG16" s="7"/>
      <c r="NGH16" s="7"/>
      <c r="NGI16" s="7"/>
      <c r="NGJ16" s="7"/>
      <c r="NGK16" s="7"/>
      <c r="NGL16" s="7"/>
      <c r="NGM16" s="7"/>
      <c r="NGN16" s="7"/>
      <c r="NGO16" s="7"/>
      <c r="NGP16" s="7"/>
      <c r="NGQ16" s="7"/>
      <c r="NGR16" s="7"/>
      <c r="NGS16" s="7"/>
      <c r="NGT16" s="7"/>
      <c r="NGU16" s="7"/>
      <c r="NGV16" s="7"/>
      <c r="NGW16" s="7"/>
      <c r="NGX16" s="7"/>
      <c r="NGY16" s="7"/>
      <c r="NGZ16" s="7"/>
      <c r="NHA16" s="7"/>
      <c r="NHB16" s="7"/>
      <c r="NHC16" s="7"/>
      <c r="NHD16" s="7"/>
      <c r="NHE16" s="7"/>
      <c r="NHF16" s="7"/>
      <c r="NHG16" s="7"/>
      <c r="NHH16" s="7"/>
      <c r="NHI16" s="7"/>
      <c r="NHJ16" s="7"/>
      <c r="NHK16" s="7"/>
      <c r="NHL16" s="7"/>
      <c r="NHM16" s="7"/>
      <c r="NHN16" s="7"/>
      <c r="NHO16" s="7"/>
      <c r="NHP16" s="7"/>
      <c r="NHQ16" s="7"/>
      <c r="NHR16" s="7"/>
      <c r="NHS16" s="7"/>
      <c r="NHT16" s="7"/>
      <c r="NHU16" s="7"/>
      <c r="NHV16" s="7"/>
      <c r="NHW16" s="7"/>
      <c r="NHX16" s="7"/>
      <c r="NHY16" s="7"/>
      <c r="NHZ16" s="7"/>
      <c r="NIA16" s="7"/>
      <c r="NIB16" s="7"/>
      <c r="NIC16" s="7"/>
      <c r="NID16" s="7"/>
      <c r="NIE16" s="7"/>
      <c r="NIF16" s="7"/>
      <c r="NIG16" s="7"/>
      <c r="NIH16" s="7"/>
      <c r="NII16" s="7"/>
      <c r="NIJ16" s="7"/>
      <c r="NIK16" s="7"/>
      <c r="NIL16" s="7"/>
      <c r="NIM16" s="7"/>
      <c r="NIN16" s="7"/>
      <c r="NIO16" s="7"/>
      <c r="NIP16" s="7"/>
      <c r="NIQ16" s="7"/>
      <c r="NIR16" s="7"/>
      <c r="NIS16" s="7"/>
      <c r="NIT16" s="7"/>
      <c r="NIU16" s="7"/>
      <c r="NIV16" s="7"/>
      <c r="NIW16" s="7"/>
      <c r="NIX16" s="7"/>
      <c r="NIY16" s="7"/>
      <c r="NIZ16" s="7"/>
      <c r="NJA16" s="7"/>
      <c r="NJB16" s="7"/>
      <c r="NJC16" s="7"/>
      <c r="NJD16" s="7"/>
      <c r="NJE16" s="7"/>
      <c r="NJF16" s="7"/>
      <c r="NJG16" s="7"/>
      <c r="NJH16" s="7"/>
      <c r="NJI16" s="7"/>
      <c r="NJJ16" s="7"/>
      <c r="NJK16" s="7"/>
      <c r="NJL16" s="7"/>
      <c r="NJM16" s="7"/>
      <c r="NJN16" s="7"/>
      <c r="NJO16" s="7"/>
      <c r="NJP16" s="7"/>
      <c r="NJQ16" s="7"/>
      <c r="NJR16" s="7"/>
      <c r="NJS16" s="7"/>
      <c r="NJT16" s="7"/>
      <c r="NJU16" s="7"/>
      <c r="NJV16" s="7"/>
      <c r="NJW16" s="7"/>
      <c r="NJX16" s="7"/>
      <c r="NJY16" s="7"/>
      <c r="NJZ16" s="7"/>
      <c r="NKA16" s="7"/>
      <c r="NKB16" s="7"/>
      <c r="NKC16" s="7"/>
      <c r="NKD16" s="7"/>
      <c r="NKE16" s="7"/>
      <c r="NKF16" s="7"/>
      <c r="NKG16" s="7"/>
      <c r="NKH16" s="7"/>
      <c r="NKI16" s="7"/>
      <c r="NKJ16" s="7"/>
      <c r="NKK16" s="7"/>
      <c r="NKL16" s="7"/>
      <c r="NKM16" s="7"/>
      <c r="NKN16" s="7"/>
      <c r="NKO16" s="7"/>
      <c r="NKP16" s="7"/>
      <c r="NKQ16" s="7"/>
      <c r="NKR16" s="7"/>
      <c r="NKS16" s="7"/>
      <c r="NKT16" s="7"/>
      <c r="NKU16" s="7"/>
      <c r="NKV16" s="7"/>
      <c r="NKW16" s="7"/>
      <c r="NKX16" s="7"/>
      <c r="NKY16" s="7"/>
      <c r="NKZ16" s="7"/>
      <c r="NLA16" s="7"/>
      <c r="NLB16" s="7"/>
      <c r="NLC16" s="7"/>
      <c r="NLD16" s="7"/>
      <c r="NLE16" s="7"/>
      <c r="NLF16" s="7"/>
      <c r="NLG16" s="7"/>
      <c r="NLH16" s="7"/>
      <c r="NLI16" s="7"/>
      <c r="NLJ16" s="7"/>
      <c r="NLK16" s="7"/>
      <c r="NLL16" s="7"/>
      <c r="NLM16" s="7"/>
      <c r="NLN16" s="7"/>
      <c r="NLO16" s="7"/>
      <c r="NLP16" s="7"/>
      <c r="NLQ16" s="7"/>
      <c r="NLR16" s="7"/>
      <c r="NLS16" s="7"/>
      <c r="NLT16" s="7"/>
      <c r="NLU16" s="7"/>
      <c r="NLV16" s="7"/>
      <c r="NLW16" s="7"/>
      <c r="NLX16" s="7"/>
      <c r="NLY16" s="7"/>
      <c r="NLZ16" s="7"/>
      <c r="NMA16" s="7"/>
      <c r="NMB16" s="7"/>
      <c r="NMC16" s="7"/>
      <c r="NMD16" s="7"/>
      <c r="NME16" s="7"/>
      <c r="NMF16" s="7"/>
      <c r="NMG16" s="7"/>
      <c r="NMH16" s="7"/>
      <c r="NMI16" s="7"/>
      <c r="NMJ16" s="7"/>
      <c r="NMK16" s="7"/>
      <c r="NML16" s="7"/>
      <c r="NMM16" s="7"/>
      <c r="NMN16" s="7"/>
      <c r="NMO16" s="7"/>
      <c r="NMP16" s="7"/>
      <c r="NMQ16" s="7"/>
      <c r="NMR16" s="7"/>
      <c r="NMS16" s="7"/>
      <c r="NMT16" s="7"/>
      <c r="NMU16" s="7"/>
      <c r="NMV16" s="7"/>
      <c r="NMW16" s="7"/>
      <c r="NMX16" s="7"/>
      <c r="NMY16" s="7"/>
      <c r="NMZ16" s="7"/>
      <c r="NNA16" s="7"/>
      <c r="NNB16" s="7"/>
      <c r="NNC16" s="7"/>
      <c r="NND16" s="7"/>
      <c r="NNE16" s="7"/>
      <c r="NNF16" s="7"/>
      <c r="NNG16" s="7"/>
      <c r="NNH16" s="7"/>
      <c r="NNI16" s="7"/>
      <c r="NNJ16" s="7"/>
      <c r="NNK16" s="7"/>
      <c r="NNL16" s="7"/>
      <c r="NNM16" s="7"/>
      <c r="NNN16" s="7"/>
      <c r="NNO16" s="7"/>
      <c r="NNP16" s="7"/>
      <c r="NNQ16" s="7"/>
      <c r="NNR16" s="7"/>
      <c r="NNS16" s="7"/>
      <c r="NNT16" s="7"/>
      <c r="NNU16" s="7"/>
      <c r="NNV16" s="7"/>
      <c r="NNW16" s="7"/>
      <c r="NNX16" s="7"/>
      <c r="NNY16" s="7"/>
      <c r="NNZ16" s="7"/>
      <c r="NOA16" s="7"/>
      <c r="NOB16" s="7"/>
      <c r="NOC16" s="7"/>
      <c r="NOD16" s="7"/>
      <c r="NOE16" s="7"/>
      <c r="NOF16" s="7"/>
      <c r="NOG16" s="7"/>
      <c r="NOH16" s="7"/>
      <c r="NOI16" s="7"/>
      <c r="NOJ16" s="7"/>
      <c r="NOK16" s="7"/>
      <c r="NOL16" s="7"/>
      <c r="NOM16" s="7"/>
      <c r="NON16" s="7"/>
      <c r="NOO16" s="7"/>
      <c r="NOP16" s="7"/>
      <c r="NOQ16" s="7"/>
      <c r="NOR16" s="7"/>
      <c r="NOS16" s="7"/>
      <c r="NOT16" s="7"/>
      <c r="NOU16" s="7"/>
      <c r="NOV16" s="7"/>
      <c r="NOW16" s="7"/>
      <c r="NOX16" s="7"/>
      <c r="NOY16" s="7"/>
      <c r="NOZ16" s="7"/>
      <c r="NPA16" s="7"/>
      <c r="NPB16" s="7"/>
      <c r="NPC16" s="7"/>
      <c r="NPD16" s="7"/>
      <c r="NPE16" s="7"/>
      <c r="NPF16" s="7"/>
      <c r="NPG16" s="7"/>
      <c r="NPH16" s="7"/>
      <c r="NPI16" s="7"/>
      <c r="NPJ16" s="7"/>
      <c r="NPK16" s="7"/>
      <c r="NPL16" s="7"/>
      <c r="NPM16" s="7"/>
      <c r="NPN16" s="7"/>
      <c r="NPO16" s="7"/>
      <c r="NPP16" s="7"/>
      <c r="NPQ16" s="7"/>
      <c r="NPR16" s="7"/>
      <c r="NPS16" s="7"/>
      <c r="NPT16" s="7"/>
      <c r="NPU16" s="7"/>
      <c r="NPV16" s="7"/>
      <c r="NPW16" s="7"/>
      <c r="NPX16" s="7"/>
      <c r="NPY16" s="7"/>
      <c r="NPZ16" s="7"/>
      <c r="NQA16" s="7"/>
      <c r="NQB16" s="7"/>
      <c r="NQC16" s="7"/>
      <c r="NQD16" s="7"/>
      <c r="NQE16" s="7"/>
      <c r="NQF16" s="7"/>
      <c r="NQG16" s="7"/>
      <c r="NQH16" s="7"/>
      <c r="NQI16" s="7"/>
      <c r="NQJ16" s="7"/>
      <c r="NQK16" s="7"/>
      <c r="NQL16" s="7"/>
      <c r="NQM16" s="7"/>
      <c r="NQN16" s="7"/>
      <c r="NQO16" s="7"/>
      <c r="NQP16" s="7"/>
      <c r="NQQ16" s="7"/>
      <c r="NQR16" s="7"/>
      <c r="NQS16" s="7"/>
      <c r="NQT16" s="7"/>
      <c r="NQU16" s="7"/>
      <c r="NQV16" s="7"/>
      <c r="NQW16" s="7"/>
      <c r="NQX16" s="7"/>
      <c r="NQY16" s="7"/>
      <c r="NQZ16" s="7"/>
      <c r="NRA16" s="7"/>
      <c r="NRB16" s="7"/>
      <c r="NRC16" s="7"/>
      <c r="NRD16" s="7"/>
      <c r="NRE16" s="7"/>
      <c r="NRF16" s="7"/>
      <c r="NRG16" s="7"/>
      <c r="NRH16" s="7"/>
      <c r="NRI16" s="7"/>
      <c r="NRJ16" s="7"/>
      <c r="NRK16" s="7"/>
      <c r="NRL16" s="7"/>
      <c r="NRM16" s="7"/>
      <c r="NRN16" s="7"/>
      <c r="NRO16" s="7"/>
      <c r="NRP16" s="7"/>
      <c r="NRQ16" s="7"/>
      <c r="NRR16" s="7"/>
      <c r="NRS16" s="7"/>
      <c r="NRT16" s="7"/>
      <c r="NRU16" s="7"/>
      <c r="NRV16" s="7"/>
      <c r="NRW16" s="7"/>
      <c r="NRX16" s="7"/>
      <c r="NRY16" s="7"/>
      <c r="NRZ16" s="7"/>
      <c r="NSA16" s="7"/>
      <c r="NSB16" s="7"/>
      <c r="NSC16" s="7"/>
      <c r="NSD16" s="7"/>
      <c r="NSE16" s="7"/>
      <c r="NSF16" s="7"/>
      <c r="NSG16" s="7"/>
      <c r="NSH16" s="7"/>
      <c r="NSI16" s="7"/>
      <c r="NSJ16" s="7"/>
      <c r="NSK16" s="7"/>
      <c r="NSL16" s="7"/>
      <c r="NSM16" s="7"/>
      <c r="NSN16" s="7"/>
      <c r="NSO16" s="7"/>
      <c r="NSP16" s="7"/>
      <c r="NSQ16" s="7"/>
      <c r="NSR16" s="7"/>
      <c r="NSS16" s="7"/>
      <c r="NST16" s="7"/>
      <c r="NSU16" s="7"/>
      <c r="NSV16" s="7"/>
      <c r="NSW16" s="7"/>
      <c r="NSX16" s="7"/>
      <c r="NSY16" s="7"/>
      <c r="NSZ16" s="7"/>
      <c r="NTA16" s="7"/>
      <c r="NTB16" s="7"/>
      <c r="NTC16" s="7"/>
      <c r="NTD16" s="7"/>
      <c r="NTE16" s="7"/>
      <c r="NTF16" s="7"/>
      <c r="NTG16" s="7"/>
      <c r="NTH16" s="7"/>
      <c r="NTI16" s="7"/>
      <c r="NTJ16" s="7"/>
      <c r="NTK16" s="7"/>
      <c r="NTL16" s="7"/>
      <c r="NTM16" s="7"/>
      <c r="NTN16" s="7"/>
      <c r="NTO16" s="7"/>
      <c r="NTP16" s="7"/>
      <c r="NTQ16" s="7"/>
      <c r="NTR16" s="7"/>
      <c r="NTS16" s="7"/>
      <c r="NTT16" s="7"/>
      <c r="NTU16" s="7"/>
      <c r="NTV16" s="7"/>
      <c r="NTW16" s="7"/>
      <c r="NTX16" s="7"/>
      <c r="NTY16" s="7"/>
      <c r="NTZ16" s="7"/>
      <c r="NUA16" s="7"/>
      <c r="NUB16" s="7"/>
      <c r="NUC16" s="7"/>
      <c r="NUD16" s="7"/>
      <c r="NUE16" s="7"/>
      <c r="NUF16" s="7"/>
      <c r="NUG16" s="7"/>
      <c r="NUH16" s="7"/>
      <c r="NUI16" s="7"/>
      <c r="NUJ16" s="7"/>
      <c r="NUK16" s="7"/>
      <c r="NUL16" s="7"/>
      <c r="NUM16" s="7"/>
      <c r="NUN16" s="7"/>
      <c r="NUO16" s="7"/>
      <c r="NUP16" s="7"/>
      <c r="NUQ16" s="7"/>
      <c r="NUR16" s="7"/>
      <c r="NUS16" s="7"/>
      <c r="NUT16" s="7"/>
      <c r="NUU16" s="7"/>
      <c r="NUV16" s="7"/>
      <c r="NUW16" s="7"/>
      <c r="NUX16" s="7"/>
      <c r="NUY16" s="7"/>
      <c r="NUZ16" s="7"/>
      <c r="NVA16" s="7"/>
      <c r="NVB16" s="7"/>
      <c r="NVC16" s="7"/>
      <c r="NVD16" s="7"/>
      <c r="NVE16" s="7"/>
      <c r="NVF16" s="7"/>
      <c r="NVG16" s="7"/>
      <c r="NVH16" s="7"/>
      <c r="NVI16" s="7"/>
      <c r="NVJ16" s="7"/>
      <c r="NVK16" s="7"/>
      <c r="NVL16" s="7"/>
      <c r="NVM16" s="7"/>
      <c r="NVN16" s="7"/>
      <c r="NVO16" s="7"/>
      <c r="NVP16" s="7"/>
      <c r="NVQ16" s="7"/>
      <c r="NVR16" s="7"/>
      <c r="NVS16" s="7"/>
      <c r="NVT16" s="7"/>
      <c r="NVU16" s="7"/>
      <c r="NVV16" s="7"/>
      <c r="NVW16" s="7"/>
      <c r="NVX16" s="7"/>
      <c r="NVY16" s="7"/>
      <c r="NVZ16" s="7"/>
      <c r="NWA16" s="7"/>
      <c r="NWB16" s="7"/>
      <c r="NWC16" s="7"/>
      <c r="NWD16" s="7"/>
      <c r="NWE16" s="7"/>
      <c r="NWF16" s="7"/>
      <c r="NWG16" s="7"/>
      <c r="NWH16" s="7"/>
      <c r="NWI16" s="7"/>
      <c r="NWJ16" s="7"/>
      <c r="NWK16" s="7"/>
      <c r="NWL16" s="7"/>
      <c r="NWM16" s="7"/>
      <c r="NWN16" s="7"/>
      <c r="NWO16" s="7"/>
      <c r="NWP16" s="7"/>
      <c r="NWQ16" s="7"/>
      <c r="NWR16" s="7"/>
      <c r="NWS16" s="7"/>
      <c r="NWT16" s="7"/>
      <c r="NWU16" s="7"/>
      <c r="NWV16" s="7"/>
      <c r="NWW16" s="7"/>
      <c r="NWX16" s="7"/>
      <c r="NWY16" s="7"/>
      <c r="NWZ16" s="7"/>
      <c r="NXA16" s="7"/>
      <c r="NXB16" s="7"/>
      <c r="NXC16" s="7"/>
      <c r="NXD16" s="7"/>
      <c r="NXE16" s="7"/>
      <c r="NXF16" s="7"/>
      <c r="NXG16" s="7"/>
      <c r="NXH16" s="7"/>
      <c r="NXI16" s="7"/>
      <c r="NXJ16" s="7"/>
      <c r="NXK16" s="7"/>
      <c r="NXL16" s="7"/>
      <c r="NXM16" s="7"/>
      <c r="NXN16" s="7"/>
      <c r="NXO16" s="7"/>
      <c r="NXP16" s="7"/>
      <c r="NXQ16" s="7"/>
      <c r="NXR16" s="7"/>
      <c r="NXS16" s="7"/>
      <c r="NXT16" s="7"/>
      <c r="NXU16" s="7"/>
      <c r="NXV16" s="7"/>
      <c r="NXW16" s="7"/>
      <c r="NXX16" s="7"/>
      <c r="NXY16" s="7"/>
      <c r="NXZ16" s="7"/>
      <c r="NYA16" s="7"/>
      <c r="NYB16" s="7"/>
      <c r="NYC16" s="7"/>
      <c r="NYD16" s="7"/>
      <c r="NYE16" s="7"/>
      <c r="NYF16" s="7"/>
      <c r="NYG16" s="7"/>
      <c r="NYH16" s="7"/>
      <c r="NYI16" s="7"/>
      <c r="NYJ16" s="7"/>
      <c r="NYK16" s="7"/>
      <c r="NYL16" s="7"/>
      <c r="NYM16" s="7"/>
      <c r="NYN16" s="7"/>
      <c r="NYO16" s="7"/>
      <c r="NYP16" s="7"/>
      <c r="NYQ16" s="7"/>
      <c r="NYR16" s="7"/>
      <c r="NYS16" s="7"/>
      <c r="NYT16" s="7"/>
      <c r="NYU16" s="7"/>
      <c r="NYV16" s="7"/>
      <c r="NYW16" s="7"/>
      <c r="NYX16" s="7"/>
      <c r="NYY16" s="7"/>
      <c r="NYZ16" s="7"/>
      <c r="NZA16" s="7"/>
      <c r="NZB16" s="7"/>
      <c r="NZC16" s="7"/>
      <c r="NZD16" s="7"/>
      <c r="NZE16" s="7"/>
      <c r="NZF16" s="7"/>
      <c r="NZG16" s="7"/>
      <c r="NZH16" s="7"/>
      <c r="NZI16" s="7"/>
      <c r="NZJ16" s="7"/>
      <c r="NZK16" s="7"/>
      <c r="NZL16" s="7"/>
      <c r="NZM16" s="7"/>
      <c r="NZN16" s="7"/>
      <c r="NZO16" s="7"/>
      <c r="NZP16" s="7"/>
      <c r="NZQ16" s="7"/>
      <c r="NZR16" s="7"/>
      <c r="NZS16" s="7"/>
      <c r="NZT16" s="7"/>
      <c r="NZU16" s="7"/>
      <c r="NZV16" s="7"/>
      <c r="NZW16" s="7"/>
      <c r="NZX16" s="7"/>
      <c r="NZY16" s="7"/>
      <c r="NZZ16" s="7"/>
      <c r="OAA16" s="7"/>
      <c r="OAB16" s="7"/>
      <c r="OAC16" s="7"/>
      <c r="OAD16" s="7"/>
      <c r="OAE16" s="7"/>
      <c r="OAF16" s="7"/>
      <c r="OAG16" s="7"/>
      <c r="OAH16" s="7"/>
      <c r="OAI16" s="7"/>
      <c r="OAJ16" s="7"/>
      <c r="OAK16" s="7"/>
      <c r="OAL16" s="7"/>
      <c r="OAM16" s="7"/>
      <c r="OAN16" s="7"/>
      <c r="OAO16" s="7"/>
      <c r="OAP16" s="7"/>
      <c r="OAQ16" s="7"/>
      <c r="OAR16" s="7"/>
      <c r="OAS16" s="7"/>
      <c r="OAT16" s="7"/>
      <c r="OAU16" s="7"/>
      <c r="OAV16" s="7"/>
      <c r="OAW16" s="7"/>
      <c r="OAX16" s="7"/>
      <c r="OAY16" s="7"/>
      <c r="OAZ16" s="7"/>
      <c r="OBA16" s="7"/>
      <c r="OBB16" s="7"/>
      <c r="OBC16" s="7"/>
      <c r="OBD16" s="7"/>
      <c r="OBE16" s="7"/>
      <c r="OBF16" s="7"/>
      <c r="OBG16" s="7"/>
      <c r="OBH16" s="7"/>
      <c r="OBI16" s="7"/>
      <c r="OBJ16" s="7"/>
      <c r="OBK16" s="7"/>
      <c r="OBL16" s="7"/>
      <c r="OBM16" s="7"/>
      <c r="OBN16" s="7"/>
      <c r="OBO16" s="7"/>
      <c r="OBP16" s="7"/>
      <c r="OBQ16" s="7"/>
      <c r="OBR16" s="7"/>
      <c r="OBS16" s="7"/>
      <c r="OBT16" s="7"/>
      <c r="OBU16" s="7"/>
      <c r="OBV16" s="7"/>
      <c r="OBW16" s="7"/>
      <c r="OBX16" s="7"/>
      <c r="OBY16" s="7"/>
      <c r="OBZ16" s="7"/>
      <c r="OCA16" s="7"/>
      <c r="OCB16" s="7"/>
      <c r="OCC16" s="7"/>
      <c r="OCD16" s="7"/>
      <c r="OCE16" s="7"/>
      <c r="OCF16" s="7"/>
      <c r="OCG16" s="7"/>
      <c r="OCH16" s="7"/>
      <c r="OCI16" s="7"/>
      <c r="OCJ16" s="7"/>
      <c r="OCK16" s="7"/>
      <c r="OCL16" s="7"/>
      <c r="OCM16" s="7"/>
      <c r="OCN16" s="7"/>
      <c r="OCO16" s="7"/>
      <c r="OCP16" s="7"/>
      <c r="OCQ16" s="7"/>
      <c r="OCR16" s="7"/>
      <c r="OCS16" s="7"/>
      <c r="OCT16" s="7"/>
      <c r="OCU16" s="7"/>
      <c r="OCV16" s="7"/>
      <c r="OCW16" s="7"/>
      <c r="OCX16" s="7"/>
      <c r="OCY16" s="7"/>
      <c r="OCZ16" s="7"/>
      <c r="ODA16" s="7"/>
      <c r="ODB16" s="7"/>
      <c r="ODC16" s="7"/>
      <c r="ODD16" s="7"/>
      <c r="ODE16" s="7"/>
      <c r="ODF16" s="7"/>
      <c r="ODG16" s="7"/>
      <c r="ODH16" s="7"/>
      <c r="ODI16" s="7"/>
      <c r="ODJ16" s="7"/>
      <c r="ODK16" s="7"/>
      <c r="ODL16" s="7"/>
      <c r="ODM16" s="7"/>
      <c r="ODN16" s="7"/>
      <c r="ODO16" s="7"/>
      <c r="ODP16" s="7"/>
      <c r="ODQ16" s="7"/>
      <c r="ODR16" s="7"/>
      <c r="ODS16" s="7"/>
      <c r="ODT16" s="7"/>
      <c r="ODU16" s="7"/>
      <c r="ODV16" s="7"/>
      <c r="ODW16" s="7"/>
      <c r="ODX16" s="7"/>
      <c r="ODY16" s="7"/>
      <c r="ODZ16" s="7"/>
      <c r="OEA16" s="7"/>
      <c r="OEB16" s="7"/>
      <c r="OEC16" s="7"/>
      <c r="OED16" s="7"/>
      <c r="OEE16" s="7"/>
      <c r="OEF16" s="7"/>
      <c r="OEG16" s="7"/>
      <c r="OEH16" s="7"/>
      <c r="OEI16" s="7"/>
      <c r="OEJ16" s="7"/>
      <c r="OEK16" s="7"/>
      <c r="OEL16" s="7"/>
      <c r="OEM16" s="7"/>
      <c r="OEN16" s="7"/>
      <c r="OEO16" s="7"/>
      <c r="OEP16" s="7"/>
      <c r="OEQ16" s="7"/>
      <c r="OER16" s="7"/>
      <c r="OES16" s="7"/>
      <c r="OET16" s="7"/>
      <c r="OEU16" s="7"/>
      <c r="OEV16" s="7"/>
      <c r="OEW16" s="7"/>
      <c r="OEX16" s="7"/>
      <c r="OEY16" s="7"/>
      <c r="OEZ16" s="7"/>
      <c r="OFA16" s="7"/>
      <c r="OFB16" s="7"/>
      <c r="OFC16" s="7"/>
      <c r="OFD16" s="7"/>
      <c r="OFE16" s="7"/>
      <c r="OFF16" s="7"/>
      <c r="OFG16" s="7"/>
      <c r="OFH16" s="7"/>
      <c r="OFI16" s="7"/>
      <c r="OFJ16" s="7"/>
      <c r="OFK16" s="7"/>
      <c r="OFL16" s="7"/>
      <c r="OFM16" s="7"/>
      <c r="OFN16" s="7"/>
      <c r="OFO16" s="7"/>
      <c r="OFP16" s="7"/>
      <c r="OFQ16" s="7"/>
      <c r="OFR16" s="7"/>
      <c r="OFS16" s="7"/>
      <c r="OFT16" s="7"/>
      <c r="OFU16" s="7"/>
      <c r="OFV16" s="7"/>
      <c r="OFW16" s="7"/>
      <c r="OFX16" s="7"/>
      <c r="OFY16" s="7"/>
      <c r="OFZ16" s="7"/>
      <c r="OGA16" s="7"/>
      <c r="OGB16" s="7"/>
      <c r="OGC16" s="7"/>
      <c r="OGD16" s="7"/>
      <c r="OGE16" s="7"/>
      <c r="OGF16" s="7"/>
      <c r="OGG16" s="7"/>
      <c r="OGH16" s="7"/>
      <c r="OGI16" s="7"/>
      <c r="OGJ16" s="7"/>
      <c r="OGK16" s="7"/>
      <c r="OGL16" s="7"/>
      <c r="OGM16" s="7"/>
      <c r="OGN16" s="7"/>
      <c r="OGO16" s="7"/>
      <c r="OGP16" s="7"/>
      <c r="OGQ16" s="7"/>
      <c r="OGR16" s="7"/>
      <c r="OGS16" s="7"/>
      <c r="OGT16" s="7"/>
      <c r="OGU16" s="7"/>
      <c r="OGV16" s="7"/>
      <c r="OGW16" s="7"/>
      <c r="OGX16" s="7"/>
      <c r="OGY16" s="7"/>
      <c r="OGZ16" s="7"/>
      <c r="OHA16" s="7"/>
      <c r="OHB16" s="7"/>
      <c r="OHC16" s="7"/>
      <c r="OHD16" s="7"/>
      <c r="OHE16" s="7"/>
      <c r="OHF16" s="7"/>
      <c r="OHG16" s="7"/>
      <c r="OHH16" s="7"/>
      <c r="OHI16" s="7"/>
      <c r="OHJ16" s="7"/>
      <c r="OHK16" s="7"/>
      <c r="OHL16" s="7"/>
      <c r="OHM16" s="7"/>
      <c r="OHN16" s="7"/>
      <c r="OHO16" s="7"/>
      <c r="OHP16" s="7"/>
      <c r="OHQ16" s="7"/>
      <c r="OHR16" s="7"/>
      <c r="OHS16" s="7"/>
      <c r="OHT16" s="7"/>
      <c r="OHU16" s="7"/>
      <c r="OHV16" s="7"/>
      <c r="OHW16" s="7"/>
      <c r="OHX16" s="7"/>
      <c r="OHY16" s="7"/>
      <c r="OHZ16" s="7"/>
      <c r="OIA16" s="7"/>
      <c r="OIB16" s="7"/>
      <c r="OIC16" s="7"/>
      <c r="OID16" s="7"/>
      <c r="OIE16" s="7"/>
      <c r="OIF16" s="7"/>
      <c r="OIG16" s="7"/>
      <c r="OIH16" s="7"/>
      <c r="OII16" s="7"/>
      <c r="OIJ16" s="7"/>
      <c r="OIK16" s="7"/>
      <c r="OIL16" s="7"/>
      <c r="OIM16" s="7"/>
      <c r="OIN16" s="7"/>
      <c r="OIO16" s="7"/>
      <c r="OIP16" s="7"/>
      <c r="OIQ16" s="7"/>
      <c r="OIR16" s="7"/>
      <c r="OIS16" s="7"/>
      <c r="OIT16" s="7"/>
      <c r="OIU16" s="7"/>
      <c r="OIV16" s="7"/>
      <c r="OIW16" s="7"/>
      <c r="OIX16" s="7"/>
      <c r="OIY16" s="7"/>
      <c r="OIZ16" s="7"/>
      <c r="OJA16" s="7"/>
      <c r="OJB16" s="7"/>
      <c r="OJC16" s="7"/>
      <c r="OJD16" s="7"/>
      <c r="OJE16" s="7"/>
      <c r="OJF16" s="7"/>
      <c r="OJG16" s="7"/>
      <c r="OJH16" s="7"/>
      <c r="OJI16" s="7"/>
      <c r="OJJ16" s="7"/>
      <c r="OJK16" s="7"/>
      <c r="OJL16" s="7"/>
      <c r="OJM16" s="7"/>
      <c r="OJN16" s="7"/>
      <c r="OJO16" s="7"/>
      <c r="OJP16" s="7"/>
      <c r="OJQ16" s="7"/>
      <c r="OJR16" s="7"/>
      <c r="OJS16" s="7"/>
      <c r="OJT16" s="7"/>
      <c r="OJU16" s="7"/>
      <c r="OJV16" s="7"/>
      <c r="OJW16" s="7"/>
      <c r="OJX16" s="7"/>
      <c r="OJY16" s="7"/>
      <c r="OJZ16" s="7"/>
      <c r="OKA16" s="7"/>
      <c r="OKB16" s="7"/>
      <c r="OKC16" s="7"/>
      <c r="OKD16" s="7"/>
      <c r="OKE16" s="7"/>
      <c r="OKF16" s="7"/>
      <c r="OKG16" s="7"/>
      <c r="OKH16" s="7"/>
      <c r="OKI16" s="7"/>
      <c r="OKJ16" s="7"/>
      <c r="OKK16" s="7"/>
      <c r="OKL16" s="7"/>
      <c r="OKM16" s="7"/>
      <c r="OKN16" s="7"/>
      <c r="OKO16" s="7"/>
      <c r="OKP16" s="7"/>
      <c r="OKQ16" s="7"/>
      <c r="OKR16" s="7"/>
      <c r="OKS16" s="7"/>
      <c r="OKT16" s="7"/>
      <c r="OKU16" s="7"/>
      <c r="OKV16" s="7"/>
      <c r="OKW16" s="7"/>
      <c r="OKX16" s="7"/>
      <c r="OKY16" s="7"/>
      <c r="OKZ16" s="7"/>
      <c r="OLA16" s="7"/>
      <c r="OLB16" s="7"/>
      <c r="OLC16" s="7"/>
      <c r="OLD16" s="7"/>
      <c r="OLE16" s="7"/>
      <c r="OLF16" s="7"/>
      <c r="OLG16" s="7"/>
      <c r="OLH16" s="7"/>
      <c r="OLI16" s="7"/>
      <c r="OLJ16" s="7"/>
      <c r="OLK16" s="7"/>
      <c r="OLL16" s="7"/>
      <c r="OLM16" s="7"/>
      <c r="OLN16" s="7"/>
      <c r="OLO16" s="7"/>
      <c r="OLP16" s="7"/>
      <c r="OLQ16" s="7"/>
      <c r="OLR16" s="7"/>
      <c r="OLS16" s="7"/>
      <c r="OLT16" s="7"/>
      <c r="OLU16" s="7"/>
      <c r="OLV16" s="7"/>
      <c r="OLW16" s="7"/>
      <c r="OLX16" s="7"/>
      <c r="OLY16" s="7"/>
      <c r="OLZ16" s="7"/>
      <c r="OMA16" s="7"/>
      <c r="OMB16" s="7"/>
      <c r="OMC16" s="7"/>
      <c r="OMD16" s="7"/>
      <c r="OME16" s="7"/>
      <c r="OMF16" s="7"/>
      <c r="OMG16" s="7"/>
      <c r="OMH16" s="7"/>
      <c r="OMI16" s="7"/>
      <c r="OMJ16" s="7"/>
      <c r="OMK16" s="7"/>
      <c r="OML16" s="7"/>
      <c r="OMM16" s="7"/>
      <c r="OMN16" s="7"/>
      <c r="OMO16" s="7"/>
      <c r="OMP16" s="7"/>
      <c r="OMQ16" s="7"/>
      <c r="OMR16" s="7"/>
      <c r="OMS16" s="7"/>
      <c r="OMT16" s="7"/>
      <c r="OMU16" s="7"/>
      <c r="OMV16" s="7"/>
      <c r="OMW16" s="7"/>
      <c r="OMX16" s="7"/>
      <c r="OMY16" s="7"/>
      <c r="OMZ16" s="7"/>
      <c r="ONA16" s="7"/>
      <c r="ONB16" s="7"/>
      <c r="ONC16" s="7"/>
      <c r="OND16" s="7"/>
      <c r="ONE16" s="7"/>
      <c r="ONF16" s="7"/>
      <c r="ONG16" s="7"/>
      <c r="ONH16" s="7"/>
      <c r="ONI16" s="7"/>
      <c r="ONJ16" s="7"/>
      <c r="ONK16" s="7"/>
      <c r="ONL16" s="7"/>
      <c r="ONM16" s="7"/>
      <c r="ONN16" s="7"/>
      <c r="ONO16" s="7"/>
      <c r="ONP16" s="7"/>
      <c r="ONQ16" s="7"/>
      <c r="ONR16" s="7"/>
      <c r="ONS16" s="7"/>
      <c r="ONT16" s="7"/>
      <c r="ONU16" s="7"/>
      <c r="ONV16" s="7"/>
      <c r="ONW16" s="7"/>
      <c r="ONX16" s="7"/>
      <c r="ONY16" s="7"/>
      <c r="ONZ16" s="7"/>
      <c r="OOA16" s="7"/>
      <c r="OOB16" s="7"/>
      <c r="OOC16" s="7"/>
      <c r="OOD16" s="7"/>
      <c r="OOE16" s="7"/>
      <c r="OOF16" s="7"/>
      <c r="OOG16" s="7"/>
      <c r="OOH16" s="7"/>
      <c r="OOI16" s="7"/>
      <c r="OOJ16" s="7"/>
      <c r="OOK16" s="7"/>
      <c r="OOL16" s="7"/>
      <c r="OOM16" s="7"/>
      <c r="OON16" s="7"/>
      <c r="OOO16" s="7"/>
      <c r="OOP16" s="7"/>
      <c r="OOQ16" s="7"/>
      <c r="OOR16" s="7"/>
      <c r="OOS16" s="7"/>
      <c r="OOT16" s="7"/>
      <c r="OOU16" s="7"/>
      <c r="OOV16" s="7"/>
      <c r="OOW16" s="7"/>
      <c r="OOX16" s="7"/>
      <c r="OOY16" s="7"/>
      <c r="OOZ16" s="7"/>
      <c r="OPA16" s="7"/>
      <c r="OPB16" s="7"/>
      <c r="OPC16" s="7"/>
      <c r="OPD16" s="7"/>
      <c r="OPE16" s="7"/>
      <c r="OPF16" s="7"/>
      <c r="OPG16" s="7"/>
      <c r="OPH16" s="7"/>
      <c r="OPI16" s="7"/>
      <c r="OPJ16" s="7"/>
      <c r="OPK16" s="7"/>
      <c r="OPL16" s="7"/>
      <c r="OPM16" s="7"/>
      <c r="OPN16" s="7"/>
      <c r="OPO16" s="7"/>
      <c r="OPP16" s="7"/>
      <c r="OPQ16" s="7"/>
      <c r="OPR16" s="7"/>
      <c r="OPS16" s="7"/>
      <c r="OPT16" s="7"/>
      <c r="OPU16" s="7"/>
      <c r="OPV16" s="7"/>
      <c r="OPW16" s="7"/>
      <c r="OPX16" s="7"/>
      <c r="OPY16" s="7"/>
      <c r="OPZ16" s="7"/>
      <c r="OQA16" s="7"/>
      <c r="OQB16" s="7"/>
      <c r="OQC16" s="7"/>
      <c r="OQD16" s="7"/>
      <c r="OQE16" s="7"/>
      <c r="OQF16" s="7"/>
      <c r="OQG16" s="7"/>
      <c r="OQH16" s="7"/>
      <c r="OQI16" s="7"/>
      <c r="OQJ16" s="7"/>
      <c r="OQK16" s="7"/>
      <c r="OQL16" s="7"/>
      <c r="OQM16" s="7"/>
      <c r="OQN16" s="7"/>
      <c r="OQO16" s="7"/>
      <c r="OQP16" s="7"/>
      <c r="OQQ16" s="7"/>
      <c r="OQR16" s="7"/>
      <c r="OQS16" s="7"/>
      <c r="OQT16" s="7"/>
      <c r="OQU16" s="7"/>
      <c r="OQV16" s="7"/>
      <c r="OQW16" s="7"/>
      <c r="OQX16" s="7"/>
      <c r="OQY16" s="7"/>
      <c r="OQZ16" s="7"/>
      <c r="ORA16" s="7"/>
      <c r="ORB16" s="7"/>
      <c r="ORC16" s="7"/>
      <c r="ORD16" s="7"/>
      <c r="ORE16" s="7"/>
      <c r="ORF16" s="7"/>
      <c r="ORG16" s="7"/>
      <c r="ORH16" s="7"/>
      <c r="ORI16" s="7"/>
      <c r="ORJ16" s="7"/>
      <c r="ORK16" s="7"/>
      <c r="ORL16" s="7"/>
      <c r="ORM16" s="7"/>
      <c r="ORN16" s="7"/>
      <c r="ORO16" s="7"/>
      <c r="ORP16" s="7"/>
      <c r="ORQ16" s="7"/>
      <c r="ORR16" s="7"/>
      <c r="ORS16" s="7"/>
      <c r="ORT16" s="7"/>
      <c r="ORU16" s="7"/>
      <c r="ORV16" s="7"/>
      <c r="ORW16" s="7"/>
      <c r="ORX16" s="7"/>
      <c r="ORY16" s="7"/>
      <c r="ORZ16" s="7"/>
      <c r="OSA16" s="7"/>
      <c r="OSB16" s="7"/>
      <c r="OSC16" s="7"/>
      <c r="OSD16" s="7"/>
      <c r="OSE16" s="7"/>
      <c r="OSF16" s="7"/>
      <c r="OSG16" s="7"/>
      <c r="OSH16" s="7"/>
      <c r="OSI16" s="7"/>
      <c r="OSJ16" s="7"/>
      <c r="OSK16" s="7"/>
      <c r="OSL16" s="7"/>
      <c r="OSM16" s="7"/>
      <c r="OSN16" s="7"/>
      <c r="OSO16" s="7"/>
      <c r="OSP16" s="7"/>
      <c r="OSQ16" s="7"/>
      <c r="OSR16" s="7"/>
      <c r="OSS16" s="7"/>
      <c r="OST16" s="7"/>
      <c r="OSU16" s="7"/>
      <c r="OSV16" s="7"/>
      <c r="OSW16" s="7"/>
      <c r="OSX16" s="7"/>
      <c r="OSY16" s="7"/>
      <c r="OSZ16" s="7"/>
      <c r="OTA16" s="7"/>
      <c r="OTB16" s="7"/>
      <c r="OTC16" s="7"/>
      <c r="OTD16" s="7"/>
      <c r="OTE16" s="7"/>
      <c r="OTF16" s="7"/>
      <c r="OTG16" s="7"/>
      <c r="OTH16" s="7"/>
      <c r="OTI16" s="7"/>
      <c r="OTJ16" s="7"/>
      <c r="OTK16" s="7"/>
      <c r="OTL16" s="7"/>
      <c r="OTM16" s="7"/>
      <c r="OTN16" s="7"/>
      <c r="OTO16" s="7"/>
      <c r="OTP16" s="7"/>
      <c r="OTQ16" s="7"/>
      <c r="OTR16" s="7"/>
      <c r="OTS16" s="7"/>
      <c r="OTT16" s="7"/>
      <c r="OTU16" s="7"/>
      <c r="OTV16" s="7"/>
      <c r="OTW16" s="7"/>
      <c r="OTX16" s="7"/>
      <c r="OTY16" s="7"/>
      <c r="OTZ16" s="7"/>
      <c r="OUA16" s="7"/>
      <c r="OUB16" s="7"/>
      <c r="OUC16" s="7"/>
      <c r="OUD16" s="7"/>
      <c r="OUE16" s="7"/>
      <c r="OUF16" s="7"/>
      <c r="OUG16" s="7"/>
      <c r="OUH16" s="7"/>
      <c r="OUI16" s="7"/>
      <c r="OUJ16" s="7"/>
      <c r="OUK16" s="7"/>
      <c r="OUL16" s="7"/>
      <c r="OUM16" s="7"/>
      <c r="OUN16" s="7"/>
      <c r="OUO16" s="7"/>
      <c r="OUP16" s="7"/>
      <c r="OUQ16" s="7"/>
      <c r="OUR16" s="7"/>
      <c r="OUS16" s="7"/>
      <c r="OUT16" s="7"/>
      <c r="OUU16" s="7"/>
      <c r="OUV16" s="7"/>
      <c r="OUW16" s="7"/>
      <c r="OUX16" s="7"/>
      <c r="OUY16" s="7"/>
      <c r="OUZ16" s="7"/>
      <c r="OVA16" s="7"/>
      <c r="OVB16" s="7"/>
      <c r="OVC16" s="7"/>
      <c r="OVD16" s="7"/>
      <c r="OVE16" s="7"/>
      <c r="OVF16" s="7"/>
      <c r="OVG16" s="7"/>
      <c r="OVH16" s="7"/>
      <c r="OVI16" s="7"/>
      <c r="OVJ16" s="7"/>
      <c r="OVK16" s="7"/>
      <c r="OVL16" s="7"/>
      <c r="OVM16" s="7"/>
      <c r="OVN16" s="7"/>
      <c r="OVO16" s="7"/>
      <c r="OVP16" s="7"/>
      <c r="OVQ16" s="7"/>
      <c r="OVR16" s="7"/>
      <c r="OVS16" s="7"/>
      <c r="OVT16" s="7"/>
      <c r="OVU16" s="7"/>
      <c r="OVV16" s="7"/>
      <c r="OVW16" s="7"/>
      <c r="OVX16" s="7"/>
      <c r="OVY16" s="7"/>
      <c r="OVZ16" s="7"/>
      <c r="OWA16" s="7"/>
      <c r="OWB16" s="7"/>
      <c r="OWC16" s="7"/>
      <c r="OWD16" s="7"/>
      <c r="OWE16" s="7"/>
      <c r="OWF16" s="7"/>
      <c r="OWG16" s="7"/>
      <c r="OWH16" s="7"/>
      <c r="OWI16" s="7"/>
      <c r="OWJ16" s="7"/>
      <c r="OWK16" s="7"/>
      <c r="OWL16" s="7"/>
      <c r="OWM16" s="7"/>
      <c r="OWN16" s="7"/>
      <c r="OWO16" s="7"/>
      <c r="OWP16" s="7"/>
      <c r="OWQ16" s="7"/>
      <c r="OWR16" s="7"/>
      <c r="OWS16" s="7"/>
      <c r="OWT16" s="7"/>
      <c r="OWU16" s="7"/>
      <c r="OWV16" s="7"/>
      <c r="OWW16" s="7"/>
      <c r="OWX16" s="7"/>
      <c r="OWY16" s="7"/>
      <c r="OWZ16" s="7"/>
      <c r="OXA16" s="7"/>
      <c r="OXB16" s="7"/>
      <c r="OXC16" s="7"/>
      <c r="OXD16" s="7"/>
      <c r="OXE16" s="7"/>
      <c r="OXF16" s="7"/>
      <c r="OXG16" s="7"/>
      <c r="OXH16" s="7"/>
      <c r="OXI16" s="7"/>
      <c r="OXJ16" s="7"/>
      <c r="OXK16" s="7"/>
      <c r="OXL16" s="7"/>
      <c r="OXM16" s="7"/>
      <c r="OXN16" s="7"/>
      <c r="OXO16" s="7"/>
      <c r="OXP16" s="7"/>
      <c r="OXQ16" s="7"/>
      <c r="OXR16" s="7"/>
      <c r="OXS16" s="7"/>
      <c r="OXT16" s="7"/>
      <c r="OXU16" s="7"/>
      <c r="OXV16" s="7"/>
      <c r="OXW16" s="7"/>
      <c r="OXX16" s="7"/>
      <c r="OXY16" s="7"/>
      <c r="OXZ16" s="7"/>
      <c r="OYA16" s="7"/>
      <c r="OYB16" s="7"/>
      <c r="OYC16" s="7"/>
      <c r="OYD16" s="7"/>
      <c r="OYE16" s="7"/>
      <c r="OYF16" s="7"/>
      <c r="OYG16" s="7"/>
      <c r="OYH16" s="7"/>
      <c r="OYI16" s="7"/>
      <c r="OYJ16" s="7"/>
      <c r="OYK16" s="7"/>
      <c r="OYL16" s="7"/>
      <c r="OYM16" s="7"/>
      <c r="OYN16" s="7"/>
      <c r="OYO16" s="7"/>
      <c r="OYP16" s="7"/>
      <c r="OYQ16" s="7"/>
      <c r="OYR16" s="7"/>
      <c r="OYS16" s="7"/>
      <c r="OYT16" s="7"/>
      <c r="OYU16" s="7"/>
      <c r="OYV16" s="7"/>
      <c r="OYW16" s="7"/>
      <c r="OYX16" s="7"/>
      <c r="OYY16" s="7"/>
      <c r="OYZ16" s="7"/>
      <c r="OZA16" s="7"/>
      <c r="OZB16" s="7"/>
      <c r="OZC16" s="7"/>
      <c r="OZD16" s="7"/>
      <c r="OZE16" s="7"/>
      <c r="OZF16" s="7"/>
      <c r="OZG16" s="7"/>
      <c r="OZH16" s="7"/>
      <c r="OZI16" s="7"/>
      <c r="OZJ16" s="7"/>
      <c r="OZK16" s="7"/>
      <c r="OZL16" s="7"/>
      <c r="OZM16" s="7"/>
      <c r="OZN16" s="7"/>
      <c r="OZO16" s="7"/>
      <c r="OZP16" s="7"/>
      <c r="OZQ16" s="7"/>
      <c r="OZR16" s="7"/>
      <c r="OZS16" s="7"/>
      <c r="OZT16" s="7"/>
      <c r="OZU16" s="7"/>
      <c r="OZV16" s="7"/>
      <c r="OZW16" s="7"/>
      <c r="OZX16" s="7"/>
      <c r="OZY16" s="7"/>
      <c r="OZZ16" s="7"/>
      <c r="PAA16" s="7"/>
      <c r="PAB16" s="7"/>
      <c r="PAC16" s="7"/>
      <c r="PAD16" s="7"/>
      <c r="PAE16" s="7"/>
      <c r="PAF16" s="7"/>
      <c r="PAG16" s="7"/>
      <c r="PAH16" s="7"/>
      <c r="PAI16" s="7"/>
      <c r="PAJ16" s="7"/>
      <c r="PAK16" s="7"/>
      <c r="PAL16" s="7"/>
      <c r="PAM16" s="7"/>
      <c r="PAN16" s="7"/>
      <c r="PAO16" s="7"/>
      <c r="PAP16" s="7"/>
      <c r="PAQ16" s="7"/>
      <c r="PAR16" s="7"/>
      <c r="PAS16" s="7"/>
      <c r="PAT16" s="7"/>
      <c r="PAU16" s="7"/>
      <c r="PAV16" s="7"/>
      <c r="PAW16" s="7"/>
      <c r="PAX16" s="7"/>
      <c r="PAY16" s="7"/>
      <c r="PAZ16" s="7"/>
      <c r="PBA16" s="7"/>
      <c r="PBB16" s="7"/>
      <c r="PBC16" s="7"/>
      <c r="PBD16" s="7"/>
      <c r="PBE16" s="7"/>
      <c r="PBF16" s="7"/>
      <c r="PBG16" s="7"/>
      <c r="PBH16" s="7"/>
      <c r="PBI16" s="7"/>
      <c r="PBJ16" s="7"/>
      <c r="PBK16" s="7"/>
      <c r="PBL16" s="7"/>
      <c r="PBM16" s="7"/>
      <c r="PBN16" s="7"/>
      <c r="PBO16" s="7"/>
      <c r="PBP16" s="7"/>
      <c r="PBQ16" s="7"/>
      <c r="PBR16" s="7"/>
      <c r="PBS16" s="7"/>
      <c r="PBT16" s="7"/>
      <c r="PBU16" s="7"/>
      <c r="PBV16" s="7"/>
      <c r="PBW16" s="7"/>
      <c r="PBX16" s="7"/>
      <c r="PBY16" s="7"/>
      <c r="PBZ16" s="7"/>
      <c r="PCA16" s="7"/>
      <c r="PCB16" s="7"/>
      <c r="PCC16" s="7"/>
      <c r="PCD16" s="7"/>
      <c r="PCE16" s="7"/>
      <c r="PCF16" s="7"/>
      <c r="PCG16" s="7"/>
      <c r="PCH16" s="7"/>
      <c r="PCI16" s="7"/>
      <c r="PCJ16" s="7"/>
      <c r="PCK16" s="7"/>
      <c r="PCL16" s="7"/>
      <c r="PCM16" s="7"/>
      <c r="PCN16" s="7"/>
      <c r="PCO16" s="7"/>
      <c r="PCP16" s="7"/>
      <c r="PCQ16" s="7"/>
      <c r="PCR16" s="7"/>
      <c r="PCS16" s="7"/>
      <c r="PCT16" s="7"/>
      <c r="PCU16" s="7"/>
      <c r="PCV16" s="7"/>
      <c r="PCW16" s="7"/>
      <c r="PCX16" s="7"/>
      <c r="PCY16" s="7"/>
      <c r="PCZ16" s="7"/>
      <c r="PDA16" s="7"/>
      <c r="PDB16" s="7"/>
      <c r="PDC16" s="7"/>
      <c r="PDD16" s="7"/>
      <c r="PDE16" s="7"/>
      <c r="PDF16" s="7"/>
      <c r="PDG16" s="7"/>
      <c r="PDH16" s="7"/>
      <c r="PDI16" s="7"/>
      <c r="PDJ16" s="7"/>
      <c r="PDK16" s="7"/>
      <c r="PDL16" s="7"/>
      <c r="PDM16" s="7"/>
      <c r="PDN16" s="7"/>
      <c r="PDO16" s="7"/>
      <c r="PDP16" s="7"/>
      <c r="PDQ16" s="7"/>
      <c r="PDR16" s="7"/>
      <c r="PDS16" s="7"/>
      <c r="PDT16" s="7"/>
      <c r="PDU16" s="7"/>
      <c r="PDV16" s="7"/>
      <c r="PDW16" s="7"/>
      <c r="PDX16" s="7"/>
      <c r="PDY16" s="7"/>
      <c r="PDZ16" s="7"/>
      <c r="PEA16" s="7"/>
      <c r="PEB16" s="7"/>
      <c r="PEC16" s="7"/>
      <c r="PED16" s="7"/>
      <c r="PEE16" s="7"/>
      <c r="PEF16" s="7"/>
      <c r="PEG16" s="7"/>
      <c r="PEH16" s="7"/>
      <c r="PEI16" s="7"/>
      <c r="PEJ16" s="7"/>
      <c r="PEK16" s="7"/>
      <c r="PEL16" s="7"/>
      <c r="PEM16" s="7"/>
      <c r="PEN16" s="7"/>
      <c r="PEO16" s="7"/>
      <c r="PEP16" s="7"/>
      <c r="PEQ16" s="7"/>
      <c r="PER16" s="7"/>
      <c r="PES16" s="7"/>
      <c r="PET16" s="7"/>
      <c r="PEU16" s="7"/>
      <c r="PEV16" s="7"/>
      <c r="PEW16" s="7"/>
      <c r="PEX16" s="7"/>
      <c r="PEY16" s="7"/>
      <c r="PEZ16" s="7"/>
      <c r="PFA16" s="7"/>
      <c r="PFB16" s="7"/>
      <c r="PFC16" s="7"/>
      <c r="PFD16" s="7"/>
      <c r="PFE16" s="7"/>
      <c r="PFF16" s="7"/>
      <c r="PFG16" s="7"/>
      <c r="PFH16" s="7"/>
      <c r="PFI16" s="7"/>
      <c r="PFJ16" s="7"/>
      <c r="PFK16" s="7"/>
      <c r="PFL16" s="7"/>
      <c r="PFM16" s="7"/>
      <c r="PFN16" s="7"/>
      <c r="PFO16" s="7"/>
      <c r="PFP16" s="7"/>
      <c r="PFQ16" s="7"/>
      <c r="PFR16" s="7"/>
      <c r="PFS16" s="7"/>
      <c r="PFT16" s="7"/>
      <c r="PFU16" s="7"/>
      <c r="PFV16" s="7"/>
      <c r="PFW16" s="7"/>
      <c r="PFX16" s="7"/>
      <c r="PFY16" s="7"/>
      <c r="PFZ16" s="7"/>
      <c r="PGA16" s="7"/>
      <c r="PGB16" s="7"/>
      <c r="PGC16" s="7"/>
      <c r="PGD16" s="7"/>
      <c r="PGE16" s="7"/>
      <c r="PGF16" s="7"/>
      <c r="PGG16" s="7"/>
      <c r="PGH16" s="7"/>
      <c r="PGI16" s="7"/>
      <c r="PGJ16" s="7"/>
      <c r="PGK16" s="7"/>
      <c r="PGL16" s="7"/>
      <c r="PGM16" s="7"/>
      <c r="PGN16" s="7"/>
      <c r="PGO16" s="7"/>
      <c r="PGP16" s="7"/>
      <c r="PGQ16" s="7"/>
      <c r="PGR16" s="7"/>
      <c r="PGS16" s="7"/>
      <c r="PGT16" s="7"/>
      <c r="PGU16" s="7"/>
      <c r="PGV16" s="7"/>
      <c r="PGW16" s="7"/>
      <c r="PGX16" s="7"/>
      <c r="PGY16" s="7"/>
      <c r="PGZ16" s="7"/>
      <c r="PHA16" s="7"/>
      <c r="PHB16" s="7"/>
      <c r="PHC16" s="7"/>
      <c r="PHD16" s="7"/>
      <c r="PHE16" s="7"/>
      <c r="PHF16" s="7"/>
      <c r="PHG16" s="7"/>
      <c r="PHH16" s="7"/>
      <c r="PHI16" s="7"/>
      <c r="PHJ16" s="7"/>
      <c r="PHK16" s="7"/>
      <c r="PHL16" s="7"/>
      <c r="PHM16" s="7"/>
      <c r="PHN16" s="7"/>
      <c r="PHO16" s="7"/>
      <c r="PHP16" s="7"/>
      <c r="PHQ16" s="7"/>
      <c r="PHR16" s="7"/>
      <c r="PHS16" s="7"/>
      <c r="PHT16" s="7"/>
      <c r="PHU16" s="7"/>
      <c r="PHV16" s="7"/>
      <c r="PHW16" s="7"/>
      <c r="PHX16" s="7"/>
      <c r="PHY16" s="7"/>
      <c r="PHZ16" s="7"/>
      <c r="PIA16" s="7"/>
      <c r="PIB16" s="7"/>
      <c r="PIC16" s="7"/>
      <c r="PID16" s="7"/>
      <c r="PIE16" s="7"/>
      <c r="PIF16" s="7"/>
      <c r="PIG16" s="7"/>
      <c r="PIH16" s="7"/>
      <c r="PII16" s="7"/>
      <c r="PIJ16" s="7"/>
      <c r="PIK16" s="7"/>
      <c r="PIL16" s="7"/>
      <c r="PIM16" s="7"/>
      <c r="PIN16" s="7"/>
      <c r="PIO16" s="7"/>
      <c r="PIP16" s="7"/>
      <c r="PIQ16" s="7"/>
      <c r="PIR16" s="7"/>
      <c r="PIS16" s="7"/>
      <c r="PIT16" s="7"/>
      <c r="PIU16" s="7"/>
      <c r="PIV16" s="7"/>
      <c r="PIW16" s="7"/>
      <c r="PIX16" s="7"/>
      <c r="PIY16" s="7"/>
      <c r="PIZ16" s="7"/>
      <c r="PJA16" s="7"/>
      <c r="PJB16" s="7"/>
      <c r="PJC16" s="7"/>
      <c r="PJD16" s="7"/>
      <c r="PJE16" s="7"/>
      <c r="PJF16" s="7"/>
      <c r="PJG16" s="7"/>
      <c r="PJH16" s="7"/>
      <c r="PJI16" s="7"/>
      <c r="PJJ16" s="7"/>
      <c r="PJK16" s="7"/>
      <c r="PJL16" s="7"/>
      <c r="PJM16" s="7"/>
      <c r="PJN16" s="7"/>
      <c r="PJO16" s="7"/>
      <c r="PJP16" s="7"/>
      <c r="PJQ16" s="7"/>
      <c r="PJR16" s="7"/>
      <c r="PJS16" s="7"/>
      <c r="PJT16" s="7"/>
      <c r="PJU16" s="7"/>
      <c r="PJV16" s="7"/>
      <c r="PJW16" s="7"/>
      <c r="PJX16" s="7"/>
      <c r="PJY16" s="7"/>
      <c r="PJZ16" s="7"/>
      <c r="PKA16" s="7"/>
      <c r="PKB16" s="7"/>
      <c r="PKC16" s="7"/>
      <c r="PKD16" s="7"/>
      <c r="PKE16" s="7"/>
      <c r="PKF16" s="7"/>
      <c r="PKG16" s="7"/>
      <c r="PKH16" s="7"/>
      <c r="PKI16" s="7"/>
      <c r="PKJ16" s="7"/>
      <c r="PKK16" s="7"/>
      <c r="PKL16" s="7"/>
      <c r="PKM16" s="7"/>
      <c r="PKN16" s="7"/>
      <c r="PKO16" s="7"/>
      <c r="PKP16" s="7"/>
      <c r="PKQ16" s="7"/>
      <c r="PKR16" s="7"/>
      <c r="PKS16" s="7"/>
      <c r="PKT16" s="7"/>
      <c r="PKU16" s="7"/>
      <c r="PKV16" s="7"/>
      <c r="PKW16" s="7"/>
      <c r="PKX16" s="7"/>
      <c r="PKY16" s="7"/>
      <c r="PKZ16" s="7"/>
      <c r="PLA16" s="7"/>
      <c r="PLB16" s="7"/>
      <c r="PLC16" s="7"/>
      <c r="PLD16" s="7"/>
      <c r="PLE16" s="7"/>
      <c r="PLF16" s="7"/>
      <c r="PLG16" s="7"/>
      <c r="PLH16" s="7"/>
      <c r="PLI16" s="7"/>
      <c r="PLJ16" s="7"/>
      <c r="PLK16" s="7"/>
      <c r="PLL16" s="7"/>
      <c r="PLM16" s="7"/>
      <c r="PLN16" s="7"/>
      <c r="PLO16" s="7"/>
      <c r="PLP16" s="7"/>
      <c r="PLQ16" s="7"/>
      <c r="PLR16" s="7"/>
      <c r="PLS16" s="7"/>
      <c r="PLT16" s="7"/>
      <c r="PLU16" s="7"/>
      <c r="PLV16" s="7"/>
      <c r="PLW16" s="7"/>
      <c r="PLX16" s="7"/>
      <c r="PLY16" s="7"/>
      <c r="PLZ16" s="7"/>
      <c r="PMA16" s="7"/>
      <c r="PMB16" s="7"/>
      <c r="PMC16" s="7"/>
      <c r="PMD16" s="7"/>
      <c r="PME16" s="7"/>
      <c r="PMF16" s="7"/>
      <c r="PMG16" s="7"/>
      <c r="PMH16" s="7"/>
      <c r="PMI16" s="7"/>
      <c r="PMJ16" s="7"/>
      <c r="PMK16" s="7"/>
      <c r="PML16" s="7"/>
      <c r="PMM16" s="7"/>
      <c r="PMN16" s="7"/>
      <c r="PMO16" s="7"/>
      <c r="PMP16" s="7"/>
      <c r="PMQ16" s="7"/>
      <c r="PMR16" s="7"/>
      <c r="PMS16" s="7"/>
      <c r="PMT16" s="7"/>
      <c r="PMU16" s="7"/>
      <c r="PMV16" s="7"/>
      <c r="PMW16" s="7"/>
      <c r="PMX16" s="7"/>
      <c r="PMY16" s="7"/>
      <c r="PMZ16" s="7"/>
      <c r="PNA16" s="7"/>
      <c r="PNB16" s="7"/>
      <c r="PNC16" s="7"/>
      <c r="PND16" s="7"/>
      <c r="PNE16" s="7"/>
      <c r="PNF16" s="7"/>
      <c r="PNG16" s="7"/>
      <c r="PNH16" s="7"/>
      <c r="PNI16" s="7"/>
      <c r="PNJ16" s="7"/>
      <c r="PNK16" s="7"/>
      <c r="PNL16" s="7"/>
      <c r="PNM16" s="7"/>
      <c r="PNN16" s="7"/>
      <c r="PNO16" s="7"/>
      <c r="PNP16" s="7"/>
      <c r="PNQ16" s="7"/>
      <c r="PNR16" s="7"/>
      <c r="PNS16" s="7"/>
      <c r="PNT16" s="7"/>
      <c r="PNU16" s="7"/>
      <c r="PNV16" s="7"/>
      <c r="PNW16" s="7"/>
      <c r="PNX16" s="7"/>
      <c r="PNY16" s="7"/>
      <c r="PNZ16" s="7"/>
      <c r="POA16" s="7"/>
      <c r="POB16" s="7"/>
      <c r="POC16" s="7"/>
      <c r="POD16" s="7"/>
      <c r="POE16" s="7"/>
      <c r="POF16" s="7"/>
      <c r="POG16" s="7"/>
      <c r="POH16" s="7"/>
      <c r="POI16" s="7"/>
      <c r="POJ16" s="7"/>
      <c r="POK16" s="7"/>
      <c r="POL16" s="7"/>
      <c r="POM16" s="7"/>
      <c r="PON16" s="7"/>
      <c r="POO16" s="7"/>
      <c r="POP16" s="7"/>
      <c r="POQ16" s="7"/>
      <c r="POR16" s="7"/>
      <c r="POS16" s="7"/>
      <c r="POT16" s="7"/>
      <c r="POU16" s="7"/>
      <c r="POV16" s="7"/>
      <c r="POW16" s="7"/>
      <c r="POX16" s="7"/>
      <c r="POY16" s="7"/>
      <c r="POZ16" s="7"/>
      <c r="PPA16" s="7"/>
      <c r="PPB16" s="7"/>
      <c r="PPC16" s="7"/>
      <c r="PPD16" s="7"/>
      <c r="PPE16" s="7"/>
      <c r="PPF16" s="7"/>
      <c r="PPG16" s="7"/>
      <c r="PPH16" s="7"/>
      <c r="PPI16" s="7"/>
      <c r="PPJ16" s="7"/>
      <c r="PPK16" s="7"/>
      <c r="PPL16" s="7"/>
      <c r="PPM16" s="7"/>
      <c r="PPN16" s="7"/>
      <c r="PPO16" s="7"/>
      <c r="PPP16" s="7"/>
      <c r="PPQ16" s="7"/>
      <c r="PPR16" s="7"/>
      <c r="PPS16" s="7"/>
      <c r="PPT16" s="7"/>
      <c r="PPU16" s="7"/>
      <c r="PPV16" s="7"/>
      <c r="PPW16" s="7"/>
      <c r="PPX16" s="7"/>
      <c r="PPY16" s="7"/>
      <c r="PPZ16" s="7"/>
      <c r="PQA16" s="7"/>
      <c r="PQB16" s="7"/>
      <c r="PQC16" s="7"/>
      <c r="PQD16" s="7"/>
      <c r="PQE16" s="7"/>
      <c r="PQF16" s="7"/>
      <c r="PQG16" s="7"/>
      <c r="PQH16" s="7"/>
      <c r="PQI16" s="7"/>
      <c r="PQJ16" s="7"/>
      <c r="PQK16" s="7"/>
      <c r="PQL16" s="7"/>
      <c r="PQM16" s="7"/>
      <c r="PQN16" s="7"/>
      <c r="PQO16" s="7"/>
      <c r="PQP16" s="7"/>
      <c r="PQQ16" s="7"/>
      <c r="PQR16" s="7"/>
      <c r="PQS16" s="7"/>
      <c r="PQT16" s="7"/>
      <c r="PQU16" s="7"/>
      <c r="PQV16" s="7"/>
      <c r="PQW16" s="7"/>
      <c r="PQX16" s="7"/>
      <c r="PQY16" s="7"/>
      <c r="PQZ16" s="7"/>
      <c r="PRA16" s="7"/>
      <c r="PRB16" s="7"/>
      <c r="PRC16" s="7"/>
      <c r="PRD16" s="7"/>
      <c r="PRE16" s="7"/>
      <c r="PRF16" s="7"/>
      <c r="PRG16" s="7"/>
      <c r="PRH16" s="7"/>
      <c r="PRI16" s="7"/>
      <c r="PRJ16" s="7"/>
      <c r="PRK16" s="7"/>
      <c r="PRL16" s="7"/>
      <c r="PRM16" s="7"/>
      <c r="PRN16" s="7"/>
      <c r="PRO16" s="7"/>
      <c r="PRP16" s="7"/>
      <c r="PRQ16" s="7"/>
      <c r="PRR16" s="7"/>
      <c r="PRS16" s="7"/>
      <c r="PRT16" s="7"/>
      <c r="PRU16" s="7"/>
      <c r="PRV16" s="7"/>
      <c r="PRW16" s="7"/>
      <c r="PRX16" s="7"/>
      <c r="PRY16" s="7"/>
      <c r="PRZ16" s="7"/>
      <c r="PSA16" s="7"/>
      <c r="PSB16" s="7"/>
      <c r="PSC16" s="7"/>
      <c r="PSD16" s="7"/>
      <c r="PSE16" s="7"/>
      <c r="PSF16" s="7"/>
      <c r="PSG16" s="7"/>
      <c r="PSH16" s="7"/>
      <c r="PSI16" s="7"/>
      <c r="PSJ16" s="7"/>
      <c r="PSK16" s="7"/>
      <c r="PSL16" s="7"/>
      <c r="PSM16" s="7"/>
      <c r="PSN16" s="7"/>
      <c r="PSO16" s="7"/>
      <c r="PSP16" s="7"/>
      <c r="PSQ16" s="7"/>
      <c r="PSR16" s="7"/>
      <c r="PSS16" s="7"/>
      <c r="PST16" s="7"/>
      <c r="PSU16" s="7"/>
      <c r="PSV16" s="7"/>
      <c r="PSW16" s="7"/>
      <c r="PSX16" s="7"/>
      <c r="PSY16" s="7"/>
      <c r="PSZ16" s="7"/>
      <c r="PTA16" s="7"/>
      <c r="PTB16" s="7"/>
      <c r="PTC16" s="7"/>
      <c r="PTD16" s="7"/>
      <c r="PTE16" s="7"/>
      <c r="PTF16" s="7"/>
      <c r="PTG16" s="7"/>
      <c r="PTH16" s="7"/>
      <c r="PTI16" s="7"/>
      <c r="PTJ16" s="7"/>
      <c r="PTK16" s="7"/>
      <c r="PTL16" s="7"/>
      <c r="PTM16" s="7"/>
      <c r="PTN16" s="7"/>
      <c r="PTO16" s="7"/>
      <c r="PTP16" s="7"/>
      <c r="PTQ16" s="7"/>
      <c r="PTR16" s="7"/>
      <c r="PTS16" s="7"/>
      <c r="PTT16" s="7"/>
      <c r="PTU16" s="7"/>
      <c r="PTV16" s="7"/>
      <c r="PTW16" s="7"/>
      <c r="PTX16" s="7"/>
      <c r="PTY16" s="7"/>
      <c r="PTZ16" s="7"/>
      <c r="PUA16" s="7"/>
      <c r="PUB16" s="7"/>
      <c r="PUC16" s="7"/>
      <c r="PUD16" s="7"/>
      <c r="PUE16" s="7"/>
      <c r="PUF16" s="7"/>
      <c r="PUG16" s="7"/>
      <c r="PUH16" s="7"/>
      <c r="PUI16" s="7"/>
      <c r="PUJ16" s="7"/>
      <c r="PUK16" s="7"/>
      <c r="PUL16" s="7"/>
      <c r="PUM16" s="7"/>
      <c r="PUN16" s="7"/>
      <c r="PUO16" s="7"/>
      <c r="PUP16" s="7"/>
      <c r="PUQ16" s="7"/>
      <c r="PUR16" s="7"/>
      <c r="PUS16" s="7"/>
      <c r="PUT16" s="7"/>
      <c r="PUU16" s="7"/>
      <c r="PUV16" s="7"/>
      <c r="PUW16" s="7"/>
      <c r="PUX16" s="7"/>
      <c r="PUY16" s="7"/>
      <c r="PUZ16" s="7"/>
      <c r="PVA16" s="7"/>
      <c r="PVB16" s="7"/>
      <c r="PVC16" s="7"/>
      <c r="PVD16" s="7"/>
      <c r="PVE16" s="7"/>
      <c r="PVF16" s="7"/>
      <c r="PVG16" s="7"/>
      <c r="PVH16" s="7"/>
      <c r="PVI16" s="7"/>
      <c r="PVJ16" s="7"/>
      <c r="PVK16" s="7"/>
      <c r="PVL16" s="7"/>
      <c r="PVM16" s="7"/>
      <c r="PVN16" s="7"/>
      <c r="PVO16" s="7"/>
      <c r="PVP16" s="7"/>
      <c r="PVQ16" s="7"/>
      <c r="PVR16" s="7"/>
      <c r="PVS16" s="7"/>
      <c r="PVT16" s="7"/>
      <c r="PVU16" s="7"/>
      <c r="PVV16" s="7"/>
      <c r="PVW16" s="7"/>
      <c r="PVX16" s="7"/>
      <c r="PVY16" s="7"/>
      <c r="PVZ16" s="7"/>
      <c r="PWA16" s="7"/>
      <c r="PWB16" s="7"/>
      <c r="PWC16" s="7"/>
      <c r="PWD16" s="7"/>
      <c r="PWE16" s="7"/>
      <c r="PWF16" s="7"/>
      <c r="PWG16" s="7"/>
      <c r="PWH16" s="7"/>
      <c r="PWI16" s="7"/>
      <c r="PWJ16" s="7"/>
      <c r="PWK16" s="7"/>
      <c r="PWL16" s="7"/>
      <c r="PWM16" s="7"/>
      <c r="PWN16" s="7"/>
      <c r="PWO16" s="7"/>
      <c r="PWP16" s="7"/>
      <c r="PWQ16" s="7"/>
      <c r="PWR16" s="7"/>
      <c r="PWS16" s="7"/>
      <c r="PWT16" s="7"/>
      <c r="PWU16" s="7"/>
      <c r="PWV16" s="7"/>
      <c r="PWW16" s="7"/>
      <c r="PWX16" s="7"/>
      <c r="PWY16" s="7"/>
      <c r="PWZ16" s="7"/>
      <c r="PXA16" s="7"/>
      <c r="PXB16" s="7"/>
      <c r="PXC16" s="7"/>
      <c r="PXD16" s="7"/>
      <c r="PXE16" s="7"/>
      <c r="PXF16" s="7"/>
      <c r="PXG16" s="7"/>
      <c r="PXH16" s="7"/>
      <c r="PXI16" s="7"/>
      <c r="PXJ16" s="7"/>
      <c r="PXK16" s="7"/>
      <c r="PXL16" s="7"/>
      <c r="PXM16" s="7"/>
      <c r="PXN16" s="7"/>
      <c r="PXO16" s="7"/>
      <c r="PXP16" s="7"/>
      <c r="PXQ16" s="7"/>
      <c r="PXR16" s="7"/>
      <c r="PXS16" s="7"/>
      <c r="PXT16" s="7"/>
      <c r="PXU16" s="7"/>
      <c r="PXV16" s="7"/>
      <c r="PXW16" s="7"/>
      <c r="PXX16" s="7"/>
      <c r="PXY16" s="7"/>
      <c r="PXZ16" s="7"/>
      <c r="PYA16" s="7"/>
      <c r="PYB16" s="7"/>
      <c r="PYC16" s="7"/>
      <c r="PYD16" s="7"/>
      <c r="PYE16" s="7"/>
      <c r="PYF16" s="7"/>
      <c r="PYG16" s="7"/>
      <c r="PYH16" s="7"/>
      <c r="PYI16" s="7"/>
      <c r="PYJ16" s="7"/>
      <c r="PYK16" s="7"/>
      <c r="PYL16" s="7"/>
      <c r="PYM16" s="7"/>
      <c r="PYN16" s="7"/>
      <c r="PYO16" s="7"/>
      <c r="PYP16" s="7"/>
      <c r="PYQ16" s="7"/>
      <c r="PYR16" s="7"/>
      <c r="PYS16" s="7"/>
      <c r="PYT16" s="7"/>
      <c r="PYU16" s="7"/>
      <c r="PYV16" s="7"/>
      <c r="PYW16" s="7"/>
      <c r="PYX16" s="7"/>
      <c r="PYY16" s="7"/>
      <c r="PYZ16" s="7"/>
      <c r="PZA16" s="7"/>
      <c r="PZB16" s="7"/>
      <c r="PZC16" s="7"/>
      <c r="PZD16" s="7"/>
      <c r="PZE16" s="7"/>
      <c r="PZF16" s="7"/>
      <c r="PZG16" s="7"/>
      <c r="PZH16" s="7"/>
      <c r="PZI16" s="7"/>
      <c r="PZJ16" s="7"/>
      <c r="PZK16" s="7"/>
      <c r="PZL16" s="7"/>
      <c r="PZM16" s="7"/>
      <c r="PZN16" s="7"/>
      <c r="PZO16" s="7"/>
      <c r="PZP16" s="7"/>
      <c r="PZQ16" s="7"/>
      <c r="PZR16" s="7"/>
      <c r="PZS16" s="7"/>
      <c r="PZT16" s="7"/>
      <c r="PZU16" s="7"/>
      <c r="PZV16" s="7"/>
      <c r="PZW16" s="7"/>
      <c r="PZX16" s="7"/>
      <c r="PZY16" s="7"/>
      <c r="PZZ16" s="7"/>
      <c r="QAA16" s="7"/>
      <c r="QAB16" s="7"/>
      <c r="QAC16" s="7"/>
      <c r="QAD16" s="7"/>
      <c r="QAE16" s="7"/>
      <c r="QAF16" s="7"/>
      <c r="QAG16" s="7"/>
      <c r="QAH16" s="7"/>
      <c r="QAI16" s="7"/>
      <c r="QAJ16" s="7"/>
      <c r="QAK16" s="7"/>
      <c r="QAL16" s="7"/>
      <c r="QAM16" s="7"/>
      <c r="QAN16" s="7"/>
      <c r="QAO16" s="7"/>
      <c r="QAP16" s="7"/>
      <c r="QAQ16" s="7"/>
      <c r="QAR16" s="7"/>
      <c r="QAS16" s="7"/>
      <c r="QAT16" s="7"/>
      <c r="QAU16" s="7"/>
      <c r="QAV16" s="7"/>
      <c r="QAW16" s="7"/>
      <c r="QAX16" s="7"/>
      <c r="QAY16" s="7"/>
      <c r="QAZ16" s="7"/>
      <c r="QBA16" s="7"/>
      <c r="QBB16" s="7"/>
      <c r="QBC16" s="7"/>
      <c r="QBD16" s="7"/>
      <c r="QBE16" s="7"/>
      <c r="QBF16" s="7"/>
      <c r="QBG16" s="7"/>
      <c r="QBH16" s="7"/>
      <c r="QBI16" s="7"/>
      <c r="QBJ16" s="7"/>
      <c r="QBK16" s="7"/>
      <c r="QBL16" s="7"/>
      <c r="QBM16" s="7"/>
      <c r="QBN16" s="7"/>
      <c r="QBO16" s="7"/>
      <c r="QBP16" s="7"/>
      <c r="QBQ16" s="7"/>
      <c r="QBR16" s="7"/>
      <c r="QBS16" s="7"/>
      <c r="QBT16" s="7"/>
      <c r="QBU16" s="7"/>
      <c r="QBV16" s="7"/>
      <c r="QBW16" s="7"/>
      <c r="QBX16" s="7"/>
      <c r="QBY16" s="7"/>
      <c r="QBZ16" s="7"/>
      <c r="QCA16" s="7"/>
      <c r="QCB16" s="7"/>
      <c r="QCC16" s="7"/>
      <c r="QCD16" s="7"/>
      <c r="QCE16" s="7"/>
      <c r="QCF16" s="7"/>
      <c r="QCG16" s="7"/>
      <c r="QCH16" s="7"/>
      <c r="QCI16" s="7"/>
      <c r="QCJ16" s="7"/>
      <c r="QCK16" s="7"/>
      <c r="QCL16" s="7"/>
      <c r="QCM16" s="7"/>
      <c r="QCN16" s="7"/>
      <c r="QCO16" s="7"/>
      <c r="QCP16" s="7"/>
      <c r="QCQ16" s="7"/>
      <c r="QCR16" s="7"/>
      <c r="QCS16" s="7"/>
      <c r="QCT16" s="7"/>
      <c r="QCU16" s="7"/>
      <c r="QCV16" s="7"/>
      <c r="QCW16" s="7"/>
      <c r="QCX16" s="7"/>
      <c r="QCY16" s="7"/>
      <c r="QCZ16" s="7"/>
      <c r="QDA16" s="7"/>
      <c r="QDB16" s="7"/>
      <c r="QDC16" s="7"/>
      <c r="QDD16" s="7"/>
      <c r="QDE16" s="7"/>
      <c r="QDF16" s="7"/>
      <c r="QDG16" s="7"/>
      <c r="QDH16" s="7"/>
      <c r="QDI16" s="7"/>
      <c r="QDJ16" s="7"/>
      <c r="QDK16" s="7"/>
      <c r="QDL16" s="7"/>
      <c r="QDM16" s="7"/>
      <c r="QDN16" s="7"/>
      <c r="QDO16" s="7"/>
      <c r="QDP16" s="7"/>
      <c r="QDQ16" s="7"/>
      <c r="QDR16" s="7"/>
      <c r="QDS16" s="7"/>
      <c r="QDT16" s="7"/>
      <c r="QDU16" s="7"/>
      <c r="QDV16" s="7"/>
      <c r="QDW16" s="7"/>
      <c r="QDX16" s="7"/>
      <c r="QDY16" s="7"/>
      <c r="QDZ16" s="7"/>
      <c r="QEA16" s="7"/>
      <c r="QEB16" s="7"/>
      <c r="QEC16" s="7"/>
      <c r="QED16" s="7"/>
      <c r="QEE16" s="7"/>
      <c r="QEF16" s="7"/>
      <c r="QEG16" s="7"/>
      <c r="QEH16" s="7"/>
      <c r="QEI16" s="7"/>
      <c r="QEJ16" s="7"/>
      <c r="QEK16" s="7"/>
      <c r="QEL16" s="7"/>
      <c r="QEM16" s="7"/>
      <c r="QEN16" s="7"/>
      <c r="QEO16" s="7"/>
      <c r="QEP16" s="7"/>
      <c r="QEQ16" s="7"/>
      <c r="QER16" s="7"/>
      <c r="QES16" s="7"/>
      <c r="QET16" s="7"/>
      <c r="QEU16" s="7"/>
      <c r="QEV16" s="7"/>
      <c r="QEW16" s="7"/>
      <c r="QEX16" s="7"/>
      <c r="QEY16" s="7"/>
      <c r="QEZ16" s="7"/>
      <c r="QFA16" s="7"/>
      <c r="QFB16" s="7"/>
      <c r="QFC16" s="7"/>
      <c r="QFD16" s="7"/>
      <c r="QFE16" s="7"/>
      <c r="QFF16" s="7"/>
      <c r="QFG16" s="7"/>
      <c r="QFH16" s="7"/>
      <c r="QFI16" s="7"/>
      <c r="QFJ16" s="7"/>
      <c r="QFK16" s="7"/>
      <c r="QFL16" s="7"/>
      <c r="QFM16" s="7"/>
      <c r="QFN16" s="7"/>
      <c r="QFO16" s="7"/>
      <c r="QFP16" s="7"/>
      <c r="QFQ16" s="7"/>
      <c r="QFR16" s="7"/>
      <c r="QFS16" s="7"/>
      <c r="QFT16" s="7"/>
      <c r="QFU16" s="7"/>
      <c r="QFV16" s="7"/>
      <c r="QFW16" s="7"/>
      <c r="QFX16" s="7"/>
      <c r="QFY16" s="7"/>
      <c r="QFZ16" s="7"/>
      <c r="QGA16" s="7"/>
      <c r="QGB16" s="7"/>
      <c r="QGC16" s="7"/>
      <c r="QGD16" s="7"/>
      <c r="QGE16" s="7"/>
      <c r="QGF16" s="7"/>
      <c r="QGG16" s="7"/>
      <c r="QGH16" s="7"/>
      <c r="QGI16" s="7"/>
      <c r="QGJ16" s="7"/>
      <c r="QGK16" s="7"/>
      <c r="QGL16" s="7"/>
      <c r="QGM16" s="7"/>
      <c r="QGN16" s="7"/>
      <c r="QGO16" s="7"/>
      <c r="QGP16" s="7"/>
      <c r="QGQ16" s="7"/>
      <c r="QGR16" s="7"/>
      <c r="QGS16" s="7"/>
      <c r="QGT16" s="7"/>
      <c r="QGU16" s="7"/>
      <c r="QGV16" s="7"/>
      <c r="QGW16" s="7"/>
      <c r="QGX16" s="7"/>
      <c r="QGY16" s="7"/>
      <c r="QGZ16" s="7"/>
      <c r="QHA16" s="7"/>
      <c r="QHB16" s="7"/>
      <c r="QHC16" s="7"/>
      <c r="QHD16" s="7"/>
      <c r="QHE16" s="7"/>
      <c r="QHF16" s="7"/>
      <c r="QHG16" s="7"/>
      <c r="QHH16" s="7"/>
      <c r="QHI16" s="7"/>
      <c r="QHJ16" s="7"/>
      <c r="QHK16" s="7"/>
      <c r="QHL16" s="7"/>
      <c r="QHM16" s="7"/>
      <c r="QHN16" s="7"/>
      <c r="QHO16" s="7"/>
      <c r="QHP16" s="7"/>
      <c r="QHQ16" s="7"/>
      <c r="QHR16" s="7"/>
      <c r="QHS16" s="7"/>
      <c r="QHT16" s="7"/>
      <c r="QHU16" s="7"/>
      <c r="QHV16" s="7"/>
      <c r="QHW16" s="7"/>
      <c r="QHX16" s="7"/>
      <c r="QHY16" s="7"/>
      <c r="QHZ16" s="7"/>
      <c r="QIA16" s="7"/>
      <c r="QIB16" s="7"/>
      <c r="QIC16" s="7"/>
      <c r="QID16" s="7"/>
      <c r="QIE16" s="7"/>
      <c r="QIF16" s="7"/>
      <c r="QIG16" s="7"/>
      <c r="QIH16" s="7"/>
      <c r="QII16" s="7"/>
      <c r="QIJ16" s="7"/>
      <c r="QIK16" s="7"/>
      <c r="QIL16" s="7"/>
      <c r="QIM16" s="7"/>
      <c r="QIN16" s="7"/>
      <c r="QIO16" s="7"/>
      <c r="QIP16" s="7"/>
      <c r="QIQ16" s="7"/>
      <c r="QIR16" s="7"/>
      <c r="QIS16" s="7"/>
      <c r="QIT16" s="7"/>
      <c r="QIU16" s="7"/>
      <c r="QIV16" s="7"/>
      <c r="QIW16" s="7"/>
      <c r="QIX16" s="7"/>
      <c r="QIY16" s="7"/>
      <c r="QIZ16" s="7"/>
      <c r="QJA16" s="7"/>
      <c r="QJB16" s="7"/>
      <c r="QJC16" s="7"/>
      <c r="QJD16" s="7"/>
      <c r="QJE16" s="7"/>
      <c r="QJF16" s="7"/>
      <c r="QJG16" s="7"/>
      <c r="QJH16" s="7"/>
      <c r="QJI16" s="7"/>
      <c r="QJJ16" s="7"/>
      <c r="QJK16" s="7"/>
      <c r="QJL16" s="7"/>
      <c r="QJM16" s="7"/>
      <c r="QJN16" s="7"/>
      <c r="QJO16" s="7"/>
      <c r="QJP16" s="7"/>
      <c r="QJQ16" s="7"/>
      <c r="QJR16" s="7"/>
      <c r="QJS16" s="7"/>
      <c r="QJT16" s="7"/>
      <c r="QJU16" s="7"/>
      <c r="QJV16" s="7"/>
      <c r="QJW16" s="7"/>
      <c r="QJX16" s="7"/>
      <c r="QJY16" s="7"/>
      <c r="QJZ16" s="7"/>
      <c r="QKA16" s="7"/>
      <c r="QKB16" s="7"/>
      <c r="QKC16" s="7"/>
      <c r="QKD16" s="7"/>
      <c r="QKE16" s="7"/>
      <c r="QKF16" s="7"/>
      <c r="QKG16" s="7"/>
      <c r="QKH16" s="7"/>
      <c r="QKI16" s="7"/>
      <c r="QKJ16" s="7"/>
      <c r="QKK16" s="7"/>
      <c r="QKL16" s="7"/>
      <c r="QKM16" s="7"/>
      <c r="QKN16" s="7"/>
      <c r="QKO16" s="7"/>
      <c r="QKP16" s="7"/>
      <c r="QKQ16" s="7"/>
      <c r="QKR16" s="7"/>
      <c r="QKS16" s="7"/>
      <c r="QKT16" s="7"/>
      <c r="QKU16" s="7"/>
      <c r="QKV16" s="7"/>
      <c r="QKW16" s="7"/>
      <c r="QKX16" s="7"/>
      <c r="QKY16" s="7"/>
      <c r="QKZ16" s="7"/>
      <c r="QLA16" s="7"/>
      <c r="QLB16" s="7"/>
      <c r="QLC16" s="7"/>
      <c r="QLD16" s="7"/>
      <c r="QLE16" s="7"/>
      <c r="QLF16" s="7"/>
      <c r="QLG16" s="7"/>
      <c r="QLH16" s="7"/>
      <c r="QLI16" s="7"/>
      <c r="QLJ16" s="7"/>
      <c r="QLK16" s="7"/>
      <c r="QLL16" s="7"/>
      <c r="QLM16" s="7"/>
      <c r="QLN16" s="7"/>
      <c r="QLO16" s="7"/>
      <c r="QLP16" s="7"/>
      <c r="QLQ16" s="7"/>
      <c r="QLR16" s="7"/>
      <c r="QLS16" s="7"/>
      <c r="QLT16" s="7"/>
      <c r="QLU16" s="7"/>
      <c r="QLV16" s="7"/>
      <c r="QLW16" s="7"/>
      <c r="QLX16" s="7"/>
      <c r="QLY16" s="7"/>
      <c r="QLZ16" s="7"/>
      <c r="QMA16" s="7"/>
      <c r="QMB16" s="7"/>
      <c r="QMC16" s="7"/>
      <c r="QMD16" s="7"/>
      <c r="QME16" s="7"/>
      <c r="QMF16" s="7"/>
      <c r="QMG16" s="7"/>
      <c r="QMH16" s="7"/>
      <c r="QMI16" s="7"/>
      <c r="QMJ16" s="7"/>
      <c r="QMK16" s="7"/>
      <c r="QML16" s="7"/>
      <c r="QMM16" s="7"/>
      <c r="QMN16" s="7"/>
      <c r="QMO16" s="7"/>
      <c r="QMP16" s="7"/>
      <c r="QMQ16" s="7"/>
      <c r="QMR16" s="7"/>
      <c r="QMS16" s="7"/>
      <c r="QMT16" s="7"/>
      <c r="QMU16" s="7"/>
      <c r="QMV16" s="7"/>
      <c r="QMW16" s="7"/>
      <c r="QMX16" s="7"/>
      <c r="QMY16" s="7"/>
      <c r="QMZ16" s="7"/>
      <c r="QNA16" s="7"/>
      <c r="QNB16" s="7"/>
      <c r="QNC16" s="7"/>
      <c r="QND16" s="7"/>
      <c r="QNE16" s="7"/>
      <c r="QNF16" s="7"/>
      <c r="QNG16" s="7"/>
      <c r="QNH16" s="7"/>
      <c r="QNI16" s="7"/>
      <c r="QNJ16" s="7"/>
      <c r="QNK16" s="7"/>
      <c r="QNL16" s="7"/>
      <c r="QNM16" s="7"/>
      <c r="QNN16" s="7"/>
      <c r="QNO16" s="7"/>
      <c r="QNP16" s="7"/>
      <c r="QNQ16" s="7"/>
      <c r="QNR16" s="7"/>
      <c r="QNS16" s="7"/>
      <c r="QNT16" s="7"/>
      <c r="QNU16" s="7"/>
      <c r="QNV16" s="7"/>
      <c r="QNW16" s="7"/>
      <c r="QNX16" s="7"/>
      <c r="QNY16" s="7"/>
      <c r="QNZ16" s="7"/>
      <c r="QOA16" s="7"/>
      <c r="QOB16" s="7"/>
      <c r="QOC16" s="7"/>
      <c r="QOD16" s="7"/>
      <c r="QOE16" s="7"/>
      <c r="QOF16" s="7"/>
      <c r="QOG16" s="7"/>
      <c r="QOH16" s="7"/>
      <c r="QOI16" s="7"/>
      <c r="QOJ16" s="7"/>
      <c r="QOK16" s="7"/>
      <c r="QOL16" s="7"/>
      <c r="QOM16" s="7"/>
      <c r="QON16" s="7"/>
      <c r="QOO16" s="7"/>
      <c r="QOP16" s="7"/>
      <c r="QOQ16" s="7"/>
      <c r="QOR16" s="7"/>
      <c r="QOS16" s="7"/>
      <c r="QOT16" s="7"/>
      <c r="QOU16" s="7"/>
      <c r="QOV16" s="7"/>
      <c r="QOW16" s="7"/>
      <c r="QOX16" s="7"/>
      <c r="QOY16" s="7"/>
      <c r="QOZ16" s="7"/>
      <c r="QPA16" s="7"/>
      <c r="QPB16" s="7"/>
      <c r="QPC16" s="7"/>
      <c r="QPD16" s="7"/>
      <c r="QPE16" s="7"/>
      <c r="QPF16" s="7"/>
      <c r="QPG16" s="7"/>
      <c r="QPH16" s="7"/>
      <c r="QPI16" s="7"/>
      <c r="QPJ16" s="7"/>
      <c r="QPK16" s="7"/>
      <c r="QPL16" s="7"/>
      <c r="QPM16" s="7"/>
      <c r="QPN16" s="7"/>
      <c r="QPO16" s="7"/>
      <c r="QPP16" s="7"/>
      <c r="QPQ16" s="7"/>
      <c r="QPR16" s="7"/>
      <c r="QPS16" s="7"/>
      <c r="QPT16" s="7"/>
      <c r="QPU16" s="7"/>
      <c r="QPV16" s="7"/>
      <c r="QPW16" s="7"/>
      <c r="QPX16" s="7"/>
      <c r="QPY16" s="7"/>
      <c r="QPZ16" s="7"/>
      <c r="QQA16" s="7"/>
      <c r="QQB16" s="7"/>
      <c r="QQC16" s="7"/>
      <c r="QQD16" s="7"/>
      <c r="QQE16" s="7"/>
      <c r="QQF16" s="7"/>
      <c r="QQG16" s="7"/>
      <c r="QQH16" s="7"/>
      <c r="QQI16" s="7"/>
      <c r="QQJ16" s="7"/>
      <c r="QQK16" s="7"/>
      <c r="QQL16" s="7"/>
      <c r="QQM16" s="7"/>
      <c r="QQN16" s="7"/>
      <c r="QQO16" s="7"/>
      <c r="QQP16" s="7"/>
      <c r="QQQ16" s="7"/>
      <c r="QQR16" s="7"/>
      <c r="QQS16" s="7"/>
      <c r="QQT16" s="7"/>
      <c r="QQU16" s="7"/>
      <c r="QQV16" s="7"/>
      <c r="QQW16" s="7"/>
      <c r="QQX16" s="7"/>
      <c r="QQY16" s="7"/>
      <c r="QQZ16" s="7"/>
      <c r="QRA16" s="7"/>
      <c r="QRB16" s="7"/>
      <c r="QRC16" s="7"/>
      <c r="QRD16" s="7"/>
      <c r="QRE16" s="7"/>
      <c r="QRF16" s="7"/>
      <c r="QRG16" s="7"/>
      <c r="QRH16" s="7"/>
      <c r="QRI16" s="7"/>
      <c r="QRJ16" s="7"/>
      <c r="QRK16" s="7"/>
      <c r="QRL16" s="7"/>
      <c r="QRM16" s="7"/>
      <c r="QRN16" s="7"/>
      <c r="QRO16" s="7"/>
      <c r="QRP16" s="7"/>
      <c r="QRQ16" s="7"/>
      <c r="QRR16" s="7"/>
      <c r="QRS16" s="7"/>
      <c r="QRT16" s="7"/>
      <c r="QRU16" s="7"/>
      <c r="QRV16" s="7"/>
      <c r="QRW16" s="7"/>
      <c r="QRX16" s="7"/>
      <c r="QRY16" s="7"/>
      <c r="QRZ16" s="7"/>
      <c r="QSA16" s="7"/>
      <c r="QSB16" s="7"/>
      <c r="QSC16" s="7"/>
      <c r="QSD16" s="7"/>
      <c r="QSE16" s="7"/>
      <c r="QSF16" s="7"/>
      <c r="QSG16" s="7"/>
      <c r="QSH16" s="7"/>
      <c r="QSI16" s="7"/>
      <c r="QSJ16" s="7"/>
      <c r="QSK16" s="7"/>
      <c r="QSL16" s="7"/>
      <c r="QSM16" s="7"/>
      <c r="QSN16" s="7"/>
      <c r="QSO16" s="7"/>
      <c r="QSP16" s="7"/>
      <c r="QSQ16" s="7"/>
      <c r="QSR16" s="7"/>
      <c r="QSS16" s="7"/>
      <c r="QST16" s="7"/>
      <c r="QSU16" s="7"/>
      <c r="QSV16" s="7"/>
      <c r="QSW16" s="7"/>
      <c r="QSX16" s="7"/>
      <c r="QSY16" s="7"/>
      <c r="QSZ16" s="7"/>
      <c r="QTA16" s="7"/>
      <c r="QTB16" s="7"/>
      <c r="QTC16" s="7"/>
      <c r="QTD16" s="7"/>
      <c r="QTE16" s="7"/>
      <c r="QTF16" s="7"/>
      <c r="QTG16" s="7"/>
      <c r="QTH16" s="7"/>
      <c r="QTI16" s="7"/>
      <c r="QTJ16" s="7"/>
      <c r="QTK16" s="7"/>
      <c r="QTL16" s="7"/>
      <c r="QTM16" s="7"/>
      <c r="QTN16" s="7"/>
      <c r="QTO16" s="7"/>
      <c r="QTP16" s="7"/>
      <c r="QTQ16" s="7"/>
      <c r="QTR16" s="7"/>
      <c r="QTS16" s="7"/>
      <c r="QTT16" s="7"/>
      <c r="QTU16" s="7"/>
      <c r="QTV16" s="7"/>
      <c r="QTW16" s="7"/>
      <c r="QTX16" s="7"/>
      <c r="QTY16" s="7"/>
      <c r="QTZ16" s="7"/>
      <c r="QUA16" s="7"/>
      <c r="QUB16" s="7"/>
      <c r="QUC16" s="7"/>
      <c r="QUD16" s="7"/>
      <c r="QUE16" s="7"/>
      <c r="QUF16" s="7"/>
      <c r="QUG16" s="7"/>
      <c r="QUH16" s="7"/>
      <c r="QUI16" s="7"/>
      <c r="QUJ16" s="7"/>
      <c r="QUK16" s="7"/>
      <c r="QUL16" s="7"/>
      <c r="QUM16" s="7"/>
      <c r="QUN16" s="7"/>
      <c r="QUO16" s="7"/>
      <c r="QUP16" s="7"/>
      <c r="QUQ16" s="7"/>
      <c r="QUR16" s="7"/>
      <c r="QUS16" s="7"/>
      <c r="QUT16" s="7"/>
      <c r="QUU16" s="7"/>
      <c r="QUV16" s="7"/>
      <c r="QUW16" s="7"/>
      <c r="QUX16" s="7"/>
      <c r="QUY16" s="7"/>
      <c r="QUZ16" s="7"/>
      <c r="QVA16" s="7"/>
      <c r="QVB16" s="7"/>
      <c r="QVC16" s="7"/>
      <c r="QVD16" s="7"/>
      <c r="QVE16" s="7"/>
      <c r="QVF16" s="7"/>
      <c r="QVG16" s="7"/>
      <c r="QVH16" s="7"/>
      <c r="QVI16" s="7"/>
      <c r="QVJ16" s="7"/>
      <c r="QVK16" s="7"/>
      <c r="QVL16" s="7"/>
      <c r="QVM16" s="7"/>
      <c r="QVN16" s="7"/>
      <c r="QVO16" s="7"/>
      <c r="QVP16" s="7"/>
      <c r="QVQ16" s="7"/>
      <c r="QVR16" s="7"/>
      <c r="QVS16" s="7"/>
      <c r="QVT16" s="7"/>
      <c r="QVU16" s="7"/>
      <c r="QVV16" s="7"/>
      <c r="QVW16" s="7"/>
      <c r="QVX16" s="7"/>
      <c r="QVY16" s="7"/>
      <c r="QVZ16" s="7"/>
      <c r="QWA16" s="7"/>
      <c r="QWB16" s="7"/>
      <c r="QWC16" s="7"/>
      <c r="QWD16" s="7"/>
      <c r="QWE16" s="7"/>
      <c r="QWF16" s="7"/>
      <c r="QWG16" s="7"/>
      <c r="QWH16" s="7"/>
      <c r="QWI16" s="7"/>
      <c r="QWJ16" s="7"/>
      <c r="QWK16" s="7"/>
      <c r="QWL16" s="7"/>
      <c r="QWM16" s="7"/>
      <c r="QWN16" s="7"/>
      <c r="QWO16" s="7"/>
      <c r="QWP16" s="7"/>
      <c r="QWQ16" s="7"/>
      <c r="QWR16" s="7"/>
      <c r="QWS16" s="7"/>
      <c r="QWT16" s="7"/>
      <c r="QWU16" s="7"/>
      <c r="QWV16" s="7"/>
      <c r="QWW16" s="7"/>
      <c r="QWX16" s="7"/>
      <c r="QWY16" s="7"/>
      <c r="QWZ16" s="7"/>
      <c r="QXA16" s="7"/>
      <c r="QXB16" s="7"/>
      <c r="QXC16" s="7"/>
      <c r="QXD16" s="7"/>
      <c r="QXE16" s="7"/>
      <c r="QXF16" s="7"/>
      <c r="QXG16" s="7"/>
      <c r="QXH16" s="7"/>
      <c r="QXI16" s="7"/>
      <c r="QXJ16" s="7"/>
      <c r="QXK16" s="7"/>
      <c r="QXL16" s="7"/>
      <c r="QXM16" s="7"/>
      <c r="QXN16" s="7"/>
      <c r="QXO16" s="7"/>
      <c r="QXP16" s="7"/>
      <c r="QXQ16" s="7"/>
      <c r="QXR16" s="7"/>
      <c r="QXS16" s="7"/>
      <c r="QXT16" s="7"/>
      <c r="QXU16" s="7"/>
      <c r="QXV16" s="7"/>
      <c r="QXW16" s="7"/>
      <c r="QXX16" s="7"/>
      <c r="QXY16" s="7"/>
      <c r="QXZ16" s="7"/>
      <c r="QYA16" s="7"/>
      <c r="QYB16" s="7"/>
      <c r="QYC16" s="7"/>
      <c r="QYD16" s="7"/>
      <c r="QYE16" s="7"/>
      <c r="QYF16" s="7"/>
      <c r="QYG16" s="7"/>
      <c r="QYH16" s="7"/>
      <c r="QYI16" s="7"/>
      <c r="QYJ16" s="7"/>
      <c r="QYK16" s="7"/>
      <c r="QYL16" s="7"/>
      <c r="QYM16" s="7"/>
      <c r="QYN16" s="7"/>
      <c r="QYO16" s="7"/>
      <c r="QYP16" s="7"/>
      <c r="QYQ16" s="7"/>
      <c r="QYR16" s="7"/>
      <c r="QYS16" s="7"/>
      <c r="QYT16" s="7"/>
      <c r="QYU16" s="7"/>
      <c r="QYV16" s="7"/>
      <c r="QYW16" s="7"/>
      <c r="QYX16" s="7"/>
      <c r="QYY16" s="7"/>
      <c r="QYZ16" s="7"/>
      <c r="QZA16" s="7"/>
      <c r="QZB16" s="7"/>
      <c r="QZC16" s="7"/>
      <c r="QZD16" s="7"/>
      <c r="QZE16" s="7"/>
      <c r="QZF16" s="7"/>
      <c r="QZG16" s="7"/>
      <c r="QZH16" s="7"/>
      <c r="QZI16" s="7"/>
      <c r="QZJ16" s="7"/>
      <c r="QZK16" s="7"/>
      <c r="QZL16" s="7"/>
      <c r="QZM16" s="7"/>
      <c r="QZN16" s="7"/>
      <c r="QZO16" s="7"/>
      <c r="QZP16" s="7"/>
      <c r="QZQ16" s="7"/>
      <c r="QZR16" s="7"/>
      <c r="QZS16" s="7"/>
      <c r="QZT16" s="7"/>
      <c r="QZU16" s="7"/>
      <c r="QZV16" s="7"/>
      <c r="QZW16" s="7"/>
      <c r="QZX16" s="7"/>
      <c r="QZY16" s="7"/>
      <c r="QZZ16" s="7"/>
      <c r="RAA16" s="7"/>
      <c r="RAB16" s="7"/>
      <c r="RAC16" s="7"/>
      <c r="RAD16" s="7"/>
      <c r="RAE16" s="7"/>
      <c r="RAF16" s="7"/>
      <c r="RAG16" s="7"/>
      <c r="RAH16" s="7"/>
      <c r="RAI16" s="7"/>
      <c r="RAJ16" s="7"/>
      <c r="RAK16" s="7"/>
      <c r="RAL16" s="7"/>
      <c r="RAM16" s="7"/>
      <c r="RAN16" s="7"/>
      <c r="RAO16" s="7"/>
      <c r="RAP16" s="7"/>
      <c r="RAQ16" s="7"/>
      <c r="RAR16" s="7"/>
      <c r="RAS16" s="7"/>
      <c r="RAT16" s="7"/>
      <c r="RAU16" s="7"/>
      <c r="RAV16" s="7"/>
      <c r="RAW16" s="7"/>
      <c r="RAX16" s="7"/>
      <c r="RAY16" s="7"/>
      <c r="RAZ16" s="7"/>
      <c r="RBA16" s="7"/>
      <c r="RBB16" s="7"/>
      <c r="RBC16" s="7"/>
      <c r="RBD16" s="7"/>
      <c r="RBE16" s="7"/>
      <c r="RBF16" s="7"/>
      <c r="RBG16" s="7"/>
      <c r="RBH16" s="7"/>
      <c r="RBI16" s="7"/>
      <c r="RBJ16" s="7"/>
      <c r="RBK16" s="7"/>
      <c r="RBL16" s="7"/>
      <c r="RBM16" s="7"/>
      <c r="RBN16" s="7"/>
      <c r="RBO16" s="7"/>
      <c r="RBP16" s="7"/>
      <c r="RBQ16" s="7"/>
      <c r="RBR16" s="7"/>
      <c r="RBS16" s="7"/>
      <c r="RBT16" s="7"/>
      <c r="RBU16" s="7"/>
      <c r="RBV16" s="7"/>
      <c r="RBW16" s="7"/>
      <c r="RBX16" s="7"/>
      <c r="RBY16" s="7"/>
      <c r="RBZ16" s="7"/>
      <c r="RCA16" s="7"/>
      <c r="RCB16" s="7"/>
      <c r="RCC16" s="7"/>
      <c r="RCD16" s="7"/>
      <c r="RCE16" s="7"/>
      <c r="RCF16" s="7"/>
      <c r="RCG16" s="7"/>
      <c r="RCH16" s="7"/>
      <c r="RCI16" s="7"/>
      <c r="RCJ16" s="7"/>
      <c r="RCK16" s="7"/>
      <c r="RCL16" s="7"/>
      <c r="RCM16" s="7"/>
      <c r="RCN16" s="7"/>
      <c r="RCO16" s="7"/>
      <c r="RCP16" s="7"/>
      <c r="RCQ16" s="7"/>
      <c r="RCR16" s="7"/>
      <c r="RCS16" s="7"/>
      <c r="RCT16" s="7"/>
      <c r="RCU16" s="7"/>
      <c r="RCV16" s="7"/>
      <c r="RCW16" s="7"/>
      <c r="RCX16" s="7"/>
      <c r="RCY16" s="7"/>
      <c r="RCZ16" s="7"/>
      <c r="RDA16" s="7"/>
      <c r="RDB16" s="7"/>
      <c r="RDC16" s="7"/>
      <c r="RDD16" s="7"/>
      <c r="RDE16" s="7"/>
      <c r="RDF16" s="7"/>
      <c r="RDG16" s="7"/>
      <c r="RDH16" s="7"/>
      <c r="RDI16" s="7"/>
      <c r="RDJ16" s="7"/>
      <c r="RDK16" s="7"/>
      <c r="RDL16" s="7"/>
      <c r="RDM16" s="7"/>
      <c r="RDN16" s="7"/>
      <c r="RDO16" s="7"/>
      <c r="RDP16" s="7"/>
      <c r="RDQ16" s="7"/>
      <c r="RDR16" s="7"/>
      <c r="RDS16" s="7"/>
      <c r="RDT16" s="7"/>
      <c r="RDU16" s="7"/>
      <c r="RDV16" s="7"/>
      <c r="RDW16" s="7"/>
      <c r="RDX16" s="7"/>
      <c r="RDY16" s="7"/>
      <c r="RDZ16" s="7"/>
      <c r="REA16" s="7"/>
      <c r="REB16" s="7"/>
      <c r="REC16" s="7"/>
      <c r="RED16" s="7"/>
      <c r="REE16" s="7"/>
      <c r="REF16" s="7"/>
      <c r="REG16" s="7"/>
      <c r="REH16" s="7"/>
      <c r="REI16" s="7"/>
      <c r="REJ16" s="7"/>
      <c r="REK16" s="7"/>
      <c r="REL16" s="7"/>
      <c r="REM16" s="7"/>
      <c r="REN16" s="7"/>
      <c r="REO16" s="7"/>
      <c r="REP16" s="7"/>
      <c r="REQ16" s="7"/>
      <c r="RER16" s="7"/>
      <c r="RES16" s="7"/>
      <c r="RET16" s="7"/>
      <c r="REU16" s="7"/>
      <c r="REV16" s="7"/>
      <c r="REW16" s="7"/>
      <c r="REX16" s="7"/>
      <c r="REY16" s="7"/>
      <c r="REZ16" s="7"/>
      <c r="RFA16" s="7"/>
      <c r="RFB16" s="7"/>
      <c r="RFC16" s="7"/>
      <c r="RFD16" s="7"/>
      <c r="RFE16" s="7"/>
      <c r="RFF16" s="7"/>
      <c r="RFG16" s="7"/>
      <c r="RFH16" s="7"/>
      <c r="RFI16" s="7"/>
      <c r="RFJ16" s="7"/>
      <c r="RFK16" s="7"/>
      <c r="RFL16" s="7"/>
      <c r="RFM16" s="7"/>
      <c r="RFN16" s="7"/>
      <c r="RFO16" s="7"/>
      <c r="RFP16" s="7"/>
      <c r="RFQ16" s="7"/>
      <c r="RFR16" s="7"/>
      <c r="RFS16" s="7"/>
      <c r="RFT16" s="7"/>
      <c r="RFU16" s="7"/>
      <c r="RFV16" s="7"/>
      <c r="RFW16" s="7"/>
      <c r="RFX16" s="7"/>
      <c r="RFY16" s="7"/>
      <c r="RFZ16" s="7"/>
      <c r="RGA16" s="7"/>
      <c r="RGB16" s="7"/>
      <c r="RGC16" s="7"/>
      <c r="RGD16" s="7"/>
      <c r="RGE16" s="7"/>
      <c r="RGF16" s="7"/>
      <c r="RGG16" s="7"/>
      <c r="RGH16" s="7"/>
      <c r="RGI16" s="7"/>
      <c r="RGJ16" s="7"/>
      <c r="RGK16" s="7"/>
      <c r="RGL16" s="7"/>
      <c r="RGM16" s="7"/>
      <c r="RGN16" s="7"/>
      <c r="RGO16" s="7"/>
      <c r="RGP16" s="7"/>
      <c r="RGQ16" s="7"/>
      <c r="RGR16" s="7"/>
      <c r="RGS16" s="7"/>
      <c r="RGT16" s="7"/>
      <c r="RGU16" s="7"/>
      <c r="RGV16" s="7"/>
      <c r="RGW16" s="7"/>
      <c r="RGX16" s="7"/>
      <c r="RGY16" s="7"/>
      <c r="RGZ16" s="7"/>
      <c r="RHA16" s="7"/>
      <c r="RHB16" s="7"/>
      <c r="RHC16" s="7"/>
      <c r="RHD16" s="7"/>
      <c r="RHE16" s="7"/>
      <c r="RHF16" s="7"/>
      <c r="RHG16" s="7"/>
      <c r="RHH16" s="7"/>
      <c r="RHI16" s="7"/>
      <c r="RHJ16" s="7"/>
      <c r="RHK16" s="7"/>
      <c r="RHL16" s="7"/>
      <c r="RHM16" s="7"/>
      <c r="RHN16" s="7"/>
      <c r="RHO16" s="7"/>
      <c r="RHP16" s="7"/>
      <c r="RHQ16" s="7"/>
      <c r="RHR16" s="7"/>
      <c r="RHS16" s="7"/>
      <c r="RHT16" s="7"/>
      <c r="RHU16" s="7"/>
      <c r="RHV16" s="7"/>
      <c r="RHW16" s="7"/>
      <c r="RHX16" s="7"/>
      <c r="RHY16" s="7"/>
      <c r="RHZ16" s="7"/>
      <c r="RIA16" s="7"/>
      <c r="RIB16" s="7"/>
      <c r="RIC16" s="7"/>
      <c r="RID16" s="7"/>
      <c r="RIE16" s="7"/>
      <c r="RIF16" s="7"/>
      <c r="RIG16" s="7"/>
      <c r="RIH16" s="7"/>
      <c r="RII16" s="7"/>
      <c r="RIJ16" s="7"/>
      <c r="RIK16" s="7"/>
      <c r="RIL16" s="7"/>
      <c r="RIM16" s="7"/>
      <c r="RIN16" s="7"/>
      <c r="RIO16" s="7"/>
      <c r="RIP16" s="7"/>
      <c r="RIQ16" s="7"/>
      <c r="RIR16" s="7"/>
      <c r="RIS16" s="7"/>
      <c r="RIT16" s="7"/>
      <c r="RIU16" s="7"/>
      <c r="RIV16" s="7"/>
      <c r="RIW16" s="7"/>
      <c r="RIX16" s="7"/>
      <c r="RIY16" s="7"/>
      <c r="RIZ16" s="7"/>
      <c r="RJA16" s="7"/>
      <c r="RJB16" s="7"/>
      <c r="RJC16" s="7"/>
      <c r="RJD16" s="7"/>
      <c r="RJE16" s="7"/>
      <c r="RJF16" s="7"/>
      <c r="RJG16" s="7"/>
      <c r="RJH16" s="7"/>
      <c r="RJI16" s="7"/>
      <c r="RJJ16" s="7"/>
      <c r="RJK16" s="7"/>
      <c r="RJL16" s="7"/>
      <c r="RJM16" s="7"/>
      <c r="RJN16" s="7"/>
      <c r="RJO16" s="7"/>
      <c r="RJP16" s="7"/>
      <c r="RJQ16" s="7"/>
      <c r="RJR16" s="7"/>
      <c r="RJS16" s="7"/>
      <c r="RJT16" s="7"/>
      <c r="RJU16" s="7"/>
      <c r="RJV16" s="7"/>
      <c r="RJW16" s="7"/>
      <c r="RJX16" s="7"/>
      <c r="RJY16" s="7"/>
      <c r="RJZ16" s="7"/>
      <c r="RKA16" s="7"/>
      <c r="RKB16" s="7"/>
      <c r="RKC16" s="7"/>
      <c r="RKD16" s="7"/>
      <c r="RKE16" s="7"/>
      <c r="RKF16" s="7"/>
      <c r="RKG16" s="7"/>
      <c r="RKH16" s="7"/>
      <c r="RKI16" s="7"/>
      <c r="RKJ16" s="7"/>
      <c r="RKK16" s="7"/>
      <c r="RKL16" s="7"/>
      <c r="RKM16" s="7"/>
      <c r="RKN16" s="7"/>
      <c r="RKO16" s="7"/>
      <c r="RKP16" s="7"/>
      <c r="RKQ16" s="7"/>
      <c r="RKR16" s="7"/>
      <c r="RKS16" s="7"/>
      <c r="RKT16" s="7"/>
      <c r="RKU16" s="7"/>
      <c r="RKV16" s="7"/>
      <c r="RKW16" s="7"/>
      <c r="RKX16" s="7"/>
      <c r="RKY16" s="7"/>
      <c r="RKZ16" s="7"/>
      <c r="RLA16" s="7"/>
      <c r="RLB16" s="7"/>
      <c r="RLC16" s="7"/>
      <c r="RLD16" s="7"/>
      <c r="RLE16" s="7"/>
      <c r="RLF16" s="7"/>
      <c r="RLG16" s="7"/>
      <c r="RLH16" s="7"/>
      <c r="RLI16" s="7"/>
      <c r="RLJ16" s="7"/>
      <c r="RLK16" s="7"/>
      <c r="RLL16" s="7"/>
      <c r="RLM16" s="7"/>
      <c r="RLN16" s="7"/>
      <c r="RLO16" s="7"/>
      <c r="RLP16" s="7"/>
      <c r="RLQ16" s="7"/>
      <c r="RLR16" s="7"/>
      <c r="RLS16" s="7"/>
      <c r="RLT16" s="7"/>
      <c r="RLU16" s="7"/>
      <c r="RLV16" s="7"/>
      <c r="RLW16" s="7"/>
      <c r="RLX16" s="7"/>
      <c r="RLY16" s="7"/>
      <c r="RLZ16" s="7"/>
      <c r="RMA16" s="7"/>
      <c r="RMB16" s="7"/>
      <c r="RMC16" s="7"/>
      <c r="RMD16" s="7"/>
      <c r="RME16" s="7"/>
      <c r="RMF16" s="7"/>
      <c r="RMG16" s="7"/>
      <c r="RMH16" s="7"/>
      <c r="RMI16" s="7"/>
      <c r="RMJ16" s="7"/>
      <c r="RMK16" s="7"/>
      <c r="RML16" s="7"/>
      <c r="RMM16" s="7"/>
      <c r="RMN16" s="7"/>
      <c r="RMO16" s="7"/>
      <c r="RMP16" s="7"/>
      <c r="RMQ16" s="7"/>
      <c r="RMR16" s="7"/>
      <c r="RMS16" s="7"/>
      <c r="RMT16" s="7"/>
      <c r="RMU16" s="7"/>
      <c r="RMV16" s="7"/>
      <c r="RMW16" s="7"/>
      <c r="RMX16" s="7"/>
      <c r="RMY16" s="7"/>
      <c r="RMZ16" s="7"/>
      <c r="RNA16" s="7"/>
      <c r="RNB16" s="7"/>
      <c r="RNC16" s="7"/>
      <c r="RND16" s="7"/>
      <c r="RNE16" s="7"/>
      <c r="RNF16" s="7"/>
      <c r="RNG16" s="7"/>
      <c r="RNH16" s="7"/>
      <c r="RNI16" s="7"/>
      <c r="RNJ16" s="7"/>
      <c r="RNK16" s="7"/>
      <c r="RNL16" s="7"/>
      <c r="RNM16" s="7"/>
      <c r="RNN16" s="7"/>
      <c r="RNO16" s="7"/>
      <c r="RNP16" s="7"/>
      <c r="RNQ16" s="7"/>
      <c r="RNR16" s="7"/>
      <c r="RNS16" s="7"/>
      <c r="RNT16" s="7"/>
      <c r="RNU16" s="7"/>
      <c r="RNV16" s="7"/>
      <c r="RNW16" s="7"/>
      <c r="RNX16" s="7"/>
      <c r="RNY16" s="7"/>
      <c r="RNZ16" s="7"/>
      <c r="ROA16" s="7"/>
      <c r="ROB16" s="7"/>
      <c r="ROC16" s="7"/>
      <c r="ROD16" s="7"/>
      <c r="ROE16" s="7"/>
      <c r="ROF16" s="7"/>
      <c r="ROG16" s="7"/>
      <c r="ROH16" s="7"/>
      <c r="ROI16" s="7"/>
      <c r="ROJ16" s="7"/>
      <c r="ROK16" s="7"/>
      <c r="ROL16" s="7"/>
      <c r="ROM16" s="7"/>
      <c r="RON16" s="7"/>
      <c r="ROO16" s="7"/>
      <c r="ROP16" s="7"/>
      <c r="ROQ16" s="7"/>
      <c r="ROR16" s="7"/>
      <c r="ROS16" s="7"/>
      <c r="ROT16" s="7"/>
      <c r="ROU16" s="7"/>
      <c r="ROV16" s="7"/>
      <c r="ROW16" s="7"/>
      <c r="ROX16" s="7"/>
      <c r="ROY16" s="7"/>
      <c r="ROZ16" s="7"/>
      <c r="RPA16" s="7"/>
      <c r="RPB16" s="7"/>
      <c r="RPC16" s="7"/>
      <c r="RPD16" s="7"/>
      <c r="RPE16" s="7"/>
      <c r="RPF16" s="7"/>
      <c r="RPG16" s="7"/>
      <c r="RPH16" s="7"/>
      <c r="RPI16" s="7"/>
      <c r="RPJ16" s="7"/>
      <c r="RPK16" s="7"/>
      <c r="RPL16" s="7"/>
      <c r="RPM16" s="7"/>
      <c r="RPN16" s="7"/>
      <c r="RPO16" s="7"/>
      <c r="RPP16" s="7"/>
      <c r="RPQ16" s="7"/>
      <c r="RPR16" s="7"/>
      <c r="RPS16" s="7"/>
      <c r="RPT16" s="7"/>
      <c r="RPU16" s="7"/>
      <c r="RPV16" s="7"/>
      <c r="RPW16" s="7"/>
      <c r="RPX16" s="7"/>
      <c r="RPY16" s="7"/>
      <c r="RPZ16" s="7"/>
      <c r="RQA16" s="7"/>
      <c r="RQB16" s="7"/>
      <c r="RQC16" s="7"/>
      <c r="RQD16" s="7"/>
      <c r="RQE16" s="7"/>
      <c r="RQF16" s="7"/>
      <c r="RQG16" s="7"/>
      <c r="RQH16" s="7"/>
      <c r="RQI16" s="7"/>
      <c r="RQJ16" s="7"/>
      <c r="RQK16" s="7"/>
      <c r="RQL16" s="7"/>
      <c r="RQM16" s="7"/>
      <c r="RQN16" s="7"/>
      <c r="RQO16" s="7"/>
      <c r="RQP16" s="7"/>
      <c r="RQQ16" s="7"/>
      <c r="RQR16" s="7"/>
      <c r="RQS16" s="7"/>
      <c r="RQT16" s="7"/>
      <c r="RQU16" s="7"/>
      <c r="RQV16" s="7"/>
      <c r="RQW16" s="7"/>
      <c r="RQX16" s="7"/>
      <c r="RQY16" s="7"/>
      <c r="RQZ16" s="7"/>
      <c r="RRA16" s="7"/>
      <c r="RRB16" s="7"/>
      <c r="RRC16" s="7"/>
      <c r="RRD16" s="7"/>
      <c r="RRE16" s="7"/>
      <c r="RRF16" s="7"/>
      <c r="RRG16" s="7"/>
      <c r="RRH16" s="7"/>
      <c r="RRI16" s="7"/>
      <c r="RRJ16" s="7"/>
      <c r="RRK16" s="7"/>
      <c r="RRL16" s="7"/>
      <c r="RRM16" s="7"/>
      <c r="RRN16" s="7"/>
      <c r="RRO16" s="7"/>
      <c r="RRP16" s="7"/>
      <c r="RRQ16" s="7"/>
      <c r="RRR16" s="7"/>
      <c r="RRS16" s="7"/>
      <c r="RRT16" s="7"/>
      <c r="RRU16" s="7"/>
      <c r="RRV16" s="7"/>
      <c r="RRW16" s="7"/>
      <c r="RRX16" s="7"/>
      <c r="RRY16" s="7"/>
      <c r="RRZ16" s="7"/>
      <c r="RSA16" s="7"/>
      <c r="RSB16" s="7"/>
      <c r="RSC16" s="7"/>
      <c r="RSD16" s="7"/>
      <c r="RSE16" s="7"/>
      <c r="RSF16" s="7"/>
      <c r="RSG16" s="7"/>
      <c r="RSH16" s="7"/>
      <c r="RSI16" s="7"/>
      <c r="RSJ16" s="7"/>
      <c r="RSK16" s="7"/>
      <c r="RSL16" s="7"/>
      <c r="RSM16" s="7"/>
      <c r="RSN16" s="7"/>
      <c r="RSO16" s="7"/>
      <c r="RSP16" s="7"/>
      <c r="RSQ16" s="7"/>
      <c r="RSR16" s="7"/>
      <c r="RSS16" s="7"/>
      <c r="RST16" s="7"/>
      <c r="RSU16" s="7"/>
      <c r="RSV16" s="7"/>
      <c r="RSW16" s="7"/>
      <c r="RSX16" s="7"/>
      <c r="RSY16" s="7"/>
      <c r="RSZ16" s="7"/>
      <c r="RTA16" s="7"/>
      <c r="RTB16" s="7"/>
      <c r="RTC16" s="7"/>
      <c r="RTD16" s="7"/>
      <c r="RTE16" s="7"/>
      <c r="RTF16" s="7"/>
      <c r="RTG16" s="7"/>
      <c r="RTH16" s="7"/>
      <c r="RTI16" s="7"/>
      <c r="RTJ16" s="7"/>
      <c r="RTK16" s="7"/>
      <c r="RTL16" s="7"/>
      <c r="RTM16" s="7"/>
      <c r="RTN16" s="7"/>
      <c r="RTO16" s="7"/>
      <c r="RTP16" s="7"/>
      <c r="RTQ16" s="7"/>
      <c r="RTR16" s="7"/>
      <c r="RTS16" s="7"/>
      <c r="RTT16" s="7"/>
      <c r="RTU16" s="7"/>
      <c r="RTV16" s="7"/>
      <c r="RTW16" s="7"/>
      <c r="RTX16" s="7"/>
      <c r="RTY16" s="7"/>
      <c r="RTZ16" s="7"/>
      <c r="RUA16" s="7"/>
      <c r="RUB16" s="7"/>
      <c r="RUC16" s="7"/>
      <c r="RUD16" s="7"/>
      <c r="RUE16" s="7"/>
      <c r="RUF16" s="7"/>
      <c r="RUG16" s="7"/>
      <c r="RUH16" s="7"/>
      <c r="RUI16" s="7"/>
      <c r="RUJ16" s="7"/>
      <c r="RUK16" s="7"/>
      <c r="RUL16" s="7"/>
      <c r="RUM16" s="7"/>
      <c r="RUN16" s="7"/>
      <c r="RUO16" s="7"/>
      <c r="RUP16" s="7"/>
      <c r="RUQ16" s="7"/>
      <c r="RUR16" s="7"/>
      <c r="RUS16" s="7"/>
      <c r="RUT16" s="7"/>
      <c r="RUU16" s="7"/>
      <c r="RUV16" s="7"/>
      <c r="RUW16" s="7"/>
      <c r="RUX16" s="7"/>
      <c r="RUY16" s="7"/>
      <c r="RUZ16" s="7"/>
      <c r="RVA16" s="7"/>
      <c r="RVB16" s="7"/>
      <c r="RVC16" s="7"/>
      <c r="RVD16" s="7"/>
      <c r="RVE16" s="7"/>
      <c r="RVF16" s="7"/>
      <c r="RVG16" s="7"/>
      <c r="RVH16" s="7"/>
      <c r="RVI16" s="7"/>
      <c r="RVJ16" s="7"/>
      <c r="RVK16" s="7"/>
      <c r="RVL16" s="7"/>
      <c r="RVM16" s="7"/>
      <c r="RVN16" s="7"/>
      <c r="RVO16" s="7"/>
      <c r="RVP16" s="7"/>
      <c r="RVQ16" s="7"/>
      <c r="RVR16" s="7"/>
      <c r="RVS16" s="7"/>
      <c r="RVT16" s="7"/>
      <c r="RVU16" s="7"/>
      <c r="RVV16" s="7"/>
      <c r="RVW16" s="7"/>
      <c r="RVX16" s="7"/>
      <c r="RVY16" s="7"/>
      <c r="RVZ16" s="7"/>
      <c r="RWA16" s="7"/>
      <c r="RWB16" s="7"/>
      <c r="RWC16" s="7"/>
      <c r="RWD16" s="7"/>
      <c r="RWE16" s="7"/>
      <c r="RWF16" s="7"/>
      <c r="RWG16" s="7"/>
      <c r="RWH16" s="7"/>
      <c r="RWI16" s="7"/>
      <c r="RWJ16" s="7"/>
      <c r="RWK16" s="7"/>
      <c r="RWL16" s="7"/>
      <c r="RWM16" s="7"/>
      <c r="RWN16" s="7"/>
      <c r="RWO16" s="7"/>
      <c r="RWP16" s="7"/>
      <c r="RWQ16" s="7"/>
      <c r="RWR16" s="7"/>
      <c r="RWS16" s="7"/>
      <c r="RWT16" s="7"/>
      <c r="RWU16" s="7"/>
      <c r="RWV16" s="7"/>
      <c r="RWW16" s="7"/>
      <c r="RWX16" s="7"/>
      <c r="RWY16" s="7"/>
      <c r="RWZ16" s="7"/>
      <c r="RXA16" s="7"/>
      <c r="RXB16" s="7"/>
      <c r="RXC16" s="7"/>
      <c r="RXD16" s="7"/>
      <c r="RXE16" s="7"/>
      <c r="RXF16" s="7"/>
      <c r="RXG16" s="7"/>
      <c r="RXH16" s="7"/>
      <c r="RXI16" s="7"/>
      <c r="RXJ16" s="7"/>
      <c r="RXK16" s="7"/>
      <c r="RXL16" s="7"/>
      <c r="RXM16" s="7"/>
      <c r="RXN16" s="7"/>
      <c r="RXO16" s="7"/>
      <c r="RXP16" s="7"/>
      <c r="RXQ16" s="7"/>
      <c r="RXR16" s="7"/>
      <c r="RXS16" s="7"/>
      <c r="RXT16" s="7"/>
      <c r="RXU16" s="7"/>
      <c r="RXV16" s="7"/>
      <c r="RXW16" s="7"/>
      <c r="RXX16" s="7"/>
      <c r="RXY16" s="7"/>
      <c r="RXZ16" s="7"/>
      <c r="RYA16" s="7"/>
      <c r="RYB16" s="7"/>
      <c r="RYC16" s="7"/>
      <c r="RYD16" s="7"/>
      <c r="RYE16" s="7"/>
      <c r="RYF16" s="7"/>
      <c r="RYG16" s="7"/>
      <c r="RYH16" s="7"/>
      <c r="RYI16" s="7"/>
      <c r="RYJ16" s="7"/>
      <c r="RYK16" s="7"/>
      <c r="RYL16" s="7"/>
      <c r="RYM16" s="7"/>
      <c r="RYN16" s="7"/>
      <c r="RYO16" s="7"/>
      <c r="RYP16" s="7"/>
      <c r="RYQ16" s="7"/>
      <c r="RYR16" s="7"/>
      <c r="RYS16" s="7"/>
      <c r="RYT16" s="7"/>
      <c r="RYU16" s="7"/>
      <c r="RYV16" s="7"/>
      <c r="RYW16" s="7"/>
      <c r="RYX16" s="7"/>
      <c r="RYY16" s="7"/>
      <c r="RYZ16" s="7"/>
      <c r="RZA16" s="7"/>
      <c r="RZB16" s="7"/>
      <c r="RZC16" s="7"/>
      <c r="RZD16" s="7"/>
      <c r="RZE16" s="7"/>
      <c r="RZF16" s="7"/>
      <c r="RZG16" s="7"/>
      <c r="RZH16" s="7"/>
      <c r="RZI16" s="7"/>
      <c r="RZJ16" s="7"/>
      <c r="RZK16" s="7"/>
      <c r="RZL16" s="7"/>
      <c r="RZM16" s="7"/>
      <c r="RZN16" s="7"/>
      <c r="RZO16" s="7"/>
      <c r="RZP16" s="7"/>
      <c r="RZQ16" s="7"/>
      <c r="RZR16" s="7"/>
      <c r="RZS16" s="7"/>
      <c r="RZT16" s="7"/>
      <c r="RZU16" s="7"/>
      <c r="RZV16" s="7"/>
      <c r="RZW16" s="7"/>
      <c r="RZX16" s="7"/>
      <c r="RZY16" s="7"/>
      <c r="RZZ16" s="7"/>
      <c r="SAA16" s="7"/>
      <c r="SAB16" s="7"/>
      <c r="SAC16" s="7"/>
      <c r="SAD16" s="7"/>
      <c r="SAE16" s="7"/>
      <c r="SAF16" s="7"/>
      <c r="SAG16" s="7"/>
      <c r="SAH16" s="7"/>
      <c r="SAI16" s="7"/>
      <c r="SAJ16" s="7"/>
      <c r="SAK16" s="7"/>
      <c r="SAL16" s="7"/>
      <c r="SAM16" s="7"/>
      <c r="SAN16" s="7"/>
      <c r="SAO16" s="7"/>
      <c r="SAP16" s="7"/>
      <c r="SAQ16" s="7"/>
      <c r="SAR16" s="7"/>
      <c r="SAS16" s="7"/>
      <c r="SAT16" s="7"/>
      <c r="SAU16" s="7"/>
      <c r="SAV16" s="7"/>
      <c r="SAW16" s="7"/>
      <c r="SAX16" s="7"/>
      <c r="SAY16" s="7"/>
      <c r="SAZ16" s="7"/>
      <c r="SBA16" s="7"/>
      <c r="SBB16" s="7"/>
      <c r="SBC16" s="7"/>
      <c r="SBD16" s="7"/>
      <c r="SBE16" s="7"/>
      <c r="SBF16" s="7"/>
      <c r="SBG16" s="7"/>
      <c r="SBH16" s="7"/>
      <c r="SBI16" s="7"/>
      <c r="SBJ16" s="7"/>
      <c r="SBK16" s="7"/>
      <c r="SBL16" s="7"/>
      <c r="SBM16" s="7"/>
      <c r="SBN16" s="7"/>
      <c r="SBO16" s="7"/>
      <c r="SBP16" s="7"/>
      <c r="SBQ16" s="7"/>
      <c r="SBR16" s="7"/>
      <c r="SBS16" s="7"/>
      <c r="SBT16" s="7"/>
      <c r="SBU16" s="7"/>
      <c r="SBV16" s="7"/>
      <c r="SBW16" s="7"/>
      <c r="SBX16" s="7"/>
      <c r="SBY16" s="7"/>
      <c r="SBZ16" s="7"/>
      <c r="SCA16" s="7"/>
      <c r="SCB16" s="7"/>
      <c r="SCC16" s="7"/>
      <c r="SCD16" s="7"/>
      <c r="SCE16" s="7"/>
      <c r="SCF16" s="7"/>
      <c r="SCG16" s="7"/>
      <c r="SCH16" s="7"/>
      <c r="SCI16" s="7"/>
      <c r="SCJ16" s="7"/>
      <c r="SCK16" s="7"/>
      <c r="SCL16" s="7"/>
      <c r="SCM16" s="7"/>
      <c r="SCN16" s="7"/>
      <c r="SCO16" s="7"/>
      <c r="SCP16" s="7"/>
      <c r="SCQ16" s="7"/>
      <c r="SCR16" s="7"/>
      <c r="SCS16" s="7"/>
      <c r="SCT16" s="7"/>
      <c r="SCU16" s="7"/>
      <c r="SCV16" s="7"/>
      <c r="SCW16" s="7"/>
      <c r="SCX16" s="7"/>
      <c r="SCY16" s="7"/>
      <c r="SCZ16" s="7"/>
      <c r="SDA16" s="7"/>
      <c r="SDB16" s="7"/>
      <c r="SDC16" s="7"/>
      <c r="SDD16" s="7"/>
      <c r="SDE16" s="7"/>
      <c r="SDF16" s="7"/>
      <c r="SDG16" s="7"/>
      <c r="SDH16" s="7"/>
      <c r="SDI16" s="7"/>
      <c r="SDJ16" s="7"/>
      <c r="SDK16" s="7"/>
      <c r="SDL16" s="7"/>
      <c r="SDM16" s="7"/>
      <c r="SDN16" s="7"/>
      <c r="SDO16" s="7"/>
      <c r="SDP16" s="7"/>
      <c r="SDQ16" s="7"/>
      <c r="SDR16" s="7"/>
      <c r="SDS16" s="7"/>
      <c r="SDT16" s="7"/>
      <c r="SDU16" s="7"/>
      <c r="SDV16" s="7"/>
      <c r="SDW16" s="7"/>
      <c r="SDX16" s="7"/>
      <c r="SDY16" s="7"/>
      <c r="SDZ16" s="7"/>
      <c r="SEA16" s="7"/>
      <c r="SEB16" s="7"/>
      <c r="SEC16" s="7"/>
      <c r="SED16" s="7"/>
      <c r="SEE16" s="7"/>
      <c r="SEF16" s="7"/>
      <c r="SEG16" s="7"/>
      <c r="SEH16" s="7"/>
      <c r="SEI16" s="7"/>
      <c r="SEJ16" s="7"/>
      <c r="SEK16" s="7"/>
      <c r="SEL16" s="7"/>
      <c r="SEM16" s="7"/>
      <c r="SEN16" s="7"/>
      <c r="SEO16" s="7"/>
      <c r="SEP16" s="7"/>
      <c r="SEQ16" s="7"/>
      <c r="SER16" s="7"/>
      <c r="SES16" s="7"/>
      <c r="SET16" s="7"/>
      <c r="SEU16" s="7"/>
      <c r="SEV16" s="7"/>
      <c r="SEW16" s="7"/>
      <c r="SEX16" s="7"/>
      <c r="SEY16" s="7"/>
      <c r="SEZ16" s="7"/>
      <c r="SFA16" s="7"/>
      <c r="SFB16" s="7"/>
      <c r="SFC16" s="7"/>
      <c r="SFD16" s="7"/>
      <c r="SFE16" s="7"/>
      <c r="SFF16" s="7"/>
      <c r="SFG16" s="7"/>
      <c r="SFH16" s="7"/>
      <c r="SFI16" s="7"/>
      <c r="SFJ16" s="7"/>
      <c r="SFK16" s="7"/>
      <c r="SFL16" s="7"/>
      <c r="SFM16" s="7"/>
      <c r="SFN16" s="7"/>
      <c r="SFO16" s="7"/>
      <c r="SFP16" s="7"/>
      <c r="SFQ16" s="7"/>
      <c r="SFR16" s="7"/>
      <c r="SFS16" s="7"/>
      <c r="SFT16" s="7"/>
      <c r="SFU16" s="7"/>
      <c r="SFV16" s="7"/>
      <c r="SFW16" s="7"/>
      <c r="SFX16" s="7"/>
      <c r="SFY16" s="7"/>
      <c r="SFZ16" s="7"/>
      <c r="SGA16" s="7"/>
      <c r="SGB16" s="7"/>
      <c r="SGC16" s="7"/>
      <c r="SGD16" s="7"/>
      <c r="SGE16" s="7"/>
      <c r="SGF16" s="7"/>
      <c r="SGG16" s="7"/>
      <c r="SGH16" s="7"/>
      <c r="SGI16" s="7"/>
      <c r="SGJ16" s="7"/>
      <c r="SGK16" s="7"/>
      <c r="SGL16" s="7"/>
      <c r="SGM16" s="7"/>
      <c r="SGN16" s="7"/>
      <c r="SGO16" s="7"/>
      <c r="SGP16" s="7"/>
      <c r="SGQ16" s="7"/>
      <c r="SGR16" s="7"/>
      <c r="SGS16" s="7"/>
      <c r="SGT16" s="7"/>
      <c r="SGU16" s="7"/>
      <c r="SGV16" s="7"/>
      <c r="SGW16" s="7"/>
      <c r="SGX16" s="7"/>
      <c r="SGY16" s="7"/>
      <c r="SGZ16" s="7"/>
      <c r="SHA16" s="7"/>
      <c r="SHB16" s="7"/>
      <c r="SHC16" s="7"/>
      <c r="SHD16" s="7"/>
      <c r="SHE16" s="7"/>
      <c r="SHF16" s="7"/>
      <c r="SHG16" s="7"/>
      <c r="SHH16" s="7"/>
      <c r="SHI16" s="7"/>
      <c r="SHJ16" s="7"/>
      <c r="SHK16" s="7"/>
      <c r="SHL16" s="7"/>
      <c r="SHM16" s="7"/>
      <c r="SHN16" s="7"/>
      <c r="SHO16" s="7"/>
      <c r="SHP16" s="7"/>
      <c r="SHQ16" s="7"/>
      <c r="SHR16" s="7"/>
      <c r="SHS16" s="7"/>
      <c r="SHT16" s="7"/>
      <c r="SHU16" s="7"/>
      <c r="SHV16" s="7"/>
      <c r="SHW16" s="7"/>
      <c r="SHX16" s="7"/>
      <c r="SHY16" s="7"/>
      <c r="SHZ16" s="7"/>
      <c r="SIA16" s="7"/>
      <c r="SIB16" s="7"/>
      <c r="SIC16" s="7"/>
      <c r="SID16" s="7"/>
      <c r="SIE16" s="7"/>
      <c r="SIF16" s="7"/>
      <c r="SIG16" s="7"/>
      <c r="SIH16" s="7"/>
      <c r="SII16" s="7"/>
      <c r="SIJ16" s="7"/>
      <c r="SIK16" s="7"/>
      <c r="SIL16" s="7"/>
      <c r="SIM16" s="7"/>
      <c r="SIN16" s="7"/>
      <c r="SIO16" s="7"/>
      <c r="SIP16" s="7"/>
      <c r="SIQ16" s="7"/>
      <c r="SIR16" s="7"/>
      <c r="SIS16" s="7"/>
      <c r="SIT16" s="7"/>
      <c r="SIU16" s="7"/>
      <c r="SIV16" s="7"/>
      <c r="SIW16" s="7"/>
      <c r="SIX16" s="7"/>
      <c r="SIY16" s="7"/>
      <c r="SIZ16" s="7"/>
      <c r="SJA16" s="7"/>
      <c r="SJB16" s="7"/>
      <c r="SJC16" s="7"/>
      <c r="SJD16" s="7"/>
      <c r="SJE16" s="7"/>
      <c r="SJF16" s="7"/>
      <c r="SJG16" s="7"/>
      <c r="SJH16" s="7"/>
      <c r="SJI16" s="7"/>
      <c r="SJJ16" s="7"/>
      <c r="SJK16" s="7"/>
      <c r="SJL16" s="7"/>
      <c r="SJM16" s="7"/>
      <c r="SJN16" s="7"/>
      <c r="SJO16" s="7"/>
      <c r="SJP16" s="7"/>
      <c r="SJQ16" s="7"/>
      <c r="SJR16" s="7"/>
      <c r="SJS16" s="7"/>
      <c r="SJT16" s="7"/>
      <c r="SJU16" s="7"/>
      <c r="SJV16" s="7"/>
      <c r="SJW16" s="7"/>
      <c r="SJX16" s="7"/>
      <c r="SJY16" s="7"/>
      <c r="SJZ16" s="7"/>
      <c r="SKA16" s="7"/>
      <c r="SKB16" s="7"/>
      <c r="SKC16" s="7"/>
      <c r="SKD16" s="7"/>
      <c r="SKE16" s="7"/>
      <c r="SKF16" s="7"/>
      <c r="SKG16" s="7"/>
      <c r="SKH16" s="7"/>
      <c r="SKI16" s="7"/>
      <c r="SKJ16" s="7"/>
      <c r="SKK16" s="7"/>
      <c r="SKL16" s="7"/>
      <c r="SKM16" s="7"/>
      <c r="SKN16" s="7"/>
      <c r="SKO16" s="7"/>
      <c r="SKP16" s="7"/>
      <c r="SKQ16" s="7"/>
      <c r="SKR16" s="7"/>
      <c r="SKS16" s="7"/>
      <c r="SKT16" s="7"/>
      <c r="SKU16" s="7"/>
      <c r="SKV16" s="7"/>
      <c r="SKW16" s="7"/>
      <c r="SKX16" s="7"/>
      <c r="SKY16" s="7"/>
      <c r="SKZ16" s="7"/>
      <c r="SLA16" s="7"/>
      <c r="SLB16" s="7"/>
      <c r="SLC16" s="7"/>
      <c r="SLD16" s="7"/>
      <c r="SLE16" s="7"/>
      <c r="SLF16" s="7"/>
      <c r="SLG16" s="7"/>
      <c r="SLH16" s="7"/>
      <c r="SLI16" s="7"/>
      <c r="SLJ16" s="7"/>
      <c r="SLK16" s="7"/>
      <c r="SLL16" s="7"/>
      <c r="SLM16" s="7"/>
      <c r="SLN16" s="7"/>
      <c r="SLO16" s="7"/>
      <c r="SLP16" s="7"/>
      <c r="SLQ16" s="7"/>
      <c r="SLR16" s="7"/>
      <c r="SLS16" s="7"/>
      <c r="SLT16" s="7"/>
      <c r="SLU16" s="7"/>
      <c r="SLV16" s="7"/>
      <c r="SLW16" s="7"/>
      <c r="SLX16" s="7"/>
      <c r="SLY16" s="7"/>
      <c r="SLZ16" s="7"/>
      <c r="SMA16" s="7"/>
      <c r="SMB16" s="7"/>
      <c r="SMC16" s="7"/>
      <c r="SMD16" s="7"/>
      <c r="SME16" s="7"/>
      <c r="SMF16" s="7"/>
      <c r="SMG16" s="7"/>
      <c r="SMH16" s="7"/>
      <c r="SMI16" s="7"/>
      <c r="SMJ16" s="7"/>
      <c r="SMK16" s="7"/>
      <c r="SML16" s="7"/>
      <c r="SMM16" s="7"/>
      <c r="SMN16" s="7"/>
      <c r="SMO16" s="7"/>
      <c r="SMP16" s="7"/>
      <c r="SMQ16" s="7"/>
      <c r="SMR16" s="7"/>
      <c r="SMS16" s="7"/>
      <c r="SMT16" s="7"/>
      <c r="SMU16" s="7"/>
      <c r="SMV16" s="7"/>
      <c r="SMW16" s="7"/>
      <c r="SMX16" s="7"/>
      <c r="SMY16" s="7"/>
      <c r="SMZ16" s="7"/>
      <c r="SNA16" s="7"/>
      <c r="SNB16" s="7"/>
      <c r="SNC16" s="7"/>
      <c r="SND16" s="7"/>
      <c r="SNE16" s="7"/>
      <c r="SNF16" s="7"/>
      <c r="SNG16" s="7"/>
      <c r="SNH16" s="7"/>
      <c r="SNI16" s="7"/>
      <c r="SNJ16" s="7"/>
      <c r="SNK16" s="7"/>
      <c r="SNL16" s="7"/>
      <c r="SNM16" s="7"/>
      <c r="SNN16" s="7"/>
      <c r="SNO16" s="7"/>
      <c r="SNP16" s="7"/>
      <c r="SNQ16" s="7"/>
      <c r="SNR16" s="7"/>
      <c r="SNS16" s="7"/>
      <c r="SNT16" s="7"/>
      <c r="SNU16" s="7"/>
      <c r="SNV16" s="7"/>
      <c r="SNW16" s="7"/>
      <c r="SNX16" s="7"/>
      <c r="SNY16" s="7"/>
      <c r="SNZ16" s="7"/>
      <c r="SOA16" s="7"/>
      <c r="SOB16" s="7"/>
      <c r="SOC16" s="7"/>
      <c r="SOD16" s="7"/>
      <c r="SOE16" s="7"/>
      <c r="SOF16" s="7"/>
      <c r="SOG16" s="7"/>
      <c r="SOH16" s="7"/>
      <c r="SOI16" s="7"/>
      <c r="SOJ16" s="7"/>
      <c r="SOK16" s="7"/>
      <c r="SOL16" s="7"/>
      <c r="SOM16" s="7"/>
      <c r="SON16" s="7"/>
      <c r="SOO16" s="7"/>
      <c r="SOP16" s="7"/>
      <c r="SOQ16" s="7"/>
      <c r="SOR16" s="7"/>
      <c r="SOS16" s="7"/>
      <c r="SOT16" s="7"/>
      <c r="SOU16" s="7"/>
      <c r="SOV16" s="7"/>
      <c r="SOW16" s="7"/>
      <c r="SOX16" s="7"/>
      <c r="SOY16" s="7"/>
      <c r="SOZ16" s="7"/>
      <c r="SPA16" s="7"/>
      <c r="SPB16" s="7"/>
      <c r="SPC16" s="7"/>
      <c r="SPD16" s="7"/>
      <c r="SPE16" s="7"/>
      <c r="SPF16" s="7"/>
      <c r="SPG16" s="7"/>
      <c r="SPH16" s="7"/>
      <c r="SPI16" s="7"/>
      <c r="SPJ16" s="7"/>
      <c r="SPK16" s="7"/>
      <c r="SPL16" s="7"/>
      <c r="SPM16" s="7"/>
      <c r="SPN16" s="7"/>
      <c r="SPO16" s="7"/>
      <c r="SPP16" s="7"/>
      <c r="SPQ16" s="7"/>
      <c r="SPR16" s="7"/>
      <c r="SPS16" s="7"/>
      <c r="SPT16" s="7"/>
      <c r="SPU16" s="7"/>
      <c r="SPV16" s="7"/>
      <c r="SPW16" s="7"/>
      <c r="SPX16" s="7"/>
      <c r="SPY16" s="7"/>
      <c r="SPZ16" s="7"/>
      <c r="SQA16" s="7"/>
      <c r="SQB16" s="7"/>
      <c r="SQC16" s="7"/>
      <c r="SQD16" s="7"/>
      <c r="SQE16" s="7"/>
      <c r="SQF16" s="7"/>
      <c r="SQG16" s="7"/>
      <c r="SQH16" s="7"/>
      <c r="SQI16" s="7"/>
      <c r="SQJ16" s="7"/>
      <c r="SQK16" s="7"/>
      <c r="SQL16" s="7"/>
      <c r="SQM16" s="7"/>
      <c r="SQN16" s="7"/>
      <c r="SQO16" s="7"/>
      <c r="SQP16" s="7"/>
      <c r="SQQ16" s="7"/>
      <c r="SQR16" s="7"/>
      <c r="SQS16" s="7"/>
      <c r="SQT16" s="7"/>
      <c r="SQU16" s="7"/>
      <c r="SQV16" s="7"/>
      <c r="SQW16" s="7"/>
      <c r="SQX16" s="7"/>
      <c r="SQY16" s="7"/>
      <c r="SQZ16" s="7"/>
      <c r="SRA16" s="7"/>
      <c r="SRB16" s="7"/>
      <c r="SRC16" s="7"/>
      <c r="SRD16" s="7"/>
      <c r="SRE16" s="7"/>
      <c r="SRF16" s="7"/>
      <c r="SRG16" s="7"/>
      <c r="SRH16" s="7"/>
      <c r="SRI16" s="7"/>
      <c r="SRJ16" s="7"/>
      <c r="SRK16" s="7"/>
      <c r="SRL16" s="7"/>
      <c r="SRM16" s="7"/>
      <c r="SRN16" s="7"/>
      <c r="SRO16" s="7"/>
      <c r="SRP16" s="7"/>
      <c r="SRQ16" s="7"/>
      <c r="SRR16" s="7"/>
      <c r="SRS16" s="7"/>
      <c r="SRT16" s="7"/>
      <c r="SRU16" s="7"/>
      <c r="SRV16" s="7"/>
      <c r="SRW16" s="7"/>
      <c r="SRX16" s="7"/>
      <c r="SRY16" s="7"/>
      <c r="SRZ16" s="7"/>
      <c r="SSA16" s="7"/>
      <c r="SSB16" s="7"/>
      <c r="SSC16" s="7"/>
      <c r="SSD16" s="7"/>
      <c r="SSE16" s="7"/>
      <c r="SSF16" s="7"/>
      <c r="SSG16" s="7"/>
      <c r="SSH16" s="7"/>
      <c r="SSI16" s="7"/>
      <c r="SSJ16" s="7"/>
      <c r="SSK16" s="7"/>
      <c r="SSL16" s="7"/>
      <c r="SSM16" s="7"/>
      <c r="SSN16" s="7"/>
      <c r="SSO16" s="7"/>
      <c r="SSP16" s="7"/>
      <c r="SSQ16" s="7"/>
      <c r="SSR16" s="7"/>
      <c r="SSS16" s="7"/>
      <c r="SST16" s="7"/>
      <c r="SSU16" s="7"/>
      <c r="SSV16" s="7"/>
      <c r="SSW16" s="7"/>
      <c r="SSX16" s="7"/>
      <c r="SSY16" s="7"/>
      <c r="SSZ16" s="7"/>
      <c r="STA16" s="7"/>
      <c r="STB16" s="7"/>
      <c r="STC16" s="7"/>
      <c r="STD16" s="7"/>
      <c r="STE16" s="7"/>
      <c r="STF16" s="7"/>
      <c r="STG16" s="7"/>
      <c r="STH16" s="7"/>
      <c r="STI16" s="7"/>
      <c r="STJ16" s="7"/>
      <c r="STK16" s="7"/>
      <c r="STL16" s="7"/>
      <c r="STM16" s="7"/>
      <c r="STN16" s="7"/>
      <c r="STO16" s="7"/>
      <c r="STP16" s="7"/>
      <c r="STQ16" s="7"/>
      <c r="STR16" s="7"/>
      <c r="STS16" s="7"/>
      <c r="STT16" s="7"/>
      <c r="STU16" s="7"/>
      <c r="STV16" s="7"/>
      <c r="STW16" s="7"/>
      <c r="STX16" s="7"/>
      <c r="STY16" s="7"/>
      <c r="STZ16" s="7"/>
      <c r="SUA16" s="7"/>
      <c r="SUB16" s="7"/>
      <c r="SUC16" s="7"/>
      <c r="SUD16" s="7"/>
      <c r="SUE16" s="7"/>
      <c r="SUF16" s="7"/>
      <c r="SUG16" s="7"/>
      <c r="SUH16" s="7"/>
      <c r="SUI16" s="7"/>
      <c r="SUJ16" s="7"/>
      <c r="SUK16" s="7"/>
      <c r="SUL16" s="7"/>
      <c r="SUM16" s="7"/>
      <c r="SUN16" s="7"/>
      <c r="SUO16" s="7"/>
      <c r="SUP16" s="7"/>
      <c r="SUQ16" s="7"/>
      <c r="SUR16" s="7"/>
      <c r="SUS16" s="7"/>
      <c r="SUT16" s="7"/>
      <c r="SUU16" s="7"/>
      <c r="SUV16" s="7"/>
      <c r="SUW16" s="7"/>
      <c r="SUX16" s="7"/>
      <c r="SUY16" s="7"/>
      <c r="SUZ16" s="7"/>
      <c r="SVA16" s="7"/>
      <c r="SVB16" s="7"/>
      <c r="SVC16" s="7"/>
      <c r="SVD16" s="7"/>
      <c r="SVE16" s="7"/>
      <c r="SVF16" s="7"/>
      <c r="SVG16" s="7"/>
      <c r="SVH16" s="7"/>
      <c r="SVI16" s="7"/>
      <c r="SVJ16" s="7"/>
      <c r="SVK16" s="7"/>
      <c r="SVL16" s="7"/>
      <c r="SVM16" s="7"/>
      <c r="SVN16" s="7"/>
      <c r="SVO16" s="7"/>
      <c r="SVP16" s="7"/>
      <c r="SVQ16" s="7"/>
      <c r="SVR16" s="7"/>
      <c r="SVS16" s="7"/>
      <c r="SVT16" s="7"/>
      <c r="SVU16" s="7"/>
      <c r="SVV16" s="7"/>
      <c r="SVW16" s="7"/>
      <c r="SVX16" s="7"/>
      <c r="SVY16" s="7"/>
      <c r="SVZ16" s="7"/>
      <c r="SWA16" s="7"/>
      <c r="SWB16" s="7"/>
      <c r="SWC16" s="7"/>
      <c r="SWD16" s="7"/>
      <c r="SWE16" s="7"/>
      <c r="SWF16" s="7"/>
      <c r="SWG16" s="7"/>
      <c r="SWH16" s="7"/>
      <c r="SWI16" s="7"/>
      <c r="SWJ16" s="7"/>
      <c r="SWK16" s="7"/>
      <c r="SWL16" s="7"/>
      <c r="SWM16" s="7"/>
      <c r="SWN16" s="7"/>
      <c r="SWO16" s="7"/>
      <c r="SWP16" s="7"/>
      <c r="SWQ16" s="7"/>
      <c r="SWR16" s="7"/>
      <c r="SWS16" s="7"/>
      <c r="SWT16" s="7"/>
      <c r="SWU16" s="7"/>
      <c r="SWV16" s="7"/>
      <c r="SWW16" s="7"/>
      <c r="SWX16" s="7"/>
      <c r="SWY16" s="7"/>
      <c r="SWZ16" s="7"/>
      <c r="SXA16" s="7"/>
      <c r="SXB16" s="7"/>
      <c r="SXC16" s="7"/>
      <c r="SXD16" s="7"/>
      <c r="SXE16" s="7"/>
      <c r="SXF16" s="7"/>
      <c r="SXG16" s="7"/>
      <c r="SXH16" s="7"/>
      <c r="SXI16" s="7"/>
      <c r="SXJ16" s="7"/>
      <c r="SXK16" s="7"/>
      <c r="SXL16" s="7"/>
      <c r="SXM16" s="7"/>
      <c r="SXN16" s="7"/>
      <c r="SXO16" s="7"/>
      <c r="SXP16" s="7"/>
      <c r="SXQ16" s="7"/>
      <c r="SXR16" s="7"/>
      <c r="SXS16" s="7"/>
      <c r="SXT16" s="7"/>
      <c r="SXU16" s="7"/>
      <c r="SXV16" s="7"/>
      <c r="SXW16" s="7"/>
      <c r="SXX16" s="7"/>
      <c r="SXY16" s="7"/>
      <c r="SXZ16" s="7"/>
      <c r="SYA16" s="7"/>
      <c r="SYB16" s="7"/>
      <c r="SYC16" s="7"/>
      <c r="SYD16" s="7"/>
      <c r="SYE16" s="7"/>
      <c r="SYF16" s="7"/>
      <c r="SYG16" s="7"/>
      <c r="SYH16" s="7"/>
      <c r="SYI16" s="7"/>
      <c r="SYJ16" s="7"/>
      <c r="SYK16" s="7"/>
      <c r="SYL16" s="7"/>
      <c r="SYM16" s="7"/>
      <c r="SYN16" s="7"/>
      <c r="SYO16" s="7"/>
      <c r="SYP16" s="7"/>
      <c r="SYQ16" s="7"/>
      <c r="SYR16" s="7"/>
      <c r="SYS16" s="7"/>
      <c r="SYT16" s="7"/>
      <c r="SYU16" s="7"/>
      <c r="SYV16" s="7"/>
      <c r="SYW16" s="7"/>
      <c r="SYX16" s="7"/>
      <c r="SYY16" s="7"/>
      <c r="SYZ16" s="7"/>
      <c r="SZA16" s="7"/>
      <c r="SZB16" s="7"/>
      <c r="SZC16" s="7"/>
      <c r="SZD16" s="7"/>
      <c r="SZE16" s="7"/>
      <c r="SZF16" s="7"/>
      <c r="SZG16" s="7"/>
      <c r="SZH16" s="7"/>
      <c r="SZI16" s="7"/>
      <c r="SZJ16" s="7"/>
      <c r="SZK16" s="7"/>
      <c r="SZL16" s="7"/>
      <c r="SZM16" s="7"/>
      <c r="SZN16" s="7"/>
      <c r="SZO16" s="7"/>
      <c r="SZP16" s="7"/>
      <c r="SZQ16" s="7"/>
      <c r="SZR16" s="7"/>
      <c r="SZS16" s="7"/>
      <c r="SZT16" s="7"/>
      <c r="SZU16" s="7"/>
      <c r="SZV16" s="7"/>
      <c r="SZW16" s="7"/>
      <c r="SZX16" s="7"/>
      <c r="SZY16" s="7"/>
      <c r="SZZ16" s="7"/>
      <c r="TAA16" s="7"/>
      <c r="TAB16" s="7"/>
      <c r="TAC16" s="7"/>
      <c r="TAD16" s="7"/>
      <c r="TAE16" s="7"/>
      <c r="TAF16" s="7"/>
      <c r="TAG16" s="7"/>
      <c r="TAH16" s="7"/>
      <c r="TAI16" s="7"/>
      <c r="TAJ16" s="7"/>
      <c r="TAK16" s="7"/>
      <c r="TAL16" s="7"/>
      <c r="TAM16" s="7"/>
      <c r="TAN16" s="7"/>
      <c r="TAO16" s="7"/>
      <c r="TAP16" s="7"/>
      <c r="TAQ16" s="7"/>
      <c r="TAR16" s="7"/>
      <c r="TAS16" s="7"/>
      <c r="TAT16" s="7"/>
      <c r="TAU16" s="7"/>
      <c r="TAV16" s="7"/>
      <c r="TAW16" s="7"/>
      <c r="TAX16" s="7"/>
      <c r="TAY16" s="7"/>
      <c r="TAZ16" s="7"/>
      <c r="TBA16" s="7"/>
      <c r="TBB16" s="7"/>
      <c r="TBC16" s="7"/>
      <c r="TBD16" s="7"/>
      <c r="TBE16" s="7"/>
      <c r="TBF16" s="7"/>
      <c r="TBG16" s="7"/>
      <c r="TBH16" s="7"/>
      <c r="TBI16" s="7"/>
      <c r="TBJ16" s="7"/>
      <c r="TBK16" s="7"/>
      <c r="TBL16" s="7"/>
      <c r="TBM16" s="7"/>
      <c r="TBN16" s="7"/>
      <c r="TBO16" s="7"/>
      <c r="TBP16" s="7"/>
      <c r="TBQ16" s="7"/>
      <c r="TBR16" s="7"/>
      <c r="TBS16" s="7"/>
      <c r="TBT16" s="7"/>
      <c r="TBU16" s="7"/>
      <c r="TBV16" s="7"/>
      <c r="TBW16" s="7"/>
      <c r="TBX16" s="7"/>
      <c r="TBY16" s="7"/>
      <c r="TBZ16" s="7"/>
      <c r="TCA16" s="7"/>
      <c r="TCB16" s="7"/>
      <c r="TCC16" s="7"/>
      <c r="TCD16" s="7"/>
      <c r="TCE16" s="7"/>
      <c r="TCF16" s="7"/>
      <c r="TCG16" s="7"/>
      <c r="TCH16" s="7"/>
      <c r="TCI16" s="7"/>
      <c r="TCJ16" s="7"/>
      <c r="TCK16" s="7"/>
      <c r="TCL16" s="7"/>
      <c r="TCM16" s="7"/>
      <c r="TCN16" s="7"/>
      <c r="TCO16" s="7"/>
      <c r="TCP16" s="7"/>
      <c r="TCQ16" s="7"/>
      <c r="TCR16" s="7"/>
      <c r="TCS16" s="7"/>
      <c r="TCT16" s="7"/>
      <c r="TCU16" s="7"/>
      <c r="TCV16" s="7"/>
      <c r="TCW16" s="7"/>
      <c r="TCX16" s="7"/>
      <c r="TCY16" s="7"/>
      <c r="TCZ16" s="7"/>
      <c r="TDA16" s="7"/>
      <c r="TDB16" s="7"/>
      <c r="TDC16" s="7"/>
      <c r="TDD16" s="7"/>
      <c r="TDE16" s="7"/>
      <c r="TDF16" s="7"/>
      <c r="TDG16" s="7"/>
      <c r="TDH16" s="7"/>
      <c r="TDI16" s="7"/>
      <c r="TDJ16" s="7"/>
      <c r="TDK16" s="7"/>
      <c r="TDL16" s="7"/>
      <c r="TDM16" s="7"/>
      <c r="TDN16" s="7"/>
      <c r="TDO16" s="7"/>
      <c r="TDP16" s="7"/>
      <c r="TDQ16" s="7"/>
      <c r="TDR16" s="7"/>
      <c r="TDS16" s="7"/>
      <c r="TDT16" s="7"/>
      <c r="TDU16" s="7"/>
      <c r="TDV16" s="7"/>
      <c r="TDW16" s="7"/>
      <c r="TDX16" s="7"/>
      <c r="TDY16" s="7"/>
      <c r="TDZ16" s="7"/>
      <c r="TEA16" s="7"/>
      <c r="TEB16" s="7"/>
      <c r="TEC16" s="7"/>
      <c r="TED16" s="7"/>
      <c r="TEE16" s="7"/>
      <c r="TEF16" s="7"/>
      <c r="TEG16" s="7"/>
      <c r="TEH16" s="7"/>
      <c r="TEI16" s="7"/>
      <c r="TEJ16" s="7"/>
      <c r="TEK16" s="7"/>
      <c r="TEL16" s="7"/>
      <c r="TEM16" s="7"/>
      <c r="TEN16" s="7"/>
      <c r="TEO16" s="7"/>
      <c r="TEP16" s="7"/>
      <c r="TEQ16" s="7"/>
      <c r="TER16" s="7"/>
      <c r="TES16" s="7"/>
      <c r="TET16" s="7"/>
      <c r="TEU16" s="7"/>
      <c r="TEV16" s="7"/>
      <c r="TEW16" s="7"/>
      <c r="TEX16" s="7"/>
      <c r="TEY16" s="7"/>
      <c r="TEZ16" s="7"/>
      <c r="TFA16" s="7"/>
      <c r="TFB16" s="7"/>
      <c r="TFC16" s="7"/>
      <c r="TFD16" s="7"/>
      <c r="TFE16" s="7"/>
      <c r="TFF16" s="7"/>
      <c r="TFG16" s="7"/>
      <c r="TFH16" s="7"/>
      <c r="TFI16" s="7"/>
      <c r="TFJ16" s="7"/>
      <c r="TFK16" s="7"/>
      <c r="TFL16" s="7"/>
      <c r="TFM16" s="7"/>
      <c r="TFN16" s="7"/>
      <c r="TFO16" s="7"/>
      <c r="TFP16" s="7"/>
      <c r="TFQ16" s="7"/>
      <c r="TFR16" s="7"/>
      <c r="TFS16" s="7"/>
      <c r="TFT16" s="7"/>
      <c r="TFU16" s="7"/>
      <c r="TFV16" s="7"/>
      <c r="TFW16" s="7"/>
      <c r="TFX16" s="7"/>
      <c r="TFY16" s="7"/>
      <c r="TFZ16" s="7"/>
      <c r="TGA16" s="7"/>
      <c r="TGB16" s="7"/>
      <c r="TGC16" s="7"/>
      <c r="TGD16" s="7"/>
      <c r="TGE16" s="7"/>
      <c r="TGF16" s="7"/>
      <c r="TGG16" s="7"/>
      <c r="TGH16" s="7"/>
      <c r="TGI16" s="7"/>
      <c r="TGJ16" s="7"/>
      <c r="TGK16" s="7"/>
      <c r="TGL16" s="7"/>
      <c r="TGM16" s="7"/>
      <c r="TGN16" s="7"/>
      <c r="TGO16" s="7"/>
      <c r="TGP16" s="7"/>
      <c r="TGQ16" s="7"/>
      <c r="TGR16" s="7"/>
      <c r="TGS16" s="7"/>
      <c r="TGT16" s="7"/>
      <c r="TGU16" s="7"/>
      <c r="TGV16" s="7"/>
      <c r="TGW16" s="7"/>
      <c r="TGX16" s="7"/>
      <c r="TGY16" s="7"/>
      <c r="TGZ16" s="7"/>
      <c r="THA16" s="7"/>
      <c r="THB16" s="7"/>
      <c r="THC16" s="7"/>
      <c r="THD16" s="7"/>
      <c r="THE16" s="7"/>
      <c r="THF16" s="7"/>
      <c r="THG16" s="7"/>
      <c r="THH16" s="7"/>
      <c r="THI16" s="7"/>
      <c r="THJ16" s="7"/>
      <c r="THK16" s="7"/>
      <c r="THL16" s="7"/>
      <c r="THM16" s="7"/>
      <c r="THN16" s="7"/>
      <c r="THO16" s="7"/>
      <c r="THP16" s="7"/>
      <c r="THQ16" s="7"/>
      <c r="THR16" s="7"/>
      <c r="THS16" s="7"/>
      <c r="THT16" s="7"/>
      <c r="THU16" s="7"/>
      <c r="THV16" s="7"/>
      <c r="THW16" s="7"/>
      <c r="THX16" s="7"/>
      <c r="THY16" s="7"/>
      <c r="THZ16" s="7"/>
      <c r="TIA16" s="7"/>
      <c r="TIB16" s="7"/>
      <c r="TIC16" s="7"/>
      <c r="TID16" s="7"/>
      <c r="TIE16" s="7"/>
      <c r="TIF16" s="7"/>
      <c r="TIG16" s="7"/>
      <c r="TIH16" s="7"/>
      <c r="TII16" s="7"/>
      <c r="TIJ16" s="7"/>
      <c r="TIK16" s="7"/>
      <c r="TIL16" s="7"/>
      <c r="TIM16" s="7"/>
      <c r="TIN16" s="7"/>
      <c r="TIO16" s="7"/>
      <c r="TIP16" s="7"/>
      <c r="TIQ16" s="7"/>
      <c r="TIR16" s="7"/>
      <c r="TIS16" s="7"/>
      <c r="TIT16" s="7"/>
      <c r="TIU16" s="7"/>
      <c r="TIV16" s="7"/>
      <c r="TIW16" s="7"/>
      <c r="TIX16" s="7"/>
      <c r="TIY16" s="7"/>
      <c r="TIZ16" s="7"/>
      <c r="TJA16" s="7"/>
      <c r="TJB16" s="7"/>
      <c r="TJC16" s="7"/>
      <c r="TJD16" s="7"/>
      <c r="TJE16" s="7"/>
      <c r="TJF16" s="7"/>
      <c r="TJG16" s="7"/>
      <c r="TJH16" s="7"/>
      <c r="TJI16" s="7"/>
      <c r="TJJ16" s="7"/>
      <c r="TJK16" s="7"/>
      <c r="TJL16" s="7"/>
      <c r="TJM16" s="7"/>
      <c r="TJN16" s="7"/>
      <c r="TJO16" s="7"/>
      <c r="TJP16" s="7"/>
      <c r="TJQ16" s="7"/>
      <c r="TJR16" s="7"/>
      <c r="TJS16" s="7"/>
      <c r="TJT16" s="7"/>
      <c r="TJU16" s="7"/>
      <c r="TJV16" s="7"/>
      <c r="TJW16" s="7"/>
      <c r="TJX16" s="7"/>
      <c r="TJY16" s="7"/>
      <c r="TJZ16" s="7"/>
      <c r="TKA16" s="7"/>
      <c r="TKB16" s="7"/>
      <c r="TKC16" s="7"/>
      <c r="TKD16" s="7"/>
      <c r="TKE16" s="7"/>
      <c r="TKF16" s="7"/>
      <c r="TKG16" s="7"/>
      <c r="TKH16" s="7"/>
      <c r="TKI16" s="7"/>
      <c r="TKJ16" s="7"/>
      <c r="TKK16" s="7"/>
      <c r="TKL16" s="7"/>
      <c r="TKM16" s="7"/>
      <c r="TKN16" s="7"/>
      <c r="TKO16" s="7"/>
      <c r="TKP16" s="7"/>
      <c r="TKQ16" s="7"/>
      <c r="TKR16" s="7"/>
      <c r="TKS16" s="7"/>
      <c r="TKT16" s="7"/>
      <c r="TKU16" s="7"/>
      <c r="TKV16" s="7"/>
      <c r="TKW16" s="7"/>
      <c r="TKX16" s="7"/>
      <c r="TKY16" s="7"/>
      <c r="TKZ16" s="7"/>
      <c r="TLA16" s="7"/>
      <c r="TLB16" s="7"/>
      <c r="TLC16" s="7"/>
      <c r="TLD16" s="7"/>
      <c r="TLE16" s="7"/>
      <c r="TLF16" s="7"/>
      <c r="TLG16" s="7"/>
      <c r="TLH16" s="7"/>
      <c r="TLI16" s="7"/>
      <c r="TLJ16" s="7"/>
      <c r="TLK16" s="7"/>
      <c r="TLL16" s="7"/>
      <c r="TLM16" s="7"/>
      <c r="TLN16" s="7"/>
      <c r="TLO16" s="7"/>
      <c r="TLP16" s="7"/>
      <c r="TLQ16" s="7"/>
      <c r="TLR16" s="7"/>
      <c r="TLS16" s="7"/>
      <c r="TLT16" s="7"/>
      <c r="TLU16" s="7"/>
      <c r="TLV16" s="7"/>
      <c r="TLW16" s="7"/>
      <c r="TLX16" s="7"/>
      <c r="TLY16" s="7"/>
      <c r="TLZ16" s="7"/>
      <c r="TMA16" s="7"/>
      <c r="TMB16" s="7"/>
      <c r="TMC16" s="7"/>
      <c r="TMD16" s="7"/>
      <c r="TME16" s="7"/>
      <c r="TMF16" s="7"/>
      <c r="TMG16" s="7"/>
      <c r="TMH16" s="7"/>
      <c r="TMI16" s="7"/>
      <c r="TMJ16" s="7"/>
      <c r="TMK16" s="7"/>
      <c r="TML16" s="7"/>
      <c r="TMM16" s="7"/>
      <c r="TMN16" s="7"/>
      <c r="TMO16" s="7"/>
      <c r="TMP16" s="7"/>
      <c r="TMQ16" s="7"/>
      <c r="TMR16" s="7"/>
      <c r="TMS16" s="7"/>
      <c r="TMT16" s="7"/>
      <c r="TMU16" s="7"/>
      <c r="TMV16" s="7"/>
      <c r="TMW16" s="7"/>
      <c r="TMX16" s="7"/>
      <c r="TMY16" s="7"/>
      <c r="TMZ16" s="7"/>
      <c r="TNA16" s="7"/>
      <c r="TNB16" s="7"/>
      <c r="TNC16" s="7"/>
      <c r="TND16" s="7"/>
      <c r="TNE16" s="7"/>
      <c r="TNF16" s="7"/>
      <c r="TNG16" s="7"/>
      <c r="TNH16" s="7"/>
      <c r="TNI16" s="7"/>
      <c r="TNJ16" s="7"/>
      <c r="TNK16" s="7"/>
      <c r="TNL16" s="7"/>
      <c r="TNM16" s="7"/>
      <c r="TNN16" s="7"/>
      <c r="TNO16" s="7"/>
      <c r="TNP16" s="7"/>
      <c r="TNQ16" s="7"/>
      <c r="TNR16" s="7"/>
      <c r="TNS16" s="7"/>
      <c r="TNT16" s="7"/>
      <c r="TNU16" s="7"/>
      <c r="TNV16" s="7"/>
      <c r="TNW16" s="7"/>
      <c r="TNX16" s="7"/>
      <c r="TNY16" s="7"/>
      <c r="TNZ16" s="7"/>
      <c r="TOA16" s="7"/>
      <c r="TOB16" s="7"/>
      <c r="TOC16" s="7"/>
      <c r="TOD16" s="7"/>
      <c r="TOE16" s="7"/>
      <c r="TOF16" s="7"/>
      <c r="TOG16" s="7"/>
      <c r="TOH16" s="7"/>
      <c r="TOI16" s="7"/>
      <c r="TOJ16" s="7"/>
      <c r="TOK16" s="7"/>
      <c r="TOL16" s="7"/>
      <c r="TOM16" s="7"/>
      <c r="TON16" s="7"/>
      <c r="TOO16" s="7"/>
      <c r="TOP16" s="7"/>
      <c r="TOQ16" s="7"/>
      <c r="TOR16" s="7"/>
      <c r="TOS16" s="7"/>
      <c r="TOT16" s="7"/>
      <c r="TOU16" s="7"/>
      <c r="TOV16" s="7"/>
      <c r="TOW16" s="7"/>
      <c r="TOX16" s="7"/>
      <c r="TOY16" s="7"/>
      <c r="TOZ16" s="7"/>
      <c r="TPA16" s="7"/>
      <c r="TPB16" s="7"/>
      <c r="TPC16" s="7"/>
      <c r="TPD16" s="7"/>
      <c r="TPE16" s="7"/>
      <c r="TPF16" s="7"/>
      <c r="TPG16" s="7"/>
      <c r="TPH16" s="7"/>
      <c r="TPI16" s="7"/>
      <c r="TPJ16" s="7"/>
      <c r="TPK16" s="7"/>
      <c r="TPL16" s="7"/>
      <c r="TPM16" s="7"/>
      <c r="TPN16" s="7"/>
      <c r="TPO16" s="7"/>
      <c r="TPP16" s="7"/>
      <c r="TPQ16" s="7"/>
      <c r="TPR16" s="7"/>
      <c r="TPS16" s="7"/>
      <c r="TPT16" s="7"/>
      <c r="TPU16" s="7"/>
      <c r="TPV16" s="7"/>
      <c r="TPW16" s="7"/>
      <c r="TPX16" s="7"/>
      <c r="TPY16" s="7"/>
      <c r="TPZ16" s="7"/>
      <c r="TQA16" s="7"/>
      <c r="TQB16" s="7"/>
      <c r="TQC16" s="7"/>
      <c r="TQD16" s="7"/>
      <c r="TQE16" s="7"/>
      <c r="TQF16" s="7"/>
      <c r="TQG16" s="7"/>
      <c r="TQH16" s="7"/>
      <c r="TQI16" s="7"/>
      <c r="TQJ16" s="7"/>
      <c r="TQK16" s="7"/>
      <c r="TQL16" s="7"/>
      <c r="TQM16" s="7"/>
      <c r="TQN16" s="7"/>
      <c r="TQO16" s="7"/>
      <c r="TQP16" s="7"/>
      <c r="TQQ16" s="7"/>
      <c r="TQR16" s="7"/>
      <c r="TQS16" s="7"/>
      <c r="TQT16" s="7"/>
      <c r="TQU16" s="7"/>
      <c r="TQV16" s="7"/>
      <c r="TQW16" s="7"/>
      <c r="TQX16" s="7"/>
      <c r="TQY16" s="7"/>
      <c r="TQZ16" s="7"/>
      <c r="TRA16" s="7"/>
      <c r="TRB16" s="7"/>
      <c r="TRC16" s="7"/>
      <c r="TRD16" s="7"/>
      <c r="TRE16" s="7"/>
      <c r="TRF16" s="7"/>
      <c r="TRG16" s="7"/>
      <c r="TRH16" s="7"/>
      <c r="TRI16" s="7"/>
      <c r="TRJ16" s="7"/>
      <c r="TRK16" s="7"/>
      <c r="TRL16" s="7"/>
      <c r="TRM16" s="7"/>
      <c r="TRN16" s="7"/>
      <c r="TRO16" s="7"/>
      <c r="TRP16" s="7"/>
      <c r="TRQ16" s="7"/>
      <c r="TRR16" s="7"/>
      <c r="TRS16" s="7"/>
      <c r="TRT16" s="7"/>
      <c r="TRU16" s="7"/>
      <c r="TRV16" s="7"/>
      <c r="TRW16" s="7"/>
      <c r="TRX16" s="7"/>
      <c r="TRY16" s="7"/>
      <c r="TRZ16" s="7"/>
      <c r="TSA16" s="7"/>
      <c r="TSB16" s="7"/>
      <c r="TSC16" s="7"/>
      <c r="TSD16" s="7"/>
      <c r="TSE16" s="7"/>
      <c r="TSF16" s="7"/>
      <c r="TSG16" s="7"/>
      <c r="TSH16" s="7"/>
      <c r="TSI16" s="7"/>
      <c r="TSJ16" s="7"/>
      <c r="TSK16" s="7"/>
      <c r="TSL16" s="7"/>
      <c r="TSM16" s="7"/>
      <c r="TSN16" s="7"/>
      <c r="TSO16" s="7"/>
      <c r="TSP16" s="7"/>
      <c r="TSQ16" s="7"/>
      <c r="TSR16" s="7"/>
      <c r="TSS16" s="7"/>
      <c r="TST16" s="7"/>
      <c r="TSU16" s="7"/>
      <c r="TSV16" s="7"/>
      <c r="TSW16" s="7"/>
      <c r="TSX16" s="7"/>
      <c r="TSY16" s="7"/>
      <c r="TSZ16" s="7"/>
      <c r="TTA16" s="7"/>
      <c r="TTB16" s="7"/>
      <c r="TTC16" s="7"/>
      <c r="TTD16" s="7"/>
      <c r="TTE16" s="7"/>
      <c r="TTF16" s="7"/>
      <c r="TTG16" s="7"/>
      <c r="TTH16" s="7"/>
      <c r="TTI16" s="7"/>
      <c r="TTJ16" s="7"/>
      <c r="TTK16" s="7"/>
      <c r="TTL16" s="7"/>
      <c r="TTM16" s="7"/>
      <c r="TTN16" s="7"/>
      <c r="TTO16" s="7"/>
      <c r="TTP16" s="7"/>
      <c r="TTQ16" s="7"/>
      <c r="TTR16" s="7"/>
      <c r="TTS16" s="7"/>
      <c r="TTT16" s="7"/>
      <c r="TTU16" s="7"/>
      <c r="TTV16" s="7"/>
      <c r="TTW16" s="7"/>
      <c r="TTX16" s="7"/>
      <c r="TTY16" s="7"/>
      <c r="TTZ16" s="7"/>
      <c r="TUA16" s="7"/>
      <c r="TUB16" s="7"/>
      <c r="TUC16" s="7"/>
      <c r="TUD16" s="7"/>
      <c r="TUE16" s="7"/>
      <c r="TUF16" s="7"/>
      <c r="TUG16" s="7"/>
      <c r="TUH16" s="7"/>
      <c r="TUI16" s="7"/>
      <c r="TUJ16" s="7"/>
      <c r="TUK16" s="7"/>
      <c r="TUL16" s="7"/>
      <c r="TUM16" s="7"/>
      <c r="TUN16" s="7"/>
      <c r="TUO16" s="7"/>
      <c r="TUP16" s="7"/>
      <c r="TUQ16" s="7"/>
      <c r="TUR16" s="7"/>
      <c r="TUS16" s="7"/>
      <c r="TUT16" s="7"/>
      <c r="TUU16" s="7"/>
      <c r="TUV16" s="7"/>
      <c r="TUW16" s="7"/>
      <c r="TUX16" s="7"/>
      <c r="TUY16" s="7"/>
      <c r="TUZ16" s="7"/>
      <c r="TVA16" s="7"/>
      <c r="TVB16" s="7"/>
      <c r="TVC16" s="7"/>
      <c r="TVD16" s="7"/>
      <c r="TVE16" s="7"/>
      <c r="TVF16" s="7"/>
      <c r="TVG16" s="7"/>
      <c r="TVH16" s="7"/>
      <c r="TVI16" s="7"/>
      <c r="TVJ16" s="7"/>
      <c r="TVK16" s="7"/>
      <c r="TVL16" s="7"/>
      <c r="TVM16" s="7"/>
      <c r="TVN16" s="7"/>
      <c r="TVO16" s="7"/>
      <c r="TVP16" s="7"/>
      <c r="TVQ16" s="7"/>
      <c r="TVR16" s="7"/>
      <c r="TVS16" s="7"/>
      <c r="TVT16" s="7"/>
      <c r="TVU16" s="7"/>
      <c r="TVV16" s="7"/>
      <c r="TVW16" s="7"/>
      <c r="TVX16" s="7"/>
      <c r="TVY16" s="7"/>
      <c r="TVZ16" s="7"/>
      <c r="TWA16" s="7"/>
      <c r="TWB16" s="7"/>
      <c r="TWC16" s="7"/>
      <c r="TWD16" s="7"/>
      <c r="TWE16" s="7"/>
      <c r="TWF16" s="7"/>
      <c r="TWG16" s="7"/>
      <c r="TWH16" s="7"/>
      <c r="TWI16" s="7"/>
      <c r="TWJ16" s="7"/>
      <c r="TWK16" s="7"/>
      <c r="TWL16" s="7"/>
      <c r="TWM16" s="7"/>
      <c r="TWN16" s="7"/>
      <c r="TWO16" s="7"/>
      <c r="TWP16" s="7"/>
      <c r="TWQ16" s="7"/>
      <c r="TWR16" s="7"/>
      <c r="TWS16" s="7"/>
      <c r="TWT16" s="7"/>
      <c r="TWU16" s="7"/>
      <c r="TWV16" s="7"/>
      <c r="TWW16" s="7"/>
      <c r="TWX16" s="7"/>
      <c r="TWY16" s="7"/>
      <c r="TWZ16" s="7"/>
      <c r="TXA16" s="7"/>
      <c r="TXB16" s="7"/>
      <c r="TXC16" s="7"/>
      <c r="TXD16" s="7"/>
      <c r="TXE16" s="7"/>
      <c r="TXF16" s="7"/>
      <c r="TXG16" s="7"/>
      <c r="TXH16" s="7"/>
      <c r="TXI16" s="7"/>
      <c r="TXJ16" s="7"/>
      <c r="TXK16" s="7"/>
      <c r="TXL16" s="7"/>
      <c r="TXM16" s="7"/>
      <c r="TXN16" s="7"/>
      <c r="TXO16" s="7"/>
      <c r="TXP16" s="7"/>
      <c r="TXQ16" s="7"/>
      <c r="TXR16" s="7"/>
      <c r="TXS16" s="7"/>
      <c r="TXT16" s="7"/>
      <c r="TXU16" s="7"/>
      <c r="TXV16" s="7"/>
      <c r="TXW16" s="7"/>
      <c r="TXX16" s="7"/>
      <c r="TXY16" s="7"/>
      <c r="TXZ16" s="7"/>
      <c r="TYA16" s="7"/>
      <c r="TYB16" s="7"/>
      <c r="TYC16" s="7"/>
      <c r="TYD16" s="7"/>
      <c r="TYE16" s="7"/>
      <c r="TYF16" s="7"/>
      <c r="TYG16" s="7"/>
      <c r="TYH16" s="7"/>
      <c r="TYI16" s="7"/>
      <c r="TYJ16" s="7"/>
      <c r="TYK16" s="7"/>
      <c r="TYL16" s="7"/>
      <c r="TYM16" s="7"/>
      <c r="TYN16" s="7"/>
      <c r="TYO16" s="7"/>
      <c r="TYP16" s="7"/>
      <c r="TYQ16" s="7"/>
      <c r="TYR16" s="7"/>
      <c r="TYS16" s="7"/>
      <c r="TYT16" s="7"/>
      <c r="TYU16" s="7"/>
      <c r="TYV16" s="7"/>
      <c r="TYW16" s="7"/>
      <c r="TYX16" s="7"/>
      <c r="TYY16" s="7"/>
      <c r="TYZ16" s="7"/>
      <c r="TZA16" s="7"/>
      <c r="TZB16" s="7"/>
      <c r="TZC16" s="7"/>
      <c r="TZD16" s="7"/>
      <c r="TZE16" s="7"/>
      <c r="TZF16" s="7"/>
      <c r="TZG16" s="7"/>
      <c r="TZH16" s="7"/>
      <c r="TZI16" s="7"/>
      <c r="TZJ16" s="7"/>
      <c r="TZK16" s="7"/>
      <c r="TZL16" s="7"/>
      <c r="TZM16" s="7"/>
      <c r="TZN16" s="7"/>
      <c r="TZO16" s="7"/>
      <c r="TZP16" s="7"/>
      <c r="TZQ16" s="7"/>
      <c r="TZR16" s="7"/>
      <c r="TZS16" s="7"/>
      <c r="TZT16" s="7"/>
      <c r="TZU16" s="7"/>
      <c r="TZV16" s="7"/>
      <c r="TZW16" s="7"/>
      <c r="TZX16" s="7"/>
      <c r="TZY16" s="7"/>
      <c r="TZZ16" s="7"/>
      <c r="UAA16" s="7"/>
      <c r="UAB16" s="7"/>
      <c r="UAC16" s="7"/>
      <c r="UAD16" s="7"/>
      <c r="UAE16" s="7"/>
      <c r="UAF16" s="7"/>
      <c r="UAG16" s="7"/>
      <c r="UAH16" s="7"/>
      <c r="UAI16" s="7"/>
      <c r="UAJ16" s="7"/>
      <c r="UAK16" s="7"/>
      <c r="UAL16" s="7"/>
      <c r="UAM16" s="7"/>
      <c r="UAN16" s="7"/>
      <c r="UAO16" s="7"/>
      <c r="UAP16" s="7"/>
      <c r="UAQ16" s="7"/>
      <c r="UAR16" s="7"/>
      <c r="UAS16" s="7"/>
      <c r="UAT16" s="7"/>
      <c r="UAU16" s="7"/>
      <c r="UAV16" s="7"/>
      <c r="UAW16" s="7"/>
      <c r="UAX16" s="7"/>
      <c r="UAY16" s="7"/>
      <c r="UAZ16" s="7"/>
      <c r="UBA16" s="7"/>
      <c r="UBB16" s="7"/>
      <c r="UBC16" s="7"/>
      <c r="UBD16" s="7"/>
      <c r="UBE16" s="7"/>
      <c r="UBF16" s="7"/>
      <c r="UBG16" s="7"/>
      <c r="UBH16" s="7"/>
      <c r="UBI16" s="7"/>
      <c r="UBJ16" s="7"/>
      <c r="UBK16" s="7"/>
      <c r="UBL16" s="7"/>
      <c r="UBM16" s="7"/>
      <c r="UBN16" s="7"/>
      <c r="UBO16" s="7"/>
      <c r="UBP16" s="7"/>
      <c r="UBQ16" s="7"/>
      <c r="UBR16" s="7"/>
      <c r="UBS16" s="7"/>
      <c r="UBT16" s="7"/>
      <c r="UBU16" s="7"/>
      <c r="UBV16" s="7"/>
      <c r="UBW16" s="7"/>
      <c r="UBX16" s="7"/>
      <c r="UBY16" s="7"/>
      <c r="UBZ16" s="7"/>
      <c r="UCA16" s="7"/>
      <c r="UCB16" s="7"/>
      <c r="UCC16" s="7"/>
      <c r="UCD16" s="7"/>
      <c r="UCE16" s="7"/>
      <c r="UCF16" s="7"/>
      <c r="UCG16" s="7"/>
      <c r="UCH16" s="7"/>
      <c r="UCI16" s="7"/>
      <c r="UCJ16" s="7"/>
      <c r="UCK16" s="7"/>
      <c r="UCL16" s="7"/>
      <c r="UCM16" s="7"/>
      <c r="UCN16" s="7"/>
      <c r="UCO16" s="7"/>
      <c r="UCP16" s="7"/>
      <c r="UCQ16" s="7"/>
      <c r="UCR16" s="7"/>
      <c r="UCS16" s="7"/>
      <c r="UCT16" s="7"/>
      <c r="UCU16" s="7"/>
      <c r="UCV16" s="7"/>
      <c r="UCW16" s="7"/>
      <c r="UCX16" s="7"/>
      <c r="UCY16" s="7"/>
      <c r="UCZ16" s="7"/>
      <c r="UDA16" s="7"/>
      <c r="UDB16" s="7"/>
      <c r="UDC16" s="7"/>
      <c r="UDD16" s="7"/>
      <c r="UDE16" s="7"/>
      <c r="UDF16" s="7"/>
      <c r="UDG16" s="7"/>
      <c r="UDH16" s="7"/>
      <c r="UDI16" s="7"/>
      <c r="UDJ16" s="7"/>
      <c r="UDK16" s="7"/>
      <c r="UDL16" s="7"/>
      <c r="UDM16" s="7"/>
      <c r="UDN16" s="7"/>
      <c r="UDO16" s="7"/>
      <c r="UDP16" s="7"/>
      <c r="UDQ16" s="7"/>
      <c r="UDR16" s="7"/>
      <c r="UDS16" s="7"/>
      <c r="UDT16" s="7"/>
      <c r="UDU16" s="7"/>
      <c r="UDV16" s="7"/>
      <c r="UDW16" s="7"/>
      <c r="UDX16" s="7"/>
      <c r="UDY16" s="7"/>
      <c r="UDZ16" s="7"/>
      <c r="UEA16" s="7"/>
      <c r="UEB16" s="7"/>
      <c r="UEC16" s="7"/>
      <c r="UED16" s="7"/>
      <c r="UEE16" s="7"/>
      <c r="UEF16" s="7"/>
      <c r="UEG16" s="7"/>
      <c r="UEH16" s="7"/>
      <c r="UEI16" s="7"/>
      <c r="UEJ16" s="7"/>
      <c r="UEK16" s="7"/>
      <c r="UEL16" s="7"/>
      <c r="UEM16" s="7"/>
      <c r="UEN16" s="7"/>
      <c r="UEO16" s="7"/>
      <c r="UEP16" s="7"/>
      <c r="UEQ16" s="7"/>
      <c r="UER16" s="7"/>
      <c r="UES16" s="7"/>
      <c r="UET16" s="7"/>
      <c r="UEU16" s="7"/>
      <c r="UEV16" s="7"/>
      <c r="UEW16" s="7"/>
      <c r="UEX16" s="7"/>
      <c r="UEY16" s="7"/>
      <c r="UEZ16" s="7"/>
      <c r="UFA16" s="7"/>
      <c r="UFB16" s="7"/>
      <c r="UFC16" s="7"/>
      <c r="UFD16" s="7"/>
      <c r="UFE16" s="7"/>
      <c r="UFF16" s="7"/>
      <c r="UFG16" s="7"/>
      <c r="UFH16" s="7"/>
      <c r="UFI16" s="7"/>
      <c r="UFJ16" s="7"/>
      <c r="UFK16" s="7"/>
      <c r="UFL16" s="7"/>
      <c r="UFM16" s="7"/>
      <c r="UFN16" s="7"/>
      <c r="UFO16" s="7"/>
      <c r="UFP16" s="7"/>
      <c r="UFQ16" s="7"/>
      <c r="UFR16" s="7"/>
      <c r="UFS16" s="7"/>
      <c r="UFT16" s="7"/>
      <c r="UFU16" s="7"/>
      <c r="UFV16" s="7"/>
      <c r="UFW16" s="7"/>
      <c r="UFX16" s="7"/>
      <c r="UFY16" s="7"/>
      <c r="UFZ16" s="7"/>
      <c r="UGA16" s="7"/>
      <c r="UGB16" s="7"/>
      <c r="UGC16" s="7"/>
      <c r="UGD16" s="7"/>
      <c r="UGE16" s="7"/>
      <c r="UGF16" s="7"/>
      <c r="UGG16" s="7"/>
      <c r="UGH16" s="7"/>
      <c r="UGI16" s="7"/>
      <c r="UGJ16" s="7"/>
      <c r="UGK16" s="7"/>
      <c r="UGL16" s="7"/>
      <c r="UGM16" s="7"/>
      <c r="UGN16" s="7"/>
      <c r="UGO16" s="7"/>
      <c r="UGP16" s="7"/>
      <c r="UGQ16" s="7"/>
      <c r="UGR16" s="7"/>
      <c r="UGS16" s="7"/>
      <c r="UGT16" s="7"/>
      <c r="UGU16" s="7"/>
      <c r="UGV16" s="7"/>
      <c r="UGW16" s="7"/>
      <c r="UGX16" s="7"/>
      <c r="UGY16" s="7"/>
      <c r="UGZ16" s="7"/>
      <c r="UHA16" s="7"/>
      <c r="UHB16" s="7"/>
      <c r="UHC16" s="7"/>
      <c r="UHD16" s="7"/>
      <c r="UHE16" s="7"/>
      <c r="UHF16" s="7"/>
      <c r="UHG16" s="7"/>
      <c r="UHH16" s="7"/>
      <c r="UHI16" s="7"/>
      <c r="UHJ16" s="7"/>
      <c r="UHK16" s="7"/>
      <c r="UHL16" s="7"/>
      <c r="UHM16" s="7"/>
      <c r="UHN16" s="7"/>
      <c r="UHO16" s="7"/>
      <c r="UHP16" s="7"/>
      <c r="UHQ16" s="7"/>
      <c r="UHR16" s="7"/>
      <c r="UHS16" s="7"/>
      <c r="UHT16" s="7"/>
      <c r="UHU16" s="7"/>
      <c r="UHV16" s="7"/>
      <c r="UHW16" s="7"/>
      <c r="UHX16" s="7"/>
      <c r="UHY16" s="7"/>
      <c r="UHZ16" s="7"/>
      <c r="UIA16" s="7"/>
      <c r="UIB16" s="7"/>
      <c r="UIC16" s="7"/>
      <c r="UID16" s="7"/>
      <c r="UIE16" s="7"/>
      <c r="UIF16" s="7"/>
      <c r="UIG16" s="7"/>
      <c r="UIH16" s="7"/>
      <c r="UII16" s="7"/>
      <c r="UIJ16" s="7"/>
      <c r="UIK16" s="7"/>
      <c r="UIL16" s="7"/>
      <c r="UIM16" s="7"/>
      <c r="UIN16" s="7"/>
      <c r="UIO16" s="7"/>
      <c r="UIP16" s="7"/>
      <c r="UIQ16" s="7"/>
      <c r="UIR16" s="7"/>
      <c r="UIS16" s="7"/>
      <c r="UIT16" s="7"/>
      <c r="UIU16" s="7"/>
      <c r="UIV16" s="7"/>
      <c r="UIW16" s="7"/>
      <c r="UIX16" s="7"/>
      <c r="UIY16" s="7"/>
      <c r="UIZ16" s="7"/>
      <c r="UJA16" s="7"/>
      <c r="UJB16" s="7"/>
      <c r="UJC16" s="7"/>
      <c r="UJD16" s="7"/>
      <c r="UJE16" s="7"/>
      <c r="UJF16" s="7"/>
      <c r="UJG16" s="7"/>
      <c r="UJH16" s="7"/>
      <c r="UJI16" s="7"/>
      <c r="UJJ16" s="7"/>
      <c r="UJK16" s="7"/>
      <c r="UJL16" s="7"/>
      <c r="UJM16" s="7"/>
      <c r="UJN16" s="7"/>
      <c r="UJO16" s="7"/>
      <c r="UJP16" s="7"/>
      <c r="UJQ16" s="7"/>
      <c r="UJR16" s="7"/>
      <c r="UJS16" s="7"/>
      <c r="UJT16" s="7"/>
      <c r="UJU16" s="7"/>
      <c r="UJV16" s="7"/>
      <c r="UJW16" s="7"/>
      <c r="UJX16" s="7"/>
      <c r="UJY16" s="7"/>
      <c r="UJZ16" s="7"/>
      <c r="UKA16" s="7"/>
      <c r="UKB16" s="7"/>
      <c r="UKC16" s="7"/>
      <c r="UKD16" s="7"/>
      <c r="UKE16" s="7"/>
      <c r="UKF16" s="7"/>
      <c r="UKG16" s="7"/>
      <c r="UKH16" s="7"/>
      <c r="UKI16" s="7"/>
      <c r="UKJ16" s="7"/>
      <c r="UKK16" s="7"/>
      <c r="UKL16" s="7"/>
      <c r="UKM16" s="7"/>
      <c r="UKN16" s="7"/>
      <c r="UKO16" s="7"/>
      <c r="UKP16" s="7"/>
      <c r="UKQ16" s="7"/>
      <c r="UKR16" s="7"/>
      <c r="UKS16" s="7"/>
      <c r="UKT16" s="7"/>
      <c r="UKU16" s="7"/>
      <c r="UKV16" s="7"/>
      <c r="UKW16" s="7"/>
      <c r="UKX16" s="7"/>
      <c r="UKY16" s="7"/>
      <c r="UKZ16" s="7"/>
      <c r="ULA16" s="7"/>
      <c r="ULB16" s="7"/>
      <c r="ULC16" s="7"/>
      <c r="ULD16" s="7"/>
      <c r="ULE16" s="7"/>
      <c r="ULF16" s="7"/>
      <c r="ULG16" s="7"/>
      <c r="ULH16" s="7"/>
      <c r="ULI16" s="7"/>
      <c r="ULJ16" s="7"/>
      <c r="ULK16" s="7"/>
      <c r="ULL16" s="7"/>
      <c r="ULM16" s="7"/>
      <c r="ULN16" s="7"/>
      <c r="ULO16" s="7"/>
      <c r="ULP16" s="7"/>
      <c r="ULQ16" s="7"/>
      <c r="ULR16" s="7"/>
      <c r="ULS16" s="7"/>
      <c r="ULT16" s="7"/>
      <c r="ULU16" s="7"/>
      <c r="ULV16" s="7"/>
      <c r="ULW16" s="7"/>
      <c r="ULX16" s="7"/>
      <c r="ULY16" s="7"/>
      <c r="ULZ16" s="7"/>
      <c r="UMA16" s="7"/>
      <c r="UMB16" s="7"/>
      <c r="UMC16" s="7"/>
      <c r="UMD16" s="7"/>
      <c r="UME16" s="7"/>
      <c r="UMF16" s="7"/>
      <c r="UMG16" s="7"/>
      <c r="UMH16" s="7"/>
      <c r="UMI16" s="7"/>
      <c r="UMJ16" s="7"/>
      <c r="UMK16" s="7"/>
      <c r="UML16" s="7"/>
      <c r="UMM16" s="7"/>
      <c r="UMN16" s="7"/>
      <c r="UMO16" s="7"/>
      <c r="UMP16" s="7"/>
      <c r="UMQ16" s="7"/>
      <c r="UMR16" s="7"/>
      <c r="UMS16" s="7"/>
      <c r="UMT16" s="7"/>
      <c r="UMU16" s="7"/>
      <c r="UMV16" s="7"/>
      <c r="UMW16" s="7"/>
      <c r="UMX16" s="7"/>
      <c r="UMY16" s="7"/>
      <c r="UMZ16" s="7"/>
      <c r="UNA16" s="7"/>
      <c r="UNB16" s="7"/>
      <c r="UNC16" s="7"/>
      <c r="UND16" s="7"/>
      <c r="UNE16" s="7"/>
      <c r="UNF16" s="7"/>
      <c r="UNG16" s="7"/>
      <c r="UNH16" s="7"/>
      <c r="UNI16" s="7"/>
      <c r="UNJ16" s="7"/>
      <c r="UNK16" s="7"/>
      <c r="UNL16" s="7"/>
      <c r="UNM16" s="7"/>
      <c r="UNN16" s="7"/>
      <c r="UNO16" s="7"/>
      <c r="UNP16" s="7"/>
      <c r="UNQ16" s="7"/>
      <c r="UNR16" s="7"/>
      <c r="UNS16" s="7"/>
      <c r="UNT16" s="7"/>
      <c r="UNU16" s="7"/>
      <c r="UNV16" s="7"/>
      <c r="UNW16" s="7"/>
      <c r="UNX16" s="7"/>
      <c r="UNY16" s="7"/>
      <c r="UNZ16" s="7"/>
      <c r="UOA16" s="7"/>
      <c r="UOB16" s="7"/>
      <c r="UOC16" s="7"/>
      <c r="UOD16" s="7"/>
      <c r="UOE16" s="7"/>
      <c r="UOF16" s="7"/>
      <c r="UOG16" s="7"/>
      <c r="UOH16" s="7"/>
      <c r="UOI16" s="7"/>
      <c r="UOJ16" s="7"/>
      <c r="UOK16" s="7"/>
      <c r="UOL16" s="7"/>
      <c r="UOM16" s="7"/>
      <c r="UON16" s="7"/>
      <c r="UOO16" s="7"/>
      <c r="UOP16" s="7"/>
      <c r="UOQ16" s="7"/>
      <c r="UOR16" s="7"/>
      <c r="UOS16" s="7"/>
      <c r="UOT16" s="7"/>
      <c r="UOU16" s="7"/>
      <c r="UOV16" s="7"/>
      <c r="UOW16" s="7"/>
      <c r="UOX16" s="7"/>
      <c r="UOY16" s="7"/>
      <c r="UOZ16" s="7"/>
      <c r="UPA16" s="7"/>
      <c r="UPB16" s="7"/>
      <c r="UPC16" s="7"/>
      <c r="UPD16" s="7"/>
      <c r="UPE16" s="7"/>
      <c r="UPF16" s="7"/>
      <c r="UPG16" s="7"/>
      <c r="UPH16" s="7"/>
      <c r="UPI16" s="7"/>
      <c r="UPJ16" s="7"/>
      <c r="UPK16" s="7"/>
      <c r="UPL16" s="7"/>
      <c r="UPM16" s="7"/>
      <c r="UPN16" s="7"/>
      <c r="UPO16" s="7"/>
      <c r="UPP16" s="7"/>
      <c r="UPQ16" s="7"/>
      <c r="UPR16" s="7"/>
      <c r="UPS16" s="7"/>
      <c r="UPT16" s="7"/>
      <c r="UPU16" s="7"/>
      <c r="UPV16" s="7"/>
      <c r="UPW16" s="7"/>
      <c r="UPX16" s="7"/>
      <c r="UPY16" s="7"/>
      <c r="UPZ16" s="7"/>
      <c r="UQA16" s="7"/>
      <c r="UQB16" s="7"/>
      <c r="UQC16" s="7"/>
      <c r="UQD16" s="7"/>
      <c r="UQE16" s="7"/>
      <c r="UQF16" s="7"/>
      <c r="UQG16" s="7"/>
      <c r="UQH16" s="7"/>
      <c r="UQI16" s="7"/>
      <c r="UQJ16" s="7"/>
      <c r="UQK16" s="7"/>
      <c r="UQL16" s="7"/>
      <c r="UQM16" s="7"/>
      <c r="UQN16" s="7"/>
      <c r="UQO16" s="7"/>
      <c r="UQP16" s="7"/>
      <c r="UQQ16" s="7"/>
      <c r="UQR16" s="7"/>
      <c r="UQS16" s="7"/>
      <c r="UQT16" s="7"/>
      <c r="UQU16" s="7"/>
      <c r="UQV16" s="7"/>
      <c r="UQW16" s="7"/>
      <c r="UQX16" s="7"/>
      <c r="UQY16" s="7"/>
      <c r="UQZ16" s="7"/>
      <c r="URA16" s="7"/>
      <c r="URB16" s="7"/>
      <c r="URC16" s="7"/>
      <c r="URD16" s="7"/>
      <c r="URE16" s="7"/>
      <c r="URF16" s="7"/>
      <c r="URG16" s="7"/>
      <c r="URH16" s="7"/>
      <c r="URI16" s="7"/>
      <c r="URJ16" s="7"/>
      <c r="URK16" s="7"/>
      <c r="URL16" s="7"/>
      <c r="URM16" s="7"/>
      <c r="URN16" s="7"/>
      <c r="URO16" s="7"/>
      <c r="URP16" s="7"/>
      <c r="URQ16" s="7"/>
      <c r="URR16" s="7"/>
      <c r="URS16" s="7"/>
      <c r="URT16" s="7"/>
      <c r="URU16" s="7"/>
      <c r="URV16" s="7"/>
      <c r="URW16" s="7"/>
      <c r="URX16" s="7"/>
      <c r="URY16" s="7"/>
      <c r="URZ16" s="7"/>
      <c r="USA16" s="7"/>
      <c r="USB16" s="7"/>
      <c r="USC16" s="7"/>
      <c r="USD16" s="7"/>
      <c r="USE16" s="7"/>
      <c r="USF16" s="7"/>
      <c r="USG16" s="7"/>
      <c r="USH16" s="7"/>
      <c r="USI16" s="7"/>
      <c r="USJ16" s="7"/>
      <c r="USK16" s="7"/>
      <c r="USL16" s="7"/>
      <c r="USM16" s="7"/>
      <c r="USN16" s="7"/>
      <c r="USO16" s="7"/>
      <c r="USP16" s="7"/>
      <c r="USQ16" s="7"/>
      <c r="USR16" s="7"/>
      <c r="USS16" s="7"/>
      <c r="UST16" s="7"/>
      <c r="USU16" s="7"/>
      <c r="USV16" s="7"/>
      <c r="USW16" s="7"/>
      <c r="USX16" s="7"/>
      <c r="USY16" s="7"/>
      <c r="USZ16" s="7"/>
      <c r="UTA16" s="7"/>
      <c r="UTB16" s="7"/>
      <c r="UTC16" s="7"/>
      <c r="UTD16" s="7"/>
      <c r="UTE16" s="7"/>
      <c r="UTF16" s="7"/>
      <c r="UTG16" s="7"/>
      <c r="UTH16" s="7"/>
      <c r="UTI16" s="7"/>
      <c r="UTJ16" s="7"/>
      <c r="UTK16" s="7"/>
      <c r="UTL16" s="7"/>
      <c r="UTM16" s="7"/>
      <c r="UTN16" s="7"/>
      <c r="UTO16" s="7"/>
      <c r="UTP16" s="7"/>
      <c r="UTQ16" s="7"/>
      <c r="UTR16" s="7"/>
      <c r="UTS16" s="7"/>
      <c r="UTT16" s="7"/>
      <c r="UTU16" s="7"/>
      <c r="UTV16" s="7"/>
      <c r="UTW16" s="7"/>
      <c r="UTX16" s="7"/>
      <c r="UTY16" s="7"/>
      <c r="UTZ16" s="7"/>
      <c r="UUA16" s="7"/>
      <c r="UUB16" s="7"/>
      <c r="UUC16" s="7"/>
      <c r="UUD16" s="7"/>
      <c r="UUE16" s="7"/>
      <c r="UUF16" s="7"/>
      <c r="UUG16" s="7"/>
      <c r="UUH16" s="7"/>
      <c r="UUI16" s="7"/>
      <c r="UUJ16" s="7"/>
      <c r="UUK16" s="7"/>
      <c r="UUL16" s="7"/>
      <c r="UUM16" s="7"/>
      <c r="UUN16" s="7"/>
      <c r="UUO16" s="7"/>
      <c r="UUP16" s="7"/>
      <c r="UUQ16" s="7"/>
      <c r="UUR16" s="7"/>
      <c r="UUS16" s="7"/>
      <c r="UUT16" s="7"/>
      <c r="UUU16" s="7"/>
      <c r="UUV16" s="7"/>
      <c r="UUW16" s="7"/>
      <c r="UUX16" s="7"/>
      <c r="UUY16" s="7"/>
      <c r="UUZ16" s="7"/>
      <c r="UVA16" s="7"/>
      <c r="UVB16" s="7"/>
      <c r="UVC16" s="7"/>
      <c r="UVD16" s="7"/>
      <c r="UVE16" s="7"/>
      <c r="UVF16" s="7"/>
      <c r="UVG16" s="7"/>
      <c r="UVH16" s="7"/>
      <c r="UVI16" s="7"/>
      <c r="UVJ16" s="7"/>
      <c r="UVK16" s="7"/>
      <c r="UVL16" s="7"/>
      <c r="UVM16" s="7"/>
      <c r="UVN16" s="7"/>
      <c r="UVO16" s="7"/>
      <c r="UVP16" s="7"/>
      <c r="UVQ16" s="7"/>
      <c r="UVR16" s="7"/>
      <c r="UVS16" s="7"/>
      <c r="UVT16" s="7"/>
      <c r="UVU16" s="7"/>
      <c r="UVV16" s="7"/>
      <c r="UVW16" s="7"/>
      <c r="UVX16" s="7"/>
      <c r="UVY16" s="7"/>
      <c r="UVZ16" s="7"/>
      <c r="UWA16" s="7"/>
      <c r="UWB16" s="7"/>
      <c r="UWC16" s="7"/>
      <c r="UWD16" s="7"/>
      <c r="UWE16" s="7"/>
      <c r="UWF16" s="7"/>
      <c r="UWG16" s="7"/>
      <c r="UWH16" s="7"/>
      <c r="UWI16" s="7"/>
      <c r="UWJ16" s="7"/>
      <c r="UWK16" s="7"/>
      <c r="UWL16" s="7"/>
      <c r="UWM16" s="7"/>
      <c r="UWN16" s="7"/>
      <c r="UWO16" s="7"/>
      <c r="UWP16" s="7"/>
      <c r="UWQ16" s="7"/>
      <c r="UWR16" s="7"/>
      <c r="UWS16" s="7"/>
      <c r="UWT16" s="7"/>
      <c r="UWU16" s="7"/>
      <c r="UWV16" s="7"/>
      <c r="UWW16" s="7"/>
      <c r="UWX16" s="7"/>
      <c r="UWY16" s="7"/>
      <c r="UWZ16" s="7"/>
      <c r="UXA16" s="7"/>
      <c r="UXB16" s="7"/>
      <c r="UXC16" s="7"/>
      <c r="UXD16" s="7"/>
      <c r="UXE16" s="7"/>
      <c r="UXF16" s="7"/>
      <c r="UXG16" s="7"/>
      <c r="UXH16" s="7"/>
      <c r="UXI16" s="7"/>
      <c r="UXJ16" s="7"/>
      <c r="UXK16" s="7"/>
      <c r="UXL16" s="7"/>
      <c r="UXM16" s="7"/>
      <c r="UXN16" s="7"/>
      <c r="UXO16" s="7"/>
      <c r="UXP16" s="7"/>
      <c r="UXQ16" s="7"/>
      <c r="UXR16" s="7"/>
      <c r="UXS16" s="7"/>
      <c r="UXT16" s="7"/>
      <c r="UXU16" s="7"/>
      <c r="UXV16" s="7"/>
      <c r="UXW16" s="7"/>
      <c r="UXX16" s="7"/>
      <c r="UXY16" s="7"/>
      <c r="UXZ16" s="7"/>
      <c r="UYA16" s="7"/>
      <c r="UYB16" s="7"/>
      <c r="UYC16" s="7"/>
      <c r="UYD16" s="7"/>
      <c r="UYE16" s="7"/>
      <c r="UYF16" s="7"/>
      <c r="UYG16" s="7"/>
      <c r="UYH16" s="7"/>
      <c r="UYI16" s="7"/>
      <c r="UYJ16" s="7"/>
      <c r="UYK16" s="7"/>
      <c r="UYL16" s="7"/>
      <c r="UYM16" s="7"/>
      <c r="UYN16" s="7"/>
      <c r="UYO16" s="7"/>
      <c r="UYP16" s="7"/>
      <c r="UYQ16" s="7"/>
      <c r="UYR16" s="7"/>
      <c r="UYS16" s="7"/>
      <c r="UYT16" s="7"/>
      <c r="UYU16" s="7"/>
      <c r="UYV16" s="7"/>
      <c r="UYW16" s="7"/>
      <c r="UYX16" s="7"/>
      <c r="UYY16" s="7"/>
      <c r="UYZ16" s="7"/>
      <c r="UZA16" s="7"/>
      <c r="UZB16" s="7"/>
      <c r="UZC16" s="7"/>
      <c r="UZD16" s="7"/>
      <c r="UZE16" s="7"/>
      <c r="UZF16" s="7"/>
      <c r="UZG16" s="7"/>
      <c r="UZH16" s="7"/>
      <c r="UZI16" s="7"/>
      <c r="UZJ16" s="7"/>
      <c r="UZK16" s="7"/>
      <c r="UZL16" s="7"/>
      <c r="UZM16" s="7"/>
      <c r="UZN16" s="7"/>
      <c r="UZO16" s="7"/>
      <c r="UZP16" s="7"/>
      <c r="UZQ16" s="7"/>
      <c r="UZR16" s="7"/>
      <c r="UZS16" s="7"/>
      <c r="UZT16" s="7"/>
      <c r="UZU16" s="7"/>
      <c r="UZV16" s="7"/>
      <c r="UZW16" s="7"/>
      <c r="UZX16" s="7"/>
      <c r="UZY16" s="7"/>
      <c r="UZZ16" s="7"/>
      <c r="VAA16" s="7"/>
      <c r="VAB16" s="7"/>
      <c r="VAC16" s="7"/>
      <c r="VAD16" s="7"/>
      <c r="VAE16" s="7"/>
      <c r="VAF16" s="7"/>
      <c r="VAG16" s="7"/>
      <c r="VAH16" s="7"/>
      <c r="VAI16" s="7"/>
      <c r="VAJ16" s="7"/>
      <c r="VAK16" s="7"/>
      <c r="VAL16" s="7"/>
      <c r="VAM16" s="7"/>
      <c r="VAN16" s="7"/>
      <c r="VAO16" s="7"/>
      <c r="VAP16" s="7"/>
      <c r="VAQ16" s="7"/>
      <c r="VAR16" s="7"/>
      <c r="VAS16" s="7"/>
      <c r="VAT16" s="7"/>
      <c r="VAU16" s="7"/>
      <c r="VAV16" s="7"/>
      <c r="VAW16" s="7"/>
      <c r="VAX16" s="7"/>
      <c r="VAY16" s="7"/>
      <c r="VAZ16" s="7"/>
      <c r="VBA16" s="7"/>
      <c r="VBB16" s="7"/>
      <c r="VBC16" s="7"/>
      <c r="VBD16" s="7"/>
      <c r="VBE16" s="7"/>
      <c r="VBF16" s="7"/>
      <c r="VBG16" s="7"/>
      <c r="VBH16" s="7"/>
      <c r="VBI16" s="7"/>
      <c r="VBJ16" s="7"/>
      <c r="VBK16" s="7"/>
      <c r="VBL16" s="7"/>
      <c r="VBM16" s="7"/>
      <c r="VBN16" s="7"/>
      <c r="VBO16" s="7"/>
      <c r="VBP16" s="7"/>
      <c r="VBQ16" s="7"/>
      <c r="VBR16" s="7"/>
      <c r="VBS16" s="7"/>
      <c r="VBT16" s="7"/>
      <c r="VBU16" s="7"/>
      <c r="VBV16" s="7"/>
      <c r="VBW16" s="7"/>
      <c r="VBX16" s="7"/>
      <c r="VBY16" s="7"/>
      <c r="VBZ16" s="7"/>
      <c r="VCA16" s="7"/>
      <c r="VCB16" s="7"/>
      <c r="VCC16" s="7"/>
      <c r="VCD16" s="7"/>
      <c r="VCE16" s="7"/>
      <c r="VCF16" s="7"/>
      <c r="VCG16" s="7"/>
      <c r="VCH16" s="7"/>
      <c r="VCI16" s="7"/>
      <c r="VCJ16" s="7"/>
      <c r="VCK16" s="7"/>
      <c r="VCL16" s="7"/>
      <c r="VCM16" s="7"/>
      <c r="VCN16" s="7"/>
      <c r="VCO16" s="7"/>
      <c r="VCP16" s="7"/>
      <c r="VCQ16" s="7"/>
      <c r="VCR16" s="7"/>
      <c r="VCS16" s="7"/>
      <c r="VCT16" s="7"/>
      <c r="VCU16" s="7"/>
      <c r="VCV16" s="7"/>
      <c r="VCW16" s="7"/>
      <c r="VCX16" s="7"/>
      <c r="VCY16" s="7"/>
      <c r="VCZ16" s="7"/>
      <c r="VDA16" s="7"/>
      <c r="VDB16" s="7"/>
      <c r="VDC16" s="7"/>
      <c r="VDD16" s="7"/>
      <c r="VDE16" s="7"/>
      <c r="VDF16" s="7"/>
      <c r="VDG16" s="7"/>
      <c r="VDH16" s="7"/>
      <c r="VDI16" s="7"/>
      <c r="VDJ16" s="7"/>
      <c r="VDK16" s="7"/>
      <c r="VDL16" s="7"/>
      <c r="VDM16" s="7"/>
      <c r="VDN16" s="7"/>
      <c r="VDO16" s="7"/>
      <c r="VDP16" s="7"/>
      <c r="VDQ16" s="7"/>
      <c r="VDR16" s="7"/>
      <c r="VDS16" s="7"/>
      <c r="VDT16" s="7"/>
      <c r="VDU16" s="7"/>
      <c r="VDV16" s="7"/>
      <c r="VDW16" s="7"/>
      <c r="VDX16" s="7"/>
      <c r="VDY16" s="7"/>
      <c r="VDZ16" s="7"/>
      <c r="VEA16" s="7"/>
      <c r="VEB16" s="7"/>
      <c r="VEC16" s="7"/>
      <c r="VED16" s="7"/>
      <c r="VEE16" s="7"/>
      <c r="VEF16" s="7"/>
      <c r="VEG16" s="7"/>
      <c r="VEH16" s="7"/>
      <c r="VEI16" s="7"/>
      <c r="VEJ16" s="7"/>
      <c r="VEK16" s="7"/>
      <c r="VEL16" s="7"/>
      <c r="VEM16" s="7"/>
      <c r="VEN16" s="7"/>
      <c r="VEO16" s="7"/>
      <c r="VEP16" s="7"/>
      <c r="VEQ16" s="7"/>
      <c r="VER16" s="7"/>
      <c r="VES16" s="7"/>
      <c r="VET16" s="7"/>
      <c r="VEU16" s="7"/>
      <c r="VEV16" s="7"/>
      <c r="VEW16" s="7"/>
      <c r="VEX16" s="7"/>
      <c r="VEY16" s="7"/>
      <c r="VEZ16" s="7"/>
      <c r="VFA16" s="7"/>
      <c r="VFB16" s="7"/>
      <c r="VFC16" s="7"/>
      <c r="VFD16" s="7"/>
      <c r="VFE16" s="7"/>
      <c r="VFF16" s="7"/>
      <c r="VFG16" s="7"/>
      <c r="VFH16" s="7"/>
      <c r="VFI16" s="7"/>
      <c r="VFJ16" s="7"/>
      <c r="VFK16" s="7"/>
      <c r="VFL16" s="7"/>
      <c r="VFM16" s="7"/>
      <c r="VFN16" s="7"/>
      <c r="VFO16" s="7"/>
      <c r="VFP16" s="7"/>
      <c r="VFQ16" s="7"/>
      <c r="VFR16" s="7"/>
      <c r="VFS16" s="7"/>
      <c r="VFT16" s="7"/>
      <c r="VFU16" s="7"/>
      <c r="VFV16" s="7"/>
      <c r="VFW16" s="7"/>
      <c r="VFX16" s="7"/>
      <c r="VFY16" s="7"/>
      <c r="VFZ16" s="7"/>
      <c r="VGA16" s="7"/>
      <c r="VGB16" s="7"/>
      <c r="VGC16" s="7"/>
      <c r="VGD16" s="7"/>
      <c r="VGE16" s="7"/>
      <c r="VGF16" s="7"/>
      <c r="VGG16" s="7"/>
      <c r="VGH16" s="7"/>
      <c r="VGI16" s="7"/>
      <c r="VGJ16" s="7"/>
      <c r="VGK16" s="7"/>
      <c r="VGL16" s="7"/>
      <c r="VGM16" s="7"/>
      <c r="VGN16" s="7"/>
      <c r="VGO16" s="7"/>
      <c r="VGP16" s="7"/>
      <c r="VGQ16" s="7"/>
      <c r="VGR16" s="7"/>
      <c r="VGS16" s="7"/>
      <c r="VGT16" s="7"/>
      <c r="VGU16" s="7"/>
      <c r="VGV16" s="7"/>
      <c r="VGW16" s="7"/>
      <c r="VGX16" s="7"/>
      <c r="VGY16" s="7"/>
      <c r="VGZ16" s="7"/>
      <c r="VHA16" s="7"/>
      <c r="VHB16" s="7"/>
      <c r="VHC16" s="7"/>
      <c r="VHD16" s="7"/>
      <c r="VHE16" s="7"/>
      <c r="VHF16" s="7"/>
      <c r="VHG16" s="7"/>
      <c r="VHH16" s="7"/>
      <c r="VHI16" s="7"/>
      <c r="VHJ16" s="7"/>
      <c r="VHK16" s="7"/>
      <c r="VHL16" s="7"/>
      <c r="VHM16" s="7"/>
      <c r="VHN16" s="7"/>
      <c r="VHO16" s="7"/>
      <c r="VHP16" s="7"/>
      <c r="VHQ16" s="7"/>
      <c r="VHR16" s="7"/>
      <c r="VHS16" s="7"/>
      <c r="VHT16" s="7"/>
      <c r="VHU16" s="7"/>
      <c r="VHV16" s="7"/>
      <c r="VHW16" s="7"/>
      <c r="VHX16" s="7"/>
      <c r="VHY16" s="7"/>
      <c r="VHZ16" s="7"/>
      <c r="VIA16" s="7"/>
      <c r="VIB16" s="7"/>
      <c r="VIC16" s="7"/>
      <c r="VID16" s="7"/>
      <c r="VIE16" s="7"/>
      <c r="VIF16" s="7"/>
      <c r="VIG16" s="7"/>
      <c r="VIH16" s="7"/>
      <c r="VII16" s="7"/>
      <c r="VIJ16" s="7"/>
      <c r="VIK16" s="7"/>
      <c r="VIL16" s="7"/>
      <c r="VIM16" s="7"/>
      <c r="VIN16" s="7"/>
      <c r="VIO16" s="7"/>
      <c r="VIP16" s="7"/>
      <c r="VIQ16" s="7"/>
      <c r="VIR16" s="7"/>
      <c r="VIS16" s="7"/>
      <c r="VIT16" s="7"/>
      <c r="VIU16" s="7"/>
      <c r="VIV16" s="7"/>
      <c r="VIW16" s="7"/>
      <c r="VIX16" s="7"/>
      <c r="VIY16" s="7"/>
      <c r="VIZ16" s="7"/>
      <c r="VJA16" s="7"/>
      <c r="VJB16" s="7"/>
      <c r="VJC16" s="7"/>
      <c r="VJD16" s="7"/>
      <c r="VJE16" s="7"/>
      <c r="VJF16" s="7"/>
      <c r="VJG16" s="7"/>
      <c r="VJH16" s="7"/>
      <c r="VJI16" s="7"/>
      <c r="VJJ16" s="7"/>
      <c r="VJK16" s="7"/>
      <c r="VJL16" s="7"/>
      <c r="VJM16" s="7"/>
      <c r="VJN16" s="7"/>
      <c r="VJO16" s="7"/>
      <c r="VJP16" s="7"/>
      <c r="VJQ16" s="7"/>
      <c r="VJR16" s="7"/>
      <c r="VJS16" s="7"/>
      <c r="VJT16" s="7"/>
      <c r="VJU16" s="7"/>
      <c r="VJV16" s="7"/>
      <c r="VJW16" s="7"/>
      <c r="VJX16" s="7"/>
      <c r="VJY16" s="7"/>
      <c r="VJZ16" s="7"/>
      <c r="VKA16" s="7"/>
      <c r="VKB16" s="7"/>
      <c r="VKC16" s="7"/>
      <c r="VKD16" s="7"/>
      <c r="VKE16" s="7"/>
      <c r="VKF16" s="7"/>
      <c r="VKG16" s="7"/>
      <c r="VKH16" s="7"/>
      <c r="VKI16" s="7"/>
      <c r="VKJ16" s="7"/>
      <c r="VKK16" s="7"/>
      <c r="VKL16" s="7"/>
      <c r="VKM16" s="7"/>
      <c r="VKN16" s="7"/>
      <c r="VKO16" s="7"/>
      <c r="VKP16" s="7"/>
      <c r="VKQ16" s="7"/>
      <c r="VKR16" s="7"/>
      <c r="VKS16" s="7"/>
      <c r="VKT16" s="7"/>
      <c r="VKU16" s="7"/>
      <c r="VKV16" s="7"/>
      <c r="VKW16" s="7"/>
      <c r="VKX16" s="7"/>
      <c r="VKY16" s="7"/>
      <c r="VKZ16" s="7"/>
      <c r="VLA16" s="7"/>
      <c r="VLB16" s="7"/>
      <c r="VLC16" s="7"/>
      <c r="VLD16" s="7"/>
      <c r="VLE16" s="7"/>
      <c r="VLF16" s="7"/>
      <c r="VLG16" s="7"/>
      <c r="VLH16" s="7"/>
      <c r="VLI16" s="7"/>
      <c r="VLJ16" s="7"/>
      <c r="VLK16" s="7"/>
      <c r="VLL16" s="7"/>
      <c r="VLM16" s="7"/>
      <c r="VLN16" s="7"/>
      <c r="VLO16" s="7"/>
      <c r="VLP16" s="7"/>
      <c r="VLQ16" s="7"/>
      <c r="VLR16" s="7"/>
      <c r="VLS16" s="7"/>
      <c r="VLT16" s="7"/>
      <c r="VLU16" s="7"/>
      <c r="VLV16" s="7"/>
      <c r="VLW16" s="7"/>
      <c r="VLX16" s="7"/>
      <c r="VLY16" s="7"/>
      <c r="VLZ16" s="7"/>
      <c r="VMA16" s="7"/>
      <c r="VMB16" s="7"/>
      <c r="VMC16" s="7"/>
      <c r="VMD16" s="7"/>
      <c r="VME16" s="7"/>
      <c r="VMF16" s="7"/>
      <c r="VMG16" s="7"/>
      <c r="VMH16" s="7"/>
      <c r="VMI16" s="7"/>
      <c r="VMJ16" s="7"/>
      <c r="VMK16" s="7"/>
      <c r="VML16" s="7"/>
      <c r="VMM16" s="7"/>
      <c r="VMN16" s="7"/>
      <c r="VMO16" s="7"/>
      <c r="VMP16" s="7"/>
      <c r="VMQ16" s="7"/>
      <c r="VMR16" s="7"/>
      <c r="VMS16" s="7"/>
      <c r="VMT16" s="7"/>
      <c r="VMU16" s="7"/>
      <c r="VMV16" s="7"/>
      <c r="VMW16" s="7"/>
      <c r="VMX16" s="7"/>
      <c r="VMY16" s="7"/>
      <c r="VMZ16" s="7"/>
      <c r="VNA16" s="7"/>
      <c r="VNB16" s="7"/>
      <c r="VNC16" s="7"/>
      <c r="VND16" s="7"/>
      <c r="VNE16" s="7"/>
      <c r="VNF16" s="7"/>
      <c r="VNG16" s="7"/>
      <c r="VNH16" s="7"/>
      <c r="VNI16" s="7"/>
      <c r="VNJ16" s="7"/>
      <c r="VNK16" s="7"/>
      <c r="VNL16" s="7"/>
      <c r="VNM16" s="7"/>
      <c r="VNN16" s="7"/>
      <c r="VNO16" s="7"/>
      <c r="VNP16" s="7"/>
      <c r="VNQ16" s="7"/>
      <c r="VNR16" s="7"/>
      <c r="VNS16" s="7"/>
      <c r="VNT16" s="7"/>
      <c r="VNU16" s="7"/>
      <c r="VNV16" s="7"/>
      <c r="VNW16" s="7"/>
      <c r="VNX16" s="7"/>
      <c r="VNY16" s="7"/>
      <c r="VNZ16" s="7"/>
      <c r="VOA16" s="7"/>
      <c r="VOB16" s="7"/>
      <c r="VOC16" s="7"/>
      <c r="VOD16" s="7"/>
      <c r="VOE16" s="7"/>
      <c r="VOF16" s="7"/>
      <c r="VOG16" s="7"/>
      <c r="VOH16" s="7"/>
      <c r="VOI16" s="7"/>
      <c r="VOJ16" s="7"/>
      <c r="VOK16" s="7"/>
      <c r="VOL16" s="7"/>
      <c r="VOM16" s="7"/>
      <c r="VON16" s="7"/>
      <c r="VOO16" s="7"/>
      <c r="VOP16" s="7"/>
      <c r="VOQ16" s="7"/>
      <c r="VOR16" s="7"/>
      <c r="VOS16" s="7"/>
      <c r="VOT16" s="7"/>
      <c r="VOU16" s="7"/>
      <c r="VOV16" s="7"/>
      <c r="VOW16" s="7"/>
      <c r="VOX16" s="7"/>
      <c r="VOY16" s="7"/>
      <c r="VOZ16" s="7"/>
      <c r="VPA16" s="7"/>
      <c r="VPB16" s="7"/>
      <c r="VPC16" s="7"/>
      <c r="VPD16" s="7"/>
      <c r="VPE16" s="7"/>
      <c r="VPF16" s="7"/>
      <c r="VPG16" s="7"/>
      <c r="VPH16" s="7"/>
      <c r="VPI16" s="7"/>
      <c r="VPJ16" s="7"/>
      <c r="VPK16" s="7"/>
      <c r="VPL16" s="7"/>
      <c r="VPM16" s="7"/>
      <c r="VPN16" s="7"/>
      <c r="VPO16" s="7"/>
      <c r="VPP16" s="7"/>
      <c r="VPQ16" s="7"/>
      <c r="VPR16" s="7"/>
      <c r="VPS16" s="7"/>
      <c r="VPT16" s="7"/>
      <c r="VPU16" s="7"/>
      <c r="VPV16" s="7"/>
      <c r="VPW16" s="7"/>
      <c r="VPX16" s="7"/>
      <c r="VPY16" s="7"/>
      <c r="VPZ16" s="7"/>
      <c r="VQA16" s="7"/>
      <c r="VQB16" s="7"/>
      <c r="VQC16" s="7"/>
      <c r="VQD16" s="7"/>
      <c r="VQE16" s="7"/>
      <c r="VQF16" s="7"/>
      <c r="VQG16" s="7"/>
      <c r="VQH16" s="7"/>
      <c r="VQI16" s="7"/>
      <c r="VQJ16" s="7"/>
      <c r="VQK16" s="7"/>
      <c r="VQL16" s="7"/>
      <c r="VQM16" s="7"/>
      <c r="VQN16" s="7"/>
      <c r="VQO16" s="7"/>
      <c r="VQP16" s="7"/>
      <c r="VQQ16" s="7"/>
      <c r="VQR16" s="7"/>
      <c r="VQS16" s="7"/>
      <c r="VQT16" s="7"/>
      <c r="VQU16" s="7"/>
      <c r="VQV16" s="7"/>
      <c r="VQW16" s="7"/>
      <c r="VQX16" s="7"/>
      <c r="VQY16" s="7"/>
      <c r="VQZ16" s="7"/>
      <c r="VRA16" s="7"/>
      <c r="VRB16" s="7"/>
      <c r="VRC16" s="7"/>
      <c r="VRD16" s="7"/>
      <c r="VRE16" s="7"/>
      <c r="VRF16" s="7"/>
      <c r="VRG16" s="7"/>
      <c r="VRH16" s="7"/>
      <c r="VRI16" s="7"/>
      <c r="VRJ16" s="7"/>
      <c r="VRK16" s="7"/>
      <c r="VRL16" s="7"/>
      <c r="VRM16" s="7"/>
      <c r="VRN16" s="7"/>
      <c r="VRO16" s="7"/>
      <c r="VRP16" s="7"/>
      <c r="VRQ16" s="7"/>
      <c r="VRR16" s="7"/>
      <c r="VRS16" s="7"/>
      <c r="VRT16" s="7"/>
      <c r="VRU16" s="7"/>
      <c r="VRV16" s="7"/>
      <c r="VRW16" s="7"/>
      <c r="VRX16" s="7"/>
      <c r="VRY16" s="7"/>
      <c r="VRZ16" s="7"/>
      <c r="VSA16" s="7"/>
      <c r="VSB16" s="7"/>
      <c r="VSC16" s="7"/>
      <c r="VSD16" s="7"/>
      <c r="VSE16" s="7"/>
      <c r="VSF16" s="7"/>
      <c r="VSG16" s="7"/>
      <c r="VSH16" s="7"/>
      <c r="VSI16" s="7"/>
      <c r="VSJ16" s="7"/>
      <c r="VSK16" s="7"/>
      <c r="VSL16" s="7"/>
      <c r="VSM16" s="7"/>
      <c r="VSN16" s="7"/>
      <c r="VSO16" s="7"/>
      <c r="VSP16" s="7"/>
      <c r="VSQ16" s="7"/>
      <c r="VSR16" s="7"/>
      <c r="VSS16" s="7"/>
      <c r="VST16" s="7"/>
      <c r="VSU16" s="7"/>
      <c r="VSV16" s="7"/>
      <c r="VSW16" s="7"/>
      <c r="VSX16" s="7"/>
      <c r="VSY16" s="7"/>
      <c r="VSZ16" s="7"/>
      <c r="VTA16" s="7"/>
      <c r="VTB16" s="7"/>
      <c r="VTC16" s="7"/>
      <c r="VTD16" s="7"/>
      <c r="VTE16" s="7"/>
      <c r="VTF16" s="7"/>
      <c r="VTG16" s="7"/>
      <c r="VTH16" s="7"/>
      <c r="VTI16" s="7"/>
      <c r="VTJ16" s="7"/>
      <c r="VTK16" s="7"/>
      <c r="VTL16" s="7"/>
      <c r="VTM16" s="7"/>
      <c r="VTN16" s="7"/>
      <c r="VTO16" s="7"/>
      <c r="VTP16" s="7"/>
      <c r="VTQ16" s="7"/>
      <c r="VTR16" s="7"/>
      <c r="VTS16" s="7"/>
      <c r="VTT16" s="7"/>
      <c r="VTU16" s="7"/>
      <c r="VTV16" s="7"/>
      <c r="VTW16" s="7"/>
      <c r="VTX16" s="7"/>
      <c r="VTY16" s="7"/>
      <c r="VTZ16" s="7"/>
      <c r="VUA16" s="7"/>
      <c r="VUB16" s="7"/>
      <c r="VUC16" s="7"/>
      <c r="VUD16" s="7"/>
      <c r="VUE16" s="7"/>
      <c r="VUF16" s="7"/>
      <c r="VUG16" s="7"/>
      <c r="VUH16" s="7"/>
      <c r="VUI16" s="7"/>
      <c r="VUJ16" s="7"/>
      <c r="VUK16" s="7"/>
      <c r="VUL16" s="7"/>
      <c r="VUM16" s="7"/>
      <c r="VUN16" s="7"/>
      <c r="VUO16" s="7"/>
      <c r="VUP16" s="7"/>
      <c r="VUQ16" s="7"/>
      <c r="VUR16" s="7"/>
      <c r="VUS16" s="7"/>
      <c r="VUT16" s="7"/>
      <c r="VUU16" s="7"/>
      <c r="VUV16" s="7"/>
      <c r="VUW16" s="7"/>
      <c r="VUX16" s="7"/>
      <c r="VUY16" s="7"/>
      <c r="VUZ16" s="7"/>
      <c r="VVA16" s="7"/>
      <c r="VVB16" s="7"/>
      <c r="VVC16" s="7"/>
      <c r="VVD16" s="7"/>
      <c r="VVE16" s="7"/>
      <c r="VVF16" s="7"/>
      <c r="VVG16" s="7"/>
      <c r="VVH16" s="7"/>
      <c r="VVI16" s="7"/>
      <c r="VVJ16" s="7"/>
      <c r="VVK16" s="7"/>
      <c r="VVL16" s="7"/>
      <c r="VVM16" s="7"/>
      <c r="VVN16" s="7"/>
      <c r="VVO16" s="7"/>
      <c r="VVP16" s="7"/>
      <c r="VVQ16" s="7"/>
      <c r="VVR16" s="7"/>
      <c r="VVS16" s="7"/>
      <c r="VVT16" s="7"/>
      <c r="VVU16" s="7"/>
      <c r="VVV16" s="7"/>
      <c r="VVW16" s="7"/>
      <c r="VVX16" s="7"/>
      <c r="VVY16" s="7"/>
      <c r="VVZ16" s="7"/>
      <c r="VWA16" s="7"/>
      <c r="VWB16" s="7"/>
      <c r="VWC16" s="7"/>
      <c r="VWD16" s="7"/>
      <c r="VWE16" s="7"/>
      <c r="VWF16" s="7"/>
      <c r="VWG16" s="7"/>
      <c r="VWH16" s="7"/>
      <c r="VWI16" s="7"/>
      <c r="VWJ16" s="7"/>
      <c r="VWK16" s="7"/>
      <c r="VWL16" s="7"/>
      <c r="VWM16" s="7"/>
      <c r="VWN16" s="7"/>
      <c r="VWO16" s="7"/>
      <c r="VWP16" s="7"/>
      <c r="VWQ16" s="7"/>
      <c r="VWR16" s="7"/>
      <c r="VWS16" s="7"/>
      <c r="VWT16" s="7"/>
      <c r="VWU16" s="7"/>
      <c r="VWV16" s="7"/>
      <c r="VWW16" s="7"/>
      <c r="VWX16" s="7"/>
      <c r="VWY16" s="7"/>
      <c r="VWZ16" s="7"/>
      <c r="VXA16" s="7"/>
      <c r="VXB16" s="7"/>
      <c r="VXC16" s="7"/>
      <c r="VXD16" s="7"/>
      <c r="VXE16" s="7"/>
      <c r="VXF16" s="7"/>
      <c r="VXG16" s="7"/>
      <c r="VXH16" s="7"/>
      <c r="VXI16" s="7"/>
      <c r="VXJ16" s="7"/>
      <c r="VXK16" s="7"/>
      <c r="VXL16" s="7"/>
      <c r="VXM16" s="7"/>
      <c r="VXN16" s="7"/>
      <c r="VXO16" s="7"/>
      <c r="VXP16" s="7"/>
      <c r="VXQ16" s="7"/>
      <c r="VXR16" s="7"/>
      <c r="VXS16" s="7"/>
      <c r="VXT16" s="7"/>
      <c r="VXU16" s="7"/>
      <c r="VXV16" s="7"/>
      <c r="VXW16" s="7"/>
      <c r="VXX16" s="7"/>
      <c r="VXY16" s="7"/>
      <c r="VXZ16" s="7"/>
      <c r="VYA16" s="7"/>
      <c r="VYB16" s="7"/>
      <c r="VYC16" s="7"/>
      <c r="VYD16" s="7"/>
      <c r="VYE16" s="7"/>
      <c r="VYF16" s="7"/>
      <c r="VYG16" s="7"/>
      <c r="VYH16" s="7"/>
      <c r="VYI16" s="7"/>
      <c r="VYJ16" s="7"/>
      <c r="VYK16" s="7"/>
      <c r="VYL16" s="7"/>
      <c r="VYM16" s="7"/>
      <c r="VYN16" s="7"/>
      <c r="VYO16" s="7"/>
      <c r="VYP16" s="7"/>
      <c r="VYQ16" s="7"/>
      <c r="VYR16" s="7"/>
      <c r="VYS16" s="7"/>
      <c r="VYT16" s="7"/>
      <c r="VYU16" s="7"/>
      <c r="VYV16" s="7"/>
      <c r="VYW16" s="7"/>
      <c r="VYX16" s="7"/>
      <c r="VYY16" s="7"/>
      <c r="VYZ16" s="7"/>
      <c r="VZA16" s="7"/>
      <c r="VZB16" s="7"/>
      <c r="VZC16" s="7"/>
      <c r="VZD16" s="7"/>
      <c r="VZE16" s="7"/>
      <c r="VZF16" s="7"/>
      <c r="VZG16" s="7"/>
      <c r="VZH16" s="7"/>
      <c r="VZI16" s="7"/>
      <c r="VZJ16" s="7"/>
      <c r="VZK16" s="7"/>
      <c r="VZL16" s="7"/>
      <c r="VZM16" s="7"/>
      <c r="VZN16" s="7"/>
      <c r="VZO16" s="7"/>
      <c r="VZP16" s="7"/>
      <c r="VZQ16" s="7"/>
      <c r="VZR16" s="7"/>
      <c r="VZS16" s="7"/>
      <c r="VZT16" s="7"/>
      <c r="VZU16" s="7"/>
      <c r="VZV16" s="7"/>
      <c r="VZW16" s="7"/>
      <c r="VZX16" s="7"/>
      <c r="VZY16" s="7"/>
      <c r="VZZ16" s="7"/>
      <c r="WAA16" s="7"/>
      <c r="WAB16" s="7"/>
      <c r="WAC16" s="7"/>
      <c r="WAD16" s="7"/>
      <c r="WAE16" s="7"/>
      <c r="WAF16" s="7"/>
      <c r="WAG16" s="7"/>
      <c r="WAH16" s="7"/>
      <c r="WAI16" s="7"/>
      <c r="WAJ16" s="7"/>
      <c r="WAK16" s="7"/>
      <c r="WAL16" s="7"/>
      <c r="WAM16" s="7"/>
      <c r="WAN16" s="7"/>
      <c r="WAO16" s="7"/>
      <c r="WAP16" s="7"/>
      <c r="WAQ16" s="7"/>
      <c r="WAR16" s="7"/>
      <c r="WAS16" s="7"/>
      <c r="WAT16" s="7"/>
      <c r="WAU16" s="7"/>
      <c r="WAV16" s="7"/>
      <c r="WAW16" s="7"/>
      <c r="WAX16" s="7"/>
      <c r="WAY16" s="7"/>
      <c r="WAZ16" s="7"/>
      <c r="WBA16" s="7"/>
      <c r="WBB16" s="7"/>
      <c r="WBC16" s="7"/>
      <c r="WBD16" s="7"/>
      <c r="WBE16" s="7"/>
      <c r="WBF16" s="7"/>
      <c r="WBG16" s="7"/>
      <c r="WBH16" s="7"/>
      <c r="WBI16" s="7"/>
      <c r="WBJ16" s="7"/>
      <c r="WBK16" s="7"/>
      <c r="WBL16" s="7"/>
      <c r="WBM16" s="7"/>
      <c r="WBN16" s="7"/>
      <c r="WBO16" s="7"/>
      <c r="WBP16" s="7"/>
      <c r="WBQ16" s="7"/>
      <c r="WBR16" s="7"/>
      <c r="WBS16" s="7"/>
      <c r="WBT16" s="7"/>
      <c r="WBU16" s="7"/>
      <c r="WBV16" s="7"/>
      <c r="WBW16" s="7"/>
      <c r="WBX16" s="7"/>
      <c r="WBY16" s="7"/>
      <c r="WBZ16" s="7"/>
      <c r="WCA16" s="7"/>
      <c r="WCB16" s="7"/>
      <c r="WCC16" s="7"/>
      <c r="WCD16" s="7"/>
      <c r="WCE16" s="7"/>
      <c r="WCF16" s="7"/>
      <c r="WCG16" s="7"/>
      <c r="WCH16" s="7"/>
      <c r="WCI16" s="7"/>
      <c r="WCJ16" s="7"/>
      <c r="WCK16" s="7"/>
      <c r="WCL16" s="7"/>
      <c r="WCM16" s="7"/>
      <c r="WCN16" s="7"/>
      <c r="WCO16" s="7"/>
      <c r="WCP16" s="7"/>
      <c r="WCQ16" s="7"/>
      <c r="WCR16" s="7"/>
      <c r="WCS16" s="7"/>
      <c r="WCT16" s="7"/>
      <c r="WCU16" s="7"/>
      <c r="WCV16" s="7"/>
      <c r="WCW16" s="7"/>
      <c r="WCX16" s="7"/>
      <c r="WCY16" s="7"/>
      <c r="WCZ16" s="7"/>
      <c r="WDA16" s="7"/>
      <c r="WDB16" s="7"/>
      <c r="WDC16" s="7"/>
      <c r="WDD16" s="7"/>
      <c r="WDE16" s="7"/>
      <c r="WDF16" s="7"/>
      <c r="WDG16" s="7"/>
      <c r="WDH16" s="7"/>
      <c r="WDI16" s="7"/>
      <c r="WDJ16" s="7"/>
      <c r="WDK16" s="7"/>
      <c r="WDL16" s="7"/>
      <c r="WDM16" s="7"/>
      <c r="WDN16" s="7"/>
      <c r="WDO16" s="7"/>
      <c r="WDP16" s="7"/>
      <c r="WDQ16" s="7"/>
      <c r="WDR16" s="7"/>
      <c r="WDS16" s="7"/>
      <c r="WDT16" s="7"/>
      <c r="WDU16" s="7"/>
      <c r="WDV16" s="7"/>
      <c r="WDW16" s="7"/>
      <c r="WDX16" s="7"/>
      <c r="WDY16" s="7"/>
      <c r="WDZ16" s="7"/>
      <c r="WEA16" s="7"/>
      <c r="WEB16" s="7"/>
      <c r="WEC16" s="7"/>
      <c r="WED16" s="7"/>
      <c r="WEE16" s="7"/>
      <c r="WEF16" s="7"/>
      <c r="WEG16" s="7"/>
      <c r="WEH16" s="7"/>
      <c r="WEI16" s="7"/>
      <c r="WEJ16" s="7"/>
      <c r="WEK16" s="7"/>
      <c r="WEL16" s="7"/>
      <c r="WEM16" s="7"/>
      <c r="WEN16" s="7"/>
      <c r="WEO16" s="7"/>
      <c r="WEP16" s="7"/>
      <c r="WEQ16" s="7"/>
      <c r="WER16" s="7"/>
      <c r="WES16" s="7"/>
      <c r="WET16" s="7"/>
      <c r="WEU16" s="7"/>
      <c r="WEV16" s="7"/>
      <c r="WEW16" s="7"/>
      <c r="WEX16" s="7"/>
      <c r="WEY16" s="7"/>
      <c r="WEZ16" s="7"/>
      <c r="WFA16" s="7"/>
      <c r="WFB16" s="7"/>
      <c r="WFC16" s="7"/>
      <c r="WFD16" s="7"/>
      <c r="WFE16" s="7"/>
      <c r="WFF16" s="7"/>
      <c r="WFG16" s="7"/>
      <c r="WFH16" s="7"/>
      <c r="WFI16" s="7"/>
      <c r="WFJ16" s="7"/>
      <c r="WFK16" s="7"/>
      <c r="WFL16" s="7"/>
      <c r="WFM16" s="7"/>
      <c r="WFN16" s="7"/>
      <c r="WFO16" s="7"/>
      <c r="WFP16" s="7"/>
      <c r="WFQ16" s="7"/>
      <c r="WFR16" s="7"/>
      <c r="WFS16" s="7"/>
      <c r="WFT16" s="7"/>
      <c r="WFU16" s="7"/>
      <c r="WFV16" s="7"/>
      <c r="WFW16" s="7"/>
      <c r="WFX16" s="7"/>
      <c r="WFY16" s="7"/>
      <c r="WFZ16" s="7"/>
      <c r="WGA16" s="7"/>
      <c r="WGB16" s="7"/>
      <c r="WGC16" s="7"/>
      <c r="WGD16" s="7"/>
      <c r="WGE16" s="7"/>
      <c r="WGF16" s="7"/>
      <c r="WGG16" s="7"/>
      <c r="WGH16" s="7"/>
      <c r="WGI16" s="7"/>
      <c r="WGJ16" s="7"/>
      <c r="WGK16" s="7"/>
      <c r="WGL16" s="7"/>
      <c r="WGM16" s="7"/>
      <c r="WGN16" s="7"/>
      <c r="WGO16" s="7"/>
      <c r="WGP16" s="7"/>
      <c r="WGQ16" s="7"/>
      <c r="WGR16" s="7"/>
      <c r="WGS16" s="7"/>
      <c r="WGT16" s="7"/>
      <c r="WGU16" s="7"/>
      <c r="WGV16" s="7"/>
      <c r="WGW16" s="7"/>
      <c r="WGX16" s="7"/>
      <c r="WGY16" s="7"/>
      <c r="WGZ16" s="7"/>
      <c r="WHA16" s="7"/>
      <c r="WHB16" s="7"/>
      <c r="WHC16" s="7"/>
      <c r="WHD16" s="7"/>
      <c r="WHE16" s="7"/>
      <c r="WHF16" s="7"/>
      <c r="WHG16" s="7"/>
      <c r="WHH16" s="7"/>
      <c r="WHI16" s="7"/>
      <c r="WHJ16" s="7"/>
      <c r="WHK16" s="7"/>
      <c r="WHL16" s="7"/>
      <c r="WHM16" s="7"/>
      <c r="WHN16" s="7"/>
      <c r="WHO16" s="7"/>
      <c r="WHP16" s="7"/>
      <c r="WHQ16" s="7"/>
      <c r="WHR16" s="7"/>
      <c r="WHS16" s="7"/>
      <c r="WHT16" s="7"/>
      <c r="WHU16" s="7"/>
      <c r="WHV16" s="7"/>
      <c r="WHW16" s="7"/>
      <c r="WHX16" s="7"/>
      <c r="WHY16" s="7"/>
      <c r="WHZ16" s="7"/>
      <c r="WIA16" s="7"/>
      <c r="WIB16" s="7"/>
      <c r="WIC16" s="7"/>
      <c r="WID16" s="7"/>
      <c r="WIE16" s="7"/>
      <c r="WIF16" s="7"/>
      <c r="WIG16" s="7"/>
      <c r="WIH16" s="7"/>
      <c r="WII16" s="7"/>
      <c r="WIJ16" s="7"/>
      <c r="WIK16" s="7"/>
      <c r="WIL16" s="7"/>
      <c r="WIM16" s="7"/>
      <c r="WIN16" s="7"/>
      <c r="WIO16" s="7"/>
      <c r="WIP16" s="7"/>
      <c r="WIQ16" s="7"/>
      <c r="WIR16" s="7"/>
      <c r="WIS16" s="7"/>
      <c r="WIT16" s="7"/>
      <c r="WIU16" s="7"/>
      <c r="WIV16" s="7"/>
      <c r="WIW16" s="7"/>
      <c r="WIX16" s="7"/>
      <c r="WIY16" s="7"/>
      <c r="WIZ16" s="7"/>
      <c r="WJA16" s="7"/>
      <c r="WJB16" s="7"/>
      <c r="WJC16" s="7"/>
      <c r="WJD16" s="7"/>
      <c r="WJE16" s="7"/>
      <c r="WJF16" s="7"/>
      <c r="WJG16" s="7"/>
      <c r="WJH16" s="7"/>
      <c r="WJI16" s="7"/>
      <c r="WJJ16" s="7"/>
      <c r="WJK16" s="7"/>
      <c r="WJL16" s="7"/>
      <c r="WJM16" s="7"/>
      <c r="WJN16" s="7"/>
      <c r="WJO16" s="7"/>
      <c r="WJP16" s="7"/>
      <c r="WJQ16" s="7"/>
      <c r="WJR16" s="7"/>
      <c r="WJS16" s="7"/>
      <c r="WJT16" s="7"/>
      <c r="WJU16" s="7"/>
      <c r="WJV16" s="7"/>
      <c r="WJW16" s="7"/>
      <c r="WJX16" s="7"/>
      <c r="WJY16" s="7"/>
      <c r="WJZ16" s="7"/>
      <c r="WKA16" s="7"/>
      <c r="WKB16" s="7"/>
      <c r="WKC16" s="7"/>
      <c r="WKD16" s="7"/>
      <c r="WKE16" s="7"/>
      <c r="WKF16" s="7"/>
      <c r="WKG16" s="7"/>
      <c r="WKH16" s="7"/>
      <c r="WKI16" s="7"/>
      <c r="WKJ16" s="7"/>
      <c r="WKK16" s="7"/>
      <c r="WKL16" s="7"/>
      <c r="WKM16" s="7"/>
      <c r="WKN16" s="7"/>
      <c r="WKO16" s="7"/>
      <c r="WKP16" s="7"/>
      <c r="WKQ16" s="7"/>
      <c r="WKR16" s="7"/>
      <c r="WKS16" s="7"/>
      <c r="WKT16" s="7"/>
      <c r="WKU16" s="7"/>
      <c r="WKV16" s="7"/>
      <c r="WKW16" s="7"/>
      <c r="WKX16" s="7"/>
      <c r="WKY16" s="7"/>
      <c r="WKZ16" s="7"/>
      <c r="WLA16" s="7"/>
      <c r="WLB16" s="7"/>
      <c r="WLC16" s="7"/>
      <c r="WLD16" s="7"/>
      <c r="WLE16" s="7"/>
      <c r="WLF16" s="7"/>
      <c r="WLG16" s="7"/>
      <c r="WLH16" s="7"/>
      <c r="WLI16" s="7"/>
      <c r="WLJ16" s="7"/>
      <c r="WLK16" s="7"/>
      <c r="WLL16" s="7"/>
      <c r="WLM16" s="7"/>
      <c r="WLN16" s="7"/>
      <c r="WLO16" s="7"/>
      <c r="WLP16" s="7"/>
      <c r="WLQ16" s="7"/>
      <c r="WLR16" s="7"/>
      <c r="WLS16" s="7"/>
      <c r="WLT16" s="7"/>
      <c r="WLU16" s="7"/>
      <c r="WLV16" s="7"/>
      <c r="WLW16" s="7"/>
      <c r="WLX16" s="7"/>
      <c r="WLY16" s="7"/>
      <c r="WLZ16" s="7"/>
      <c r="WMA16" s="7"/>
      <c r="WMB16" s="7"/>
      <c r="WMC16" s="7"/>
      <c r="WMD16" s="7"/>
      <c r="WME16" s="7"/>
      <c r="WMF16" s="7"/>
      <c r="WMG16" s="7"/>
      <c r="WMH16" s="7"/>
      <c r="WMI16" s="7"/>
      <c r="WMJ16" s="7"/>
      <c r="WMK16" s="7"/>
      <c r="WML16" s="7"/>
      <c r="WMM16" s="7"/>
      <c r="WMN16" s="7"/>
      <c r="WMO16" s="7"/>
      <c r="WMP16" s="7"/>
      <c r="WMQ16" s="7"/>
      <c r="WMR16" s="7"/>
      <c r="WMS16" s="7"/>
      <c r="WMT16" s="7"/>
      <c r="WMU16" s="7"/>
      <c r="WMV16" s="7"/>
      <c r="WMW16" s="7"/>
      <c r="WMX16" s="7"/>
      <c r="WMY16" s="7"/>
      <c r="WMZ16" s="7"/>
      <c r="WNA16" s="7"/>
      <c r="WNB16" s="7"/>
      <c r="WNC16" s="7"/>
      <c r="WND16" s="7"/>
      <c r="WNE16" s="7"/>
      <c r="WNF16" s="7"/>
      <c r="WNG16" s="7"/>
      <c r="WNH16" s="7"/>
      <c r="WNI16" s="7"/>
      <c r="WNJ16" s="7"/>
      <c r="WNK16" s="7"/>
      <c r="WNL16" s="7"/>
      <c r="WNM16" s="7"/>
      <c r="WNN16" s="7"/>
      <c r="WNO16" s="7"/>
      <c r="WNP16" s="7"/>
      <c r="WNQ16" s="7"/>
      <c r="WNR16" s="7"/>
      <c r="WNS16" s="7"/>
      <c r="WNT16" s="7"/>
      <c r="WNU16" s="7"/>
      <c r="WNV16" s="7"/>
      <c r="WNW16" s="7"/>
      <c r="WNX16" s="7"/>
      <c r="WNY16" s="7"/>
      <c r="WNZ16" s="7"/>
      <c r="WOA16" s="7"/>
      <c r="WOB16" s="7"/>
      <c r="WOC16" s="7"/>
      <c r="WOD16" s="7"/>
      <c r="WOE16" s="7"/>
      <c r="WOF16" s="7"/>
      <c r="WOG16" s="7"/>
      <c r="WOH16" s="7"/>
      <c r="WOI16" s="7"/>
      <c r="WOJ16" s="7"/>
      <c r="WOK16" s="7"/>
      <c r="WOL16" s="7"/>
      <c r="WOM16" s="7"/>
      <c r="WON16" s="7"/>
      <c r="WOO16" s="7"/>
      <c r="WOP16" s="7"/>
      <c r="WOQ16" s="7"/>
      <c r="WOR16" s="7"/>
      <c r="WOS16" s="7"/>
      <c r="WOT16" s="7"/>
      <c r="WOU16" s="7"/>
      <c r="WOV16" s="7"/>
      <c r="WOW16" s="7"/>
      <c r="WOX16" s="7"/>
      <c r="WOY16" s="7"/>
      <c r="WOZ16" s="7"/>
      <c r="WPA16" s="7"/>
      <c r="WPB16" s="7"/>
      <c r="WPC16" s="7"/>
      <c r="WPD16" s="7"/>
      <c r="WPE16" s="7"/>
      <c r="WPF16" s="7"/>
      <c r="WPG16" s="7"/>
      <c r="WPH16" s="7"/>
      <c r="WPI16" s="7"/>
      <c r="WPJ16" s="7"/>
      <c r="WPK16" s="7"/>
      <c r="WPL16" s="7"/>
      <c r="WPM16" s="7"/>
      <c r="WPN16" s="7"/>
      <c r="WPO16" s="7"/>
      <c r="WPP16" s="7"/>
      <c r="WPQ16" s="7"/>
      <c r="WPR16" s="7"/>
      <c r="WPS16" s="7"/>
      <c r="WPT16" s="7"/>
      <c r="WPU16" s="7"/>
      <c r="WPV16" s="7"/>
      <c r="WPW16" s="7"/>
      <c r="WPX16" s="7"/>
      <c r="WPY16" s="7"/>
      <c r="WPZ16" s="7"/>
      <c r="WQA16" s="7"/>
      <c r="WQB16" s="7"/>
      <c r="WQC16" s="7"/>
      <c r="WQD16" s="7"/>
      <c r="WQE16" s="7"/>
      <c r="WQF16" s="7"/>
      <c r="WQG16" s="7"/>
      <c r="WQH16" s="7"/>
      <c r="WQI16" s="7"/>
      <c r="WQJ16" s="7"/>
      <c r="WQK16" s="7"/>
      <c r="WQL16" s="7"/>
      <c r="WQM16" s="7"/>
      <c r="WQN16" s="7"/>
      <c r="WQO16" s="7"/>
      <c r="WQP16" s="7"/>
      <c r="WQQ16" s="7"/>
      <c r="WQR16" s="7"/>
      <c r="WQS16" s="7"/>
      <c r="WQT16" s="7"/>
      <c r="WQU16" s="7"/>
      <c r="WQV16" s="7"/>
      <c r="WQW16" s="7"/>
      <c r="WQX16" s="7"/>
      <c r="WQY16" s="7"/>
      <c r="WQZ16" s="7"/>
      <c r="WRA16" s="7"/>
      <c r="WRB16" s="7"/>
      <c r="WRC16" s="7"/>
      <c r="WRD16" s="7"/>
      <c r="WRE16" s="7"/>
      <c r="WRF16" s="7"/>
      <c r="WRG16" s="7"/>
      <c r="WRH16" s="7"/>
      <c r="WRI16" s="7"/>
      <c r="WRJ16" s="7"/>
      <c r="WRK16" s="7"/>
      <c r="WRL16" s="7"/>
      <c r="WRM16" s="7"/>
      <c r="WRN16" s="7"/>
      <c r="WRO16" s="7"/>
      <c r="WRP16" s="7"/>
      <c r="WRQ16" s="7"/>
      <c r="WRR16" s="7"/>
      <c r="WRS16" s="7"/>
      <c r="WRT16" s="7"/>
      <c r="WRU16" s="7"/>
      <c r="WRV16" s="7"/>
      <c r="WRW16" s="7"/>
      <c r="WRX16" s="7"/>
      <c r="WRY16" s="7"/>
      <c r="WRZ16" s="7"/>
      <c r="WSA16" s="7"/>
      <c r="WSB16" s="7"/>
      <c r="WSC16" s="7"/>
      <c r="WSD16" s="7"/>
      <c r="WSE16" s="7"/>
      <c r="WSF16" s="7"/>
      <c r="WSG16" s="7"/>
      <c r="WSH16" s="7"/>
      <c r="WSI16" s="7"/>
      <c r="WSJ16" s="7"/>
      <c r="WSK16" s="7"/>
      <c r="WSL16" s="7"/>
      <c r="WSM16" s="7"/>
      <c r="WSN16" s="7"/>
      <c r="WSO16" s="7"/>
      <c r="WSP16" s="7"/>
      <c r="WSQ16" s="7"/>
      <c r="WSR16" s="7"/>
      <c r="WSS16" s="7"/>
      <c r="WST16" s="7"/>
      <c r="WSU16" s="7"/>
      <c r="WSV16" s="7"/>
      <c r="WSW16" s="7"/>
      <c r="WSX16" s="7"/>
      <c r="WSY16" s="7"/>
      <c r="WSZ16" s="7"/>
      <c r="WTA16" s="7"/>
      <c r="WTB16" s="7"/>
      <c r="WTC16" s="7"/>
      <c r="WTD16" s="7"/>
      <c r="WTE16" s="7"/>
      <c r="WTF16" s="7"/>
      <c r="WTG16" s="7"/>
      <c r="WTH16" s="7"/>
      <c r="WTI16" s="7"/>
      <c r="WTJ16" s="7"/>
      <c r="WTK16" s="7"/>
      <c r="WTL16" s="7"/>
      <c r="WTM16" s="7"/>
      <c r="WTN16" s="7"/>
      <c r="WTO16" s="7"/>
      <c r="WTP16" s="7"/>
      <c r="WTQ16" s="7"/>
      <c r="WTR16" s="7"/>
      <c r="WTS16" s="7"/>
      <c r="WTT16" s="7"/>
      <c r="WTU16" s="7"/>
      <c r="WTV16" s="7"/>
      <c r="WTW16" s="7"/>
      <c r="WTX16" s="7"/>
      <c r="WTY16" s="7"/>
      <c r="WTZ16" s="7"/>
      <c r="WUA16" s="7"/>
      <c r="WUB16" s="7"/>
      <c r="WUC16" s="7"/>
      <c r="WUD16" s="7"/>
      <c r="WUE16" s="7"/>
      <c r="WUF16" s="7"/>
      <c r="WUG16" s="7"/>
      <c r="WUH16" s="7"/>
      <c r="WUI16" s="7"/>
      <c r="WUJ16" s="7"/>
      <c r="WUK16" s="7"/>
      <c r="WUL16" s="7"/>
      <c r="WUM16" s="7"/>
      <c r="WUN16" s="7"/>
      <c r="WUO16" s="7"/>
      <c r="WUP16" s="7"/>
      <c r="WUQ16" s="7"/>
      <c r="WUR16" s="7"/>
      <c r="WUS16" s="7"/>
      <c r="WUT16" s="7"/>
      <c r="WUU16" s="7"/>
      <c r="WUV16" s="7"/>
      <c r="WUW16" s="7"/>
      <c r="WUX16" s="7"/>
      <c r="WUY16" s="7"/>
      <c r="WUZ16" s="7"/>
      <c r="WVA16" s="7"/>
      <c r="WVB16" s="7"/>
      <c r="WVC16" s="7"/>
      <c r="WVD16" s="7"/>
      <c r="WVE16" s="7"/>
      <c r="WVF16" s="7"/>
      <c r="WVG16" s="7"/>
      <c r="WVH16" s="7"/>
      <c r="WVI16" s="7"/>
      <c r="WVJ16" s="7"/>
      <c r="WVK16" s="7"/>
      <c r="WVL16" s="7"/>
      <c r="WVM16" s="7"/>
      <c r="WVN16" s="7"/>
      <c r="WVO16" s="7"/>
      <c r="WVP16" s="7"/>
      <c r="WVQ16" s="7"/>
      <c r="WVR16" s="7"/>
      <c r="WVS16" s="7"/>
      <c r="WVT16" s="7"/>
      <c r="WVU16" s="7"/>
      <c r="WVV16" s="7"/>
      <c r="WVW16" s="7"/>
      <c r="WVX16" s="7"/>
      <c r="WVY16" s="7"/>
      <c r="WVZ16" s="7"/>
      <c r="WWA16" s="7"/>
      <c r="WWB16" s="7"/>
      <c r="WWC16" s="7"/>
      <c r="WWD16" s="7"/>
      <c r="WWE16" s="7"/>
      <c r="WWF16" s="7"/>
      <c r="WWG16" s="7"/>
      <c r="WWH16" s="7"/>
      <c r="WWI16" s="7"/>
      <c r="WWJ16" s="7"/>
      <c r="WWK16" s="7"/>
      <c r="WWL16" s="7"/>
      <c r="WWM16" s="7"/>
      <c r="WWN16" s="7"/>
      <c r="WWO16" s="7"/>
      <c r="WWP16" s="7"/>
      <c r="WWQ16" s="7"/>
      <c r="WWR16" s="7"/>
      <c r="WWS16" s="7"/>
      <c r="WWT16" s="7"/>
      <c r="WWU16" s="7"/>
      <c r="WWV16" s="7"/>
      <c r="WWW16" s="7"/>
      <c r="WWX16" s="7"/>
      <c r="WWY16" s="7"/>
      <c r="WWZ16" s="7"/>
      <c r="WXA16" s="7"/>
      <c r="WXB16" s="7"/>
      <c r="WXC16" s="7"/>
      <c r="WXD16" s="7"/>
      <c r="WXE16" s="7"/>
      <c r="WXF16" s="7"/>
      <c r="WXG16" s="7"/>
      <c r="WXH16" s="7"/>
      <c r="WXI16" s="7"/>
      <c r="WXJ16" s="7"/>
      <c r="WXK16" s="7"/>
      <c r="WXL16" s="7"/>
      <c r="WXM16" s="7"/>
      <c r="WXN16" s="7"/>
      <c r="WXO16" s="7"/>
      <c r="WXP16" s="7"/>
      <c r="WXQ16" s="7"/>
      <c r="WXR16" s="7"/>
      <c r="WXS16" s="7"/>
      <c r="WXT16" s="7"/>
      <c r="WXU16" s="7"/>
      <c r="WXV16" s="7"/>
      <c r="WXW16" s="7"/>
      <c r="WXX16" s="7"/>
      <c r="WXY16" s="7"/>
      <c r="WXZ16" s="7"/>
      <c r="WYA16" s="7"/>
      <c r="WYB16" s="7"/>
      <c r="WYC16" s="7"/>
      <c r="WYD16" s="7"/>
      <c r="WYE16" s="7"/>
      <c r="WYF16" s="7"/>
      <c r="WYG16" s="7"/>
      <c r="WYH16" s="7"/>
      <c r="WYI16" s="7"/>
      <c r="WYJ16" s="7"/>
      <c r="WYK16" s="7"/>
      <c r="WYL16" s="7"/>
      <c r="WYM16" s="7"/>
      <c r="WYN16" s="7"/>
      <c r="WYO16" s="7"/>
      <c r="WYP16" s="7"/>
      <c r="WYQ16" s="7"/>
      <c r="WYR16" s="7"/>
      <c r="WYS16" s="7"/>
      <c r="WYT16" s="7"/>
      <c r="WYU16" s="7"/>
      <c r="WYV16" s="7"/>
      <c r="WYW16" s="7"/>
      <c r="WYX16" s="7"/>
      <c r="WYY16" s="7"/>
      <c r="WYZ16" s="7"/>
      <c r="WZA16" s="7"/>
      <c r="WZB16" s="7"/>
      <c r="WZC16" s="7"/>
      <c r="WZD16" s="7"/>
      <c r="WZE16" s="7"/>
      <c r="WZF16" s="7"/>
      <c r="WZG16" s="7"/>
      <c r="WZH16" s="7"/>
      <c r="WZI16" s="7"/>
      <c r="WZJ16" s="7"/>
      <c r="WZK16" s="7"/>
      <c r="WZL16" s="7"/>
      <c r="WZM16" s="7"/>
      <c r="WZN16" s="7"/>
      <c r="WZO16" s="7"/>
      <c r="WZP16" s="7"/>
      <c r="WZQ16" s="7"/>
      <c r="WZR16" s="7"/>
      <c r="WZS16" s="7"/>
      <c r="WZT16" s="7"/>
      <c r="WZU16" s="7"/>
      <c r="WZV16" s="7"/>
      <c r="WZW16" s="7"/>
      <c r="WZX16" s="7"/>
      <c r="WZY16" s="7"/>
      <c r="WZZ16" s="7"/>
      <c r="XAA16" s="7"/>
      <c r="XAB16" s="7"/>
      <c r="XAC16" s="7"/>
      <c r="XAD16" s="7"/>
      <c r="XAE16" s="7"/>
      <c r="XAF16" s="7"/>
      <c r="XAG16" s="7"/>
      <c r="XAH16" s="7"/>
      <c r="XAI16" s="7"/>
      <c r="XAJ16" s="7"/>
      <c r="XAK16" s="7"/>
      <c r="XAL16" s="7"/>
      <c r="XAM16" s="7"/>
      <c r="XAN16" s="7"/>
      <c r="XAO16" s="7"/>
      <c r="XAP16" s="7"/>
      <c r="XAQ16" s="7"/>
      <c r="XAR16" s="7"/>
      <c r="XAS16" s="7"/>
      <c r="XAT16" s="7"/>
      <c r="XAU16" s="7"/>
      <c r="XAV16" s="7"/>
    </row>
    <row r="17" spans="1:100" s="2" customFormat="1" ht="18.75" thickBot="1" x14ac:dyDescent="0.3">
      <c r="A17" s="479" t="s">
        <v>79</v>
      </c>
      <c r="B17" s="480"/>
      <c r="C17" s="480"/>
      <c r="D17" s="480"/>
      <c r="E17" s="480"/>
      <c r="F17" s="474"/>
      <c r="G17" s="474"/>
      <c r="H17" s="480"/>
      <c r="I17" s="480"/>
      <c r="J17" s="480"/>
      <c r="K17" s="480"/>
      <c r="L17" s="480"/>
      <c r="M17" s="480"/>
      <c r="N17" s="480"/>
      <c r="O17" s="480"/>
      <c r="P17" s="480"/>
      <c r="Q17" s="480"/>
      <c r="R17" s="480"/>
      <c r="S17" s="48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s="2" customFormat="1" ht="15.75" thickBot="1" x14ac:dyDescent="0.3">
      <c r="A18" s="455" t="s">
        <v>80</v>
      </c>
      <c r="B18" s="456"/>
      <c r="C18" s="455" t="s">
        <v>69</v>
      </c>
      <c r="D18" s="466"/>
      <c r="E18" s="456"/>
      <c r="F18" s="455" t="s">
        <v>70</v>
      </c>
      <c r="G18" s="466"/>
      <c r="H18" s="456"/>
      <c r="I18" s="455" t="s">
        <v>71</v>
      </c>
      <c r="J18" s="466"/>
      <c r="K18" s="456"/>
      <c r="L18" s="455" t="s">
        <v>72</v>
      </c>
      <c r="M18" s="466"/>
      <c r="N18" s="466"/>
      <c r="O18" s="456"/>
      <c r="P18" s="455" t="s">
        <v>73</v>
      </c>
      <c r="Q18" s="466"/>
      <c r="R18" s="466"/>
      <c r="S18" s="456"/>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s="8" customFormat="1" ht="15.75" thickBot="1" x14ac:dyDescent="0.3">
      <c r="A19" s="1167" t="str">
        <f>'F2. COMP. LAB Y COM COMPOR'!A20:B20</f>
        <v>CEDULA DE CIUDADANIA</v>
      </c>
      <c r="B19" s="1169"/>
      <c r="C19" s="1421">
        <f>'F2. COMP. LAB Y COM COMPOR'!C20:E20</f>
        <v>0</v>
      </c>
      <c r="D19" s="1422"/>
      <c r="E19" s="1423"/>
      <c r="F19" s="993">
        <f>'F2. COMP. LAB Y COM COMPOR'!F20:H20</f>
        <v>0</v>
      </c>
      <c r="G19" s="991"/>
      <c r="H19" s="992"/>
      <c r="I19" s="993" t="str">
        <f>'F2. COMP. LAB Y COM COMPOR'!I20:K20</f>
        <v xml:space="preserve">  </v>
      </c>
      <c r="J19" s="991"/>
      <c r="K19" s="992"/>
      <c r="L19" s="993">
        <f>'F2. COMP. LAB Y COM COMPOR'!L20:O20</f>
        <v>0</v>
      </c>
      <c r="M19" s="991"/>
      <c r="N19" s="991"/>
      <c r="O19" s="992"/>
      <c r="P19" s="981" t="str">
        <f>'F2. COMP. LAB Y COM COMPOR'!P20:S20</f>
        <v xml:space="preserve">  </v>
      </c>
      <c r="Q19" s="982"/>
      <c r="R19" s="982"/>
      <c r="S19" s="983"/>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s="4" customFormat="1" ht="15.75" thickBot="1" x14ac:dyDescent="0.3">
      <c r="A20" s="455" t="s">
        <v>81</v>
      </c>
      <c r="B20" s="466"/>
      <c r="C20" s="466"/>
      <c r="D20" s="466"/>
      <c r="E20" s="466"/>
      <c r="F20" s="456"/>
      <c r="G20" s="455" t="s">
        <v>75</v>
      </c>
      <c r="H20" s="466"/>
      <c r="I20" s="466"/>
      <c r="J20" s="466"/>
      <c r="K20" s="466"/>
      <c r="L20" s="466"/>
      <c r="M20" s="456"/>
      <c r="N20" s="466" t="s">
        <v>77</v>
      </c>
      <c r="O20" s="456"/>
      <c r="P20" s="466" t="s">
        <v>78</v>
      </c>
      <c r="Q20" s="456"/>
      <c r="R20" s="455" t="s">
        <v>76</v>
      </c>
      <c r="S20" s="456"/>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s="2" customFormat="1" ht="30" customHeight="1" thickBot="1" x14ac:dyDescent="0.3">
      <c r="A21" s="1295">
        <f>'F2. COMP. LAB Y COM COMPOR'!A22:F22</f>
        <v>0</v>
      </c>
      <c r="B21" s="1662"/>
      <c r="C21" s="1662"/>
      <c r="D21" s="1662"/>
      <c r="E21" s="1662"/>
      <c r="F21" s="1296"/>
      <c r="G21" s="993">
        <f>'F2. COMP. LAB Y COM COMPOR'!G22:M22</f>
        <v>0</v>
      </c>
      <c r="H21" s="991"/>
      <c r="I21" s="991"/>
      <c r="J21" s="991"/>
      <c r="K21" s="991"/>
      <c r="L21" s="991"/>
      <c r="M21" s="992"/>
      <c r="N21" s="1295">
        <f>'F2. COMP. LAB Y COM COMPOR'!N22:O22</f>
        <v>0</v>
      </c>
      <c r="O21" s="1296"/>
      <c r="P21" s="1295">
        <f>'F2. COMP. LAB Y COM COMPOR'!P22:Q22</f>
        <v>0</v>
      </c>
      <c r="Q21" s="1296"/>
      <c r="R21" s="993">
        <f>'F2. COMP. LAB Y COM COMPOR'!R22:S22</f>
        <v>0</v>
      </c>
      <c r="S21" s="992"/>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s="2" customFormat="1" ht="18.75" thickBot="1" x14ac:dyDescent="0.3">
      <c r="A22" s="479" t="s">
        <v>82</v>
      </c>
      <c r="B22" s="480"/>
      <c r="C22" s="480"/>
      <c r="D22" s="480"/>
      <c r="E22" s="480"/>
      <c r="F22" s="480"/>
      <c r="G22" s="480"/>
      <c r="H22" s="480"/>
      <c r="I22" s="480"/>
      <c r="J22" s="480"/>
      <c r="K22" s="480"/>
      <c r="L22" s="480"/>
      <c r="M22" s="480"/>
      <c r="N22" s="480"/>
      <c r="O22" s="480"/>
      <c r="P22" s="480"/>
      <c r="Q22" s="480"/>
      <c r="R22" s="480"/>
      <c r="S22" s="48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s="2" customFormat="1" ht="15.75" customHeight="1" x14ac:dyDescent="0.25">
      <c r="A23" s="455" t="s">
        <v>80</v>
      </c>
      <c r="B23" s="456"/>
      <c r="C23" s="455" t="s">
        <v>69</v>
      </c>
      <c r="D23" s="466"/>
      <c r="E23" s="456"/>
      <c r="F23" s="455" t="s">
        <v>70</v>
      </c>
      <c r="G23" s="466"/>
      <c r="H23" s="456"/>
      <c r="I23" s="455" t="s">
        <v>71</v>
      </c>
      <c r="J23" s="466"/>
      <c r="K23" s="456"/>
      <c r="L23" s="455" t="s">
        <v>72</v>
      </c>
      <c r="M23" s="466"/>
      <c r="N23" s="466"/>
      <c r="O23" s="456"/>
      <c r="P23" s="455" t="s">
        <v>73</v>
      </c>
      <c r="Q23" s="466"/>
      <c r="R23" s="466"/>
      <c r="S23" s="456"/>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s="2" customFormat="1" ht="15.75" thickBot="1" x14ac:dyDescent="0.3">
      <c r="A24" s="986" t="str">
        <f>'F2. COMP. LAB Y COM COMPOR'!A26:B26</f>
        <v>CEDULA DE CIUDADANIA</v>
      </c>
      <c r="B24" s="987"/>
      <c r="C24" s="988" t="str">
        <f>IF('F2. COMP. LAB Y COM COMPOR'!R24="NO","NO REQUERIDO",'F2. COMP. LAB Y COM COMPOR'!C26:E26)</f>
        <v>NO REQUERIDO</v>
      </c>
      <c r="D24" s="982"/>
      <c r="E24" s="983"/>
      <c r="F24" s="981" t="str">
        <f>IF('F2. COMP. LAB Y COM COMPOR'!R24="NO","NO REQUERIDO",'F2. COMP. LAB Y COM COMPOR'!F26:H26)</f>
        <v>NO REQUERIDO</v>
      </c>
      <c r="G24" s="991"/>
      <c r="H24" s="992"/>
      <c r="I24" s="993" t="str">
        <f>IF('F2. COMP. LAB Y COM COMPOR'!R24="NO","NO REQUERIDO",'F2. COMP. LAB Y COM COMPOR'!I26:K26)</f>
        <v>NO REQUERIDO</v>
      </c>
      <c r="J24" s="991"/>
      <c r="K24" s="992"/>
      <c r="L24" s="993" t="str">
        <f>IF('F2. COMP. LAB Y COM COMPOR'!R24="NO","NO REQUERIDO",'F2. COMP. LAB Y COM COMPOR'!L26:O26)</f>
        <v>NO REQUERIDO</v>
      </c>
      <c r="M24" s="991"/>
      <c r="N24" s="991"/>
      <c r="O24" s="992"/>
      <c r="P24" s="981" t="str">
        <f>IF('F2. COMP. LAB Y COM COMPOR'!R24="NO","NO REQUERIDO",'F2. COMP. LAB Y COM COMPOR'!P26:S26)</f>
        <v>NO REQUERIDO</v>
      </c>
      <c r="Q24" s="982"/>
      <c r="R24" s="982"/>
      <c r="S24" s="983"/>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s="2" customFormat="1" x14ac:dyDescent="0.25">
      <c r="A25" s="464" t="s">
        <v>83</v>
      </c>
      <c r="B25" s="465"/>
      <c r="C25" s="465"/>
      <c r="D25" s="465"/>
      <c r="E25" s="465"/>
      <c r="F25" s="465"/>
      <c r="G25" s="455" t="s">
        <v>75</v>
      </c>
      <c r="H25" s="466"/>
      <c r="I25" s="466"/>
      <c r="J25" s="466"/>
      <c r="K25" s="466"/>
      <c r="L25" s="466"/>
      <c r="M25" s="456"/>
      <c r="N25" s="466" t="s">
        <v>77</v>
      </c>
      <c r="O25" s="456"/>
      <c r="P25" s="466" t="s">
        <v>78</v>
      </c>
      <c r="Q25" s="456"/>
      <c r="R25" s="455" t="s">
        <v>76</v>
      </c>
      <c r="S25" s="456"/>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s="2" customFormat="1" ht="15.75" thickBot="1" x14ac:dyDescent="0.3">
      <c r="A26" s="993" t="str">
        <f>IF('F2. COMP. LAB Y COM COMPOR'!R24="NO","NO REQUERIDO",'F2. COMP. LAB Y COM COMPOR'!A28:F28)</f>
        <v>NO REQUERIDO</v>
      </c>
      <c r="B26" s="991"/>
      <c r="C26" s="991"/>
      <c r="D26" s="991"/>
      <c r="E26" s="991"/>
      <c r="F26" s="991"/>
      <c r="G26" s="981" t="str">
        <f>IF('F2. COMP. LAB Y COM COMPOR'!R24="NO","NO REQUERIDO",'F2. COMP. LAB Y COM COMPOR'!G28:M28)</f>
        <v>NO REQUERIDO</v>
      </c>
      <c r="H26" s="982"/>
      <c r="I26" s="982"/>
      <c r="J26" s="982"/>
      <c r="K26" s="982"/>
      <c r="L26" s="982"/>
      <c r="M26" s="983"/>
      <c r="N26" s="984" t="str">
        <f>IF('F2. COMP. LAB Y COM COMPOR'!R24="NO","NO REQUERIDO",'F2. COMP. LAB Y COM COMPOR'!N28:O28)</f>
        <v>NO REQUERIDO</v>
      </c>
      <c r="O26" s="985"/>
      <c r="P26" s="1295" t="str">
        <f>IF('F2. COMP. LAB Y COM COMPOR'!R24="NO","NO REQUERIDO",'F2. COMP. LAB Y COM COMPOR'!P28:Q28)</f>
        <v>NO REQUERIDO</v>
      </c>
      <c r="Q26" s="1296"/>
      <c r="R26" s="993" t="str">
        <f>IF('F2. COMP. LAB Y COM COMPOR'!R24="NO","NO REQUERIDO",'F2. COMP. LAB Y COM COMPOR'!R28:S28)</f>
        <v>NO REQUERIDO</v>
      </c>
      <c r="S26" s="992"/>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ht="18.75" thickBot="1" x14ac:dyDescent="0.3">
      <c r="A27" s="1658" t="s">
        <v>84</v>
      </c>
      <c r="B27" s="1659"/>
      <c r="C27" s="1659"/>
      <c r="D27" s="1659"/>
      <c r="E27" s="1659"/>
      <c r="F27" s="1659"/>
      <c r="G27" s="1659"/>
      <c r="H27" s="1659"/>
      <c r="I27" s="1659"/>
      <c r="J27" s="1659"/>
      <c r="K27" s="1659"/>
      <c r="L27" s="1659"/>
      <c r="M27" s="1659"/>
      <c r="N27" s="1659"/>
      <c r="O27" s="1659"/>
      <c r="P27" s="1659"/>
      <c r="Q27" s="1659"/>
      <c r="R27" s="1659"/>
      <c r="S27" s="1660"/>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ht="12" customHeight="1" x14ac:dyDescent="0.25">
      <c r="A28" s="435" t="s">
        <v>643</v>
      </c>
      <c r="B28" s="436"/>
      <c r="C28" s="436"/>
      <c r="D28" s="437"/>
      <c r="E28" s="442" t="s">
        <v>86</v>
      </c>
      <c r="F28" s="436"/>
      <c r="G28" s="436"/>
      <c r="H28" s="436"/>
      <c r="I28" s="437"/>
      <c r="J28" s="442" t="s">
        <v>437</v>
      </c>
      <c r="K28" s="437"/>
      <c r="L28" s="1226" t="s">
        <v>89</v>
      </c>
      <c r="M28" s="1227"/>
      <c r="N28" s="1227"/>
      <c r="O28" s="1227"/>
      <c r="P28" s="1227"/>
      <c r="Q28" s="1227"/>
      <c r="R28" s="1227"/>
      <c r="S28" s="166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ht="9" customHeight="1" x14ac:dyDescent="0.25">
      <c r="A29" s="435"/>
      <c r="B29" s="436"/>
      <c r="C29" s="436"/>
      <c r="D29" s="437"/>
      <c r="E29" s="442"/>
      <c r="F29" s="436"/>
      <c r="G29" s="436"/>
      <c r="H29" s="436"/>
      <c r="I29" s="437"/>
      <c r="J29" s="442"/>
      <c r="K29" s="437"/>
      <c r="L29" s="447"/>
      <c r="M29" s="448"/>
      <c r="N29" s="448"/>
      <c r="O29" s="448"/>
      <c r="P29" s="448"/>
      <c r="Q29" s="448"/>
      <c r="R29" s="448"/>
      <c r="S29" s="449"/>
    </row>
    <row r="30" spans="1:100" ht="23.25" customHeight="1" x14ac:dyDescent="0.25">
      <c r="A30" s="435"/>
      <c r="B30" s="436"/>
      <c r="C30" s="436"/>
      <c r="D30" s="437"/>
      <c r="E30" s="442"/>
      <c r="F30" s="436"/>
      <c r="G30" s="436"/>
      <c r="H30" s="436"/>
      <c r="I30" s="437"/>
      <c r="J30" s="442"/>
      <c r="K30" s="437"/>
      <c r="L30" s="450" t="s">
        <v>644</v>
      </c>
      <c r="M30" s="450"/>
      <c r="N30" s="450"/>
      <c r="O30" s="450"/>
      <c r="P30" s="450" t="s">
        <v>621</v>
      </c>
      <c r="Q30" s="450"/>
      <c r="R30" s="450"/>
      <c r="S30" s="451"/>
    </row>
    <row r="31" spans="1:100" ht="44.25" customHeight="1" x14ac:dyDescent="0.25">
      <c r="A31" s="438"/>
      <c r="B31" s="439"/>
      <c r="C31" s="439"/>
      <c r="D31" s="440"/>
      <c r="E31" s="443"/>
      <c r="F31" s="439"/>
      <c r="G31" s="439"/>
      <c r="H31" s="439"/>
      <c r="I31" s="440"/>
      <c r="J31" s="443"/>
      <c r="K31" s="440"/>
      <c r="L31" s="198" t="s">
        <v>622</v>
      </c>
      <c r="M31" s="224" t="s">
        <v>93</v>
      </c>
      <c r="N31" s="426" t="s">
        <v>623</v>
      </c>
      <c r="O31" s="452"/>
      <c r="P31" s="198" t="s">
        <v>624</v>
      </c>
      <c r="Q31" s="224" t="s">
        <v>93</v>
      </c>
      <c r="R31" s="426" t="s">
        <v>623</v>
      </c>
      <c r="S31" s="452"/>
    </row>
    <row r="32" spans="1:100" ht="23.25" customHeight="1" x14ac:dyDescent="0.25">
      <c r="A32" s="406">
        <f>'F2. COMP. LAB Y COM COMPOR'!A37</f>
        <v>0</v>
      </c>
      <c r="B32" s="407"/>
      <c r="C32" s="407"/>
      <c r="D32" s="408"/>
      <c r="E32" s="412">
        <f>'F2. COMP. LAB Y COM COMPOR'!H37</f>
        <v>0</v>
      </c>
      <c r="F32" s="407"/>
      <c r="G32" s="407"/>
      <c r="H32" s="407"/>
      <c r="I32" s="408"/>
      <c r="J32" s="1654" t="str">
        <f>'F2. COMP. LAB Y COM COMPOR'!S37</f>
        <v/>
      </c>
      <c r="K32" s="1655"/>
      <c r="L32" s="1572"/>
      <c r="M32" s="1574"/>
      <c r="N32" s="1442">
        <f>IFERROR(($M32*L32),0)</f>
        <v>0</v>
      </c>
      <c r="O32" s="1443"/>
      <c r="P32" s="418">
        <f>IFERROR((J32-L32),0)</f>
        <v>0</v>
      </c>
      <c r="Q32" s="420"/>
      <c r="R32" s="1442">
        <f>IFERROR(($Q32*P32),0)</f>
        <v>0</v>
      </c>
      <c r="S32" s="1443"/>
    </row>
    <row r="33" spans="1:23" ht="18.75" customHeight="1" x14ac:dyDescent="0.25">
      <c r="A33" s="409"/>
      <c r="B33" s="410"/>
      <c r="C33" s="410"/>
      <c r="D33" s="411"/>
      <c r="E33" s="413"/>
      <c r="F33" s="410"/>
      <c r="G33" s="410"/>
      <c r="H33" s="410"/>
      <c r="I33" s="411"/>
      <c r="J33" s="1656"/>
      <c r="K33" s="1657"/>
      <c r="L33" s="1573"/>
      <c r="M33" s="1575"/>
      <c r="N33" s="1444"/>
      <c r="O33" s="1445"/>
      <c r="P33" s="419"/>
      <c r="Q33" s="421"/>
      <c r="R33" s="1444"/>
      <c r="S33" s="1445"/>
    </row>
    <row r="34" spans="1:23" ht="24" customHeight="1" x14ac:dyDescent="0.25">
      <c r="A34" s="416">
        <f>'F2. COMP. LAB Y COM COMPOR'!A39</f>
        <v>0</v>
      </c>
      <c r="B34" s="417"/>
      <c r="C34" s="417"/>
      <c r="D34" s="417"/>
      <c r="E34" s="417">
        <f>'F2. COMP. LAB Y COM COMPOR'!H39</f>
        <v>0</v>
      </c>
      <c r="F34" s="417"/>
      <c r="G34" s="417"/>
      <c r="H34" s="417"/>
      <c r="I34" s="417"/>
      <c r="J34" s="1654" t="str">
        <f>'F2. COMP. LAB Y COM COMPOR'!S39</f>
        <v/>
      </c>
      <c r="K34" s="1655"/>
      <c r="L34" s="1572"/>
      <c r="M34" s="1574"/>
      <c r="N34" s="1442">
        <f t="shared" ref="N34" si="0">IFERROR(($M34*L34),0)</f>
        <v>0</v>
      </c>
      <c r="O34" s="1443"/>
      <c r="P34" s="418">
        <f t="shared" ref="P34" si="1">IFERROR((J34-L34),0)</f>
        <v>0</v>
      </c>
      <c r="Q34" s="420"/>
      <c r="R34" s="1442">
        <f t="shared" ref="R34" si="2">IFERROR(($Q34*P34),0)</f>
        <v>0</v>
      </c>
      <c r="S34" s="1443"/>
    </row>
    <row r="35" spans="1:23" ht="29.25" customHeight="1" x14ac:dyDescent="0.25">
      <c r="A35" s="416"/>
      <c r="B35" s="417"/>
      <c r="C35" s="417"/>
      <c r="D35" s="417"/>
      <c r="E35" s="417"/>
      <c r="F35" s="417"/>
      <c r="G35" s="417"/>
      <c r="H35" s="417"/>
      <c r="I35" s="417"/>
      <c r="J35" s="1656"/>
      <c r="K35" s="1657"/>
      <c r="L35" s="1573"/>
      <c r="M35" s="1575"/>
      <c r="N35" s="1444"/>
      <c r="O35" s="1445"/>
      <c r="P35" s="419"/>
      <c r="Q35" s="421"/>
      <c r="R35" s="1444"/>
      <c r="S35" s="1445"/>
    </row>
    <row r="36" spans="1:23" ht="23.25" customHeight="1" x14ac:dyDescent="0.25">
      <c r="A36" s="416">
        <f>'F2. COMP. LAB Y COM COMPOR'!A41</f>
        <v>0</v>
      </c>
      <c r="B36" s="417"/>
      <c r="C36" s="417"/>
      <c r="D36" s="417"/>
      <c r="E36" s="417">
        <f>'F2. COMP. LAB Y COM COMPOR'!H41</f>
        <v>0</v>
      </c>
      <c r="F36" s="417"/>
      <c r="G36" s="417"/>
      <c r="H36" s="417"/>
      <c r="I36" s="417"/>
      <c r="J36" s="1654" t="str">
        <f>'F2. COMP. LAB Y COM COMPOR'!S41</f>
        <v/>
      </c>
      <c r="K36" s="1655"/>
      <c r="L36" s="1572"/>
      <c r="M36" s="1574"/>
      <c r="N36" s="1442">
        <f t="shared" ref="N36" si="3">IFERROR(($M36*L36),0)</f>
        <v>0</v>
      </c>
      <c r="O36" s="1443"/>
      <c r="P36" s="418">
        <f t="shared" ref="P36" si="4">IFERROR((J36-L36),0)</f>
        <v>0</v>
      </c>
      <c r="Q36" s="420"/>
      <c r="R36" s="1442">
        <f t="shared" ref="R36" si="5">IFERROR(($Q36*P36),0)</f>
        <v>0</v>
      </c>
      <c r="S36" s="1443"/>
    </row>
    <row r="37" spans="1:23" ht="23.25" customHeight="1" x14ac:dyDescent="0.25">
      <c r="A37" s="416"/>
      <c r="B37" s="417"/>
      <c r="C37" s="417"/>
      <c r="D37" s="417"/>
      <c r="E37" s="417"/>
      <c r="F37" s="417"/>
      <c r="G37" s="417"/>
      <c r="H37" s="417"/>
      <c r="I37" s="417"/>
      <c r="J37" s="1656"/>
      <c r="K37" s="1657"/>
      <c r="L37" s="1573"/>
      <c r="M37" s="1575"/>
      <c r="N37" s="1444"/>
      <c r="O37" s="1445"/>
      <c r="P37" s="419"/>
      <c r="Q37" s="421"/>
      <c r="R37" s="1444"/>
      <c r="S37" s="1445"/>
    </row>
    <row r="38" spans="1:23" ht="27" customHeight="1" x14ac:dyDescent="0.25">
      <c r="A38" s="416">
        <f>'F2. COMP. LAB Y COM COMPOR'!A43</f>
        <v>0</v>
      </c>
      <c r="B38" s="417"/>
      <c r="C38" s="417"/>
      <c r="D38" s="417"/>
      <c r="E38" s="417">
        <f>'F2. COMP. LAB Y COM COMPOR'!H43</f>
        <v>0</v>
      </c>
      <c r="F38" s="417"/>
      <c r="G38" s="417"/>
      <c r="H38" s="417"/>
      <c r="I38" s="417"/>
      <c r="J38" s="1654" t="str">
        <f>'F2. COMP. LAB Y COM COMPOR'!S43</f>
        <v/>
      </c>
      <c r="K38" s="1655"/>
      <c r="L38" s="1572"/>
      <c r="M38" s="1574"/>
      <c r="N38" s="1442">
        <f t="shared" ref="N38" si="6">IFERROR(($M38*L38),0)</f>
        <v>0</v>
      </c>
      <c r="O38" s="1443"/>
      <c r="P38" s="418">
        <f t="shared" ref="P38" si="7">IFERROR((J38-L38),0)</f>
        <v>0</v>
      </c>
      <c r="Q38" s="420"/>
      <c r="R38" s="1442">
        <f t="shared" ref="R38" si="8">IFERROR(($Q38*P38),0)</f>
        <v>0</v>
      </c>
      <c r="S38" s="1443"/>
    </row>
    <row r="39" spans="1:23" ht="17.25" customHeight="1" x14ac:dyDescent="0.25">
      <c r="A39" s="416"/>
      <c r="B39" s="417"/>
      <c r="C39" s="417"/>
      <c r="D39" s="417"/>
      <c r="E39" s="417"/>
      <c r="F39" s="417"/>
      <c r="G39" s="417"/>
      <c r="H39" s="417"/>
      <c r="I39" s="417"/>
      <c r="J39" s="1656"/>
      <c r="K39" s="1657"/>
      <c r="L39" s="1573"/>
      <c r="M39" s="1575"/>
      <c r="N39" s="1444"/>
      <c r="O39" s="1445"/>
      <c r="P39" s="419"/>
      <c r="Q39" s="421"/>
      <c r="R39" s="1444"/>
      <c r="S39" s="1445"/>
    </row>
    <row r="40" spans="1:23" ht="21" customHeight="1" x14ac:dyDescent="0.25">
      <c r="A40" s="406">
        <f>'F2. COMP. LAB Y COM COMPOR'!A45</f>
        <v>0</v>
      </c>
      <c r="B40" s="407"/>
      <c r="C40" s="407"/>
      <c r="D40" s="408"/>
      <c r="E40" s="412">
        <f>'F2. COMP. LAB Y COM COMPOR'!H45</f>
        <v>0</v>
      </c>
      <c r="F40" s="407"/>
      <c r="G40" s="407"/>
      <c r="H40" s="407"/>
      <c r="I40" s="408"/>
      <c r="J40" s="1654" t="str">
        <f>'F2. COMP. LAB Y COM COMPOR'!S45</f>
        <v/>
      </c>
      <c r="K40" s="1655"/>
      <c r="L40" s="1572"/>
      <c r="M40" s="1574"/>
      <c r="N40" s="1442">
        <f t="shared" ref="N40" si="9">IFERROR(($M40*L40),0)</f>
        <v>0</v>
      </c>
      <c r="O40" s="1443"/>
      <c r="P40" s="418">
        <f t="shared" ref="P40" si="10">IFERROR((J40-L40),0)</f>
        <v>0</v>
      </c>
      <c r="Q40" s="1582"/>
      <c r="R40" s="1442">
        <f t="shared" ref="R40" si="11">IFERROR(($Q40*P40),0)</f>
        <v>0</v>
      </c>
      <c r="S40" s="1443"/>
    </row>
    <row r="41" spans="1:23" ht="19.5" customHeight="1" x14ac:dyDescent="0.25">
      <c r="A41" s="409"/>
      <c r="B41" s="410"/>
      <c r="C41" s="410"/>
      <c r="D41" s="411"/>
      <c r="E41" s="413"/>
      <c r="F41" s="410"/>
      <c r="G41" s="410"/>
      <c r="H41" s="410"/>
      <c r="I41" s="411"/>
      <c r="J41" s="1656"/>
      <c r="K41" s="1657"/>
      <c r="L41" s="1573"/>
      <c r="M41" s="1575"/>
      <c r="N41" s="1444"/>
      <c r="O41" s="1445"/>
      <c r="P41" s="419"/>
      <c r="Q41" s="1583"/>
      <c r="R41" s="1444"/>
      <c r="S41" s="1445"/>
      <c r="V41" s="126"/>
      <c r="W41" s="127"/>
    </row>
    <row r="42" spans="1:23" ht="55.5" customHeight="1" thickBot="1" x14ac:dyDescent="0.3">
      <c r="A42" s="1638" t="s">
        <v>625</v>
      </c>
      <c r="B42" s="1639"/>
      <c r="C42" s="1639"/>
      <c r="D42" s="1639"/>
      <c r="E42" s="1639"/>
      <c r="F42" s="1639"/>
      <c r="G42" s="1639"/>
      <c r="H42" s="1639"/>
      <c r="I42" s="1640"/>
      <c r="J42" s="1381" t="str">
        <f>IF(SUM(J32:K41)&lt;1,CONCATENATE("ERROR!!: Sumatoria menor a 100% (",TEXT(SUM(J32:K41),"0%)")),SUM(J32:K41))</f>
        <v>ERROR!!: Sumatoria menor a 100% (0%)</v>
      </c>
      <c r="K42" s="1382"/>
      <c r="L42" s="1581" t="s">
        <v>96</v>
      </c>
      <c r="M42" s="1581"/>
      <c r="N42" s="1581"/>
      <c r="O42" s="191">
        <f>SUMIF(N32:O41,"&lt;100",N32:O41)/100</f>
        <v>0</v>
      </c>
      <c r="P42" s="1641" t="s">
        <v>96</v>
      </c>
      <c r="Q42" s="1641"/>
      <c r="R42" s="1641"/>
      <c r="S42" s="192">
        <f>SUMIF(R32:S41,"&lt;100",R32:S41)/100</f>
        <v>0</v>
      </c>
      <c r="V42" s="126"/>
      <c r="W42" s="127"/>
    </row>
    <row r="43" spans="1:23" ht="18.75" x14ac:dyDescent="0.25">
      <c r="A43" s="343" t="s">
        <v>595</v>
      </c>
      <c r="B43" s="344"/>
      <c r="C43" s="344"/>
      <c r="D43" s="344"/>
      <c r="E43" s="344"/>
      <c r="F43" s="344"/>
      <c r="G43" s="344" t="s">
        <v>645</v>
      </c>
      <c r="H43" s="344"/>
      <c r="I43" s="344"/>
      <c r="J43" s="344"/>
      <c r="K43" s="344"/>
      <c r="L43" s="1651"/>
      <c r="M43" s="1652"/>
      <c r="N43" s="1652"/>
      <c r="O43" s="1653"/>
      <c r="P43" s="1642"/>
      <c r="Q43" s="1643"/>
      <c r="R43" s="1643"/>
      <c r="S43" s="1644"/>
      <c r="V43" s="126"/>
      <c r="W43" s="127"/>
    </row>
    <row r="44" spans="1:23" ht="37.5" customHeight="1" x14ac:dyDescent="0.25">
      <c r="A44" s="343"/>
      <c r="B44" s="344"/>
      <c r="C44" s="344"/>
      <c r="D44" s="344"/>
      <c r="E44" s="344"/>
      <c r="F44" s="344"/>
      <c r="G44" s="344" t="s">
        <v>607</v>
      </c>
      <c r="H44" s="344"/>
      <c r="I44" s="344"/>
      <c r="J44" s="344"/>
      <c r="K44" s="344"/>
      <c r="L44" s="1648" t="str">
        <f>IF(L43&gt;30,IFERROR(+L43/($L$43+$P$43),0),"DEBE SER SUPERIOR A 30 DIAS")</f>
        <v>DEBE SER SUPERIOR A 30 DIAS</v>
      </c>
      <c r="M44" s="1649"/>
      <c r="N44" s="1649"/>
      <c r="O44" s="1650"/>
      <c r="P44" s="1648" t="str">
        <f>IF(P43&lt;31,"DEBE SER SUPERIOR A 30 DIAS",IF(SUM(L43:S43)&lt;270,IFERROR(+P43/($L$43+$P$43),0),"DILIGENCIE EN FORMATO F1"))</f>
        <v>DEBE SER SUPERIOR A 30 DIAS</v>
      </c>
      <c r="Q44" s="1649"/>
      <c r="R44" s="1649"/>
      <c r="S44" s="1650"/>
      <c r="V44" s="126"/>
      <c r="W44" s="127"/>
    </row>
    <row r="45" spans="1:23" ht="19.5" customHeight="1" x14ac:dyDescent="0.25">
      <c r="A45" s="343" t="s">
        <v>104</v>
      </c>
      <c r="B45" s="344"/>
      <c r="C45" s="344"/>
      <c r="D45" s="344"/>
      <c r="E45" s="344"/>
      <c r="F45" s="344"/>
      <c r="G45" s="344"/>
      <c r="H45" s="344"/>
      <c r="I45" s="344"/>
      <c r="J45" s="344"/>
      <c r="K45" s="344"/>
      <c r="L45" s="1645" t="s">
        <v>105</v>
      </c>
      <c r="M45" s="1646"/>
      <c r="N45" s="1646"/>
      <c r="O45" s="1646"/>
      <c r="P45" s="1646"/>
      <c r="Q45" s="1646"/>
      <c r="R45" s="1646"/>
      <c r="S45" s="1647"/>
      <c r="W45" s="127"/>
    </row>
    <row r="46" spans="1:23" ht="22.5" hidden="1" customHeight="1" x14ac:dyDescent="0.25">
      <c r="A46" s="343"/>
      <c r="B46" s="344"/>
      <c r="C46" s="344"/>
      <c r="D46" s="344"/>
      <c r="E46" s="344"/>
      <c r="F46" s="344"/>
      <c r="G46" s="344"/>
      <c r="H46" s="344"/>
      <c r="I46" s="344"/>
      <c r="J46" s="344"/>
      <c r="K46" s="344"/>
      <c r="L46" s="345">
        <f>O42*40</f>
        <v>0</v>
      </c>
      <c r="M46" s="345"/>
      <c r="N46" s="345"/>
      <c r="O46" s="345"/>
      <c r="P46" s="345">
        <f>S42*40</f>
        <v>0</v>
      </c>
      <c r="Q46" s="345"/>
      <c r="R46" s="345"/>
      <c r="S46" s="346"/>
      <c r="W46" s="127"/>
    </row>
    <row r="47" spans="1:23" ht="15.75" customHeight="1" x14ac:dyDescent="0.25">
      <c r="A47" s="564" t="s">
        <v>599</v>
      </c>
      <c r="B47" s="546"/>
      <c r="C47" s="546"/>
      <c r="D47" s="546"/>
      <c r="E47" s="546"/>
      <c r="F47" s="546"/>
      <c r="G47" s="546"/>
      <c r="H47" s="546"/>
      <c r="I47" s="546"/>
      <c r="J47" s="546"/>
      <c r="K47" s="546"/>
      <c r="L47" s="1489" t="s">
        <v>107</v>
      </c>
      <c r="M47" s="1628"/>
      <c r="N47" s="1490"/>
      <c r="O47" s="1477">
        <f>IF(OR(P44="DEBE SER SUPERIOR A 30 DIAS",P44="DILIGENCIE EN FORMATO F1"),0,IF(P44&lt;1,(O42+S42),S42)*100)</f>
        <v>0</v>
      </c>
      <c r="P47" s="1627" t="s">
        <v>108</v>
      </c>
      <c r="Q47" s="1627"/>
      <c r="R47" s="1627"/>
      <c r="S47" s="1630">
        <f>+O47*80%</f>
        <v>0</v>
      </c>
      <c r="W47" s="127"/>
    </row>
    <row r="48" spans="1:23" ht="15.75" customHeight="1" x14ac:dyDescent="0.25">
      <c r="A48" s="564"/>
      <c r="B48" s="546"/>
      <c r="C48" s="546"/>
      <c r="D48" s="546"/>
      <c r="E48" s="546"/>
      <c r="F48" s="546"/>
      <c r="G48" s="546"/>
      <c r="H48" s="546"/>
      <c r="I48" s="546"/>
      <c r="J48" s="1354"/>
      <c r="K48" s="1354"/>
      <c r="L48" s="1491"/>
      <c r="M48" s="1629"/>
      <c r="N48" s="1492"/>
      <c r="O48" s="1478"/>
      <c r="P48" s="1627"/>
      <c r="Q48" s="1627"/>
      <c r="R48" s="1627"/>
      <c r="S48" s="1630"/>
      <c r="W48" s="127"/>
    </row>
    <row r="49" spans="1:23" ht="15.75" x14ac:dyDescent="0.25">
      <c r="A49" s="329" t="s">
        <v>109</v>
      </c>
      <c r="B49" s="330"/>
      <c r="C49" s="330"/>
      <c r="D49" s="330"/>
      <c r="E49" s="330"/>
      <c r="F49" s="330"/>
      <c r="G49" s="330"/>
      <c r="H49" s="330"/>
      <c r="I49" s="330"/>
      <c r="J49" s="1390" t="s">
        <v>646</v>
      </c>
      <c r="K49" s="1391"/>
      <c r="L49" s="330" t="s">
        <v>111</v>
      </c>
      <c r="M49" s="330"/>
      <c r="N49" s="330"/>
      <c r="O49" s="330"/>
      <c r="P49" s="330"/>
      <c r="Q49" s="330"/>
      <c r="R49" s="330"/>
      <c r="S49" s="1626"/>
      <c r="W49" s="127"/>
    </row>
    <row r="50" spans="1:23" ht="30.75" customHeight="1" x14ac:dyDescent="0.25">
      <c r="A50" s="337" t="s">
        <v>112</v>
      </c>
      <c r="B50" s="338"/>
      <c r="C50" s="338"/>
      <c r="D50" s="338"/>
      <c r="E50" s="338"/>
      <c r="F50" s="339" t="s">
        <v>647</v>
      </c>
      <c r="G50" s="339"/>
      <c r="H50" s="339" t="s">
        <v>648</v>
      </c>
      <c r="I50" s="339"/>
      <c r="J50" s="1391"/>
      <c r="K50" s="1391"/>
      <c r="L50" s="1619" t="s">
        <v>115</v>
      </c>
      <c r="M50" s="1620"/>
      <c r="N50" s="1620"/>
      <c r="O50" s="1621"/>
      <c r="P50" s="376"/>
      <c r="Q50" s="376"/>
      <c r="R50" s="376"/>
      <c r="S50" s="377"/>
    </row>
    <row r="51" spans="1:23" ht="15.75" customHeight="1" x14ac:dyDescent="0.25">
      <c r="A51" s="238" t="s">
        <v>116</v>
      </c>
      <c r="B51" s="313">
        <f>'F2. COMP. LAB Y COM COMPOR'!B51</f>
        <v>0</v>
      </c>
      <c r="C51" s="313"/>
      <c r="D51" s="313"/>
      <c r="E51" s="313"/>
      <c r="F51" s="1625"/>
      <c r="G51" s="1625"/>
      <c r="H51" s="1588"/>
      <c r="I51" s="1588"/>
      <c r="J51" s="1391"/>
      <c r="K51" s="1391"/>
      <c r="L51" s="1622"/>
      <c r="M51" s="1623"/>
      <c r="N51" s="1623"/>
      <c r="O51" s="1624"/>
      <c r="P51" s="376"/>
      <c r="Q51" s="376"/>
      <c r="R51" s="376"/>
      <c r="S51" s="377"/>
    </row>
    <row r="52" spans="1:23" ht="15.75" x14ac:dyDescent="0.25">
      <c r="A52" s="238" t="s">
        <v>117</v>
      </c>
      <c r="B52" s="313">
        <f>'F2. COMP. LAB Y COM COMPOR'!B53</f>
        <v>0</v>
      </c>
      <c r="C52" s="313"/>
      <c r="D52" s="313"/>
      <c r="E52" s="313"/>
      <c r="F52" s="1625"/>
      <c r="G52" s="1625"/>
      <c r="H52" s="1588"/>
      <c r="I52" s="1588"/>
      <c r="J52" s="1390" t="s">
        <v>612</v>
      </c>
      <c r="K52" s="1391"/>
      <c r="L52" s="331" t="s">
        <v>649</v>
      </c>
      <c r="M52" s="332"/>
      <c r="N52" s="332"/>
      <c r="O52" s="332"/>
      <c r="P52" s="332"/>
      <c r="Q52" s="332"/>
      <c r="R52" s="332"/>
      <c r="S52" s="333"/>
    </row>
    <row r="53" spans="1:23" ht="15.75" x14ac:dyDescent="0.25">
      <c r="A53" s="238" t="s">
        <v>119</v>
      </c>
      <c r="B53" s="313">
        <f>'F2. COMP. LAB Y COM COMPOR'!B55</f>
        <v>0</v>
      </c>
      <c r="C53" s="313"/>
      <c r="D53" s="313"/>
      <c r="E53" s="313"/>
      <c r="F53" s="1625"/>
      <c r="G53" s="1625"/>
      <c r="H53" s="1588"/>
      <c r="I53" s="1588"/>
      <c r="J53" s="1391"/>
      <c r="K53" s="1391"/>
      <c r="L53" s="334"/>
      <c r="M53" s="335"/>
      <c r="N53" s="335"/>
      <c r="O53" s="335"/>
      <c r="P53" s="335"/>
      <c r="Q53" s="335"/>
      <c r="R53" s="335"/>
      <c r="S53" s="336"/>
    </row>
    <row r="54" spans="1:23" ht="15.75" x14ac:dyDescent="0.25">
      <c r="A54" s="238" t="s">
        <v>120</v>
      </c>
      <c r="B54" s="313">
        <f>'F2. COMP. LAB Y COM COMPOR'!B57</f>
        <v>0</v>
      </c>
      <c r="C54" s="313"/>
      <c r="D54" s="313"/>
      <c r="E54" s="313"/>
      <c r="F54" s="1625"/>
      <c r="G54" s="1625"/>
      <c r="H54" s="1588"/>
      <c r="I54" s="1588"/>
      <c r="J54" s="1391"/>
      <c r="K54" s="1391"/>
      <c r="L54" s="1589" t="s">
        <v>121</v>
      </c>
      <c r="M54" s="1589"/>
      <c r="N54" s="1589"/>
      <c r="O54" s="1589"/>
      <c r="P54" s="1589" t="s">
        <v>122</v>
      </c>
      <c r="Q54" s="1589"/>
      <c r="R54" s="1589"/>
      <c r="S54" s="1590"/>
    </row>
    <row r="55" spans="1:23" ht="18" customHeight="1" x14ac:dyDescent="0.25">
      <c r="A55" s="1633" t="s">
        <v>121</v>
      </c>
      <c r="B55" s="359"/>
      <c r="C55" s="359"/>
      <c r="D55" s="359"/>
      <c r="E55" s="359"/>
      <c r="F55" s="1506" t="str">
        <f>IF(COUNTA(F51:G54)=4,(SUM(F51:G54)/4),"DEBE CALIFICAR LAS 4 COMPETENCIAS")</f>
        <v>DEBE CALIFICAR LAS 4 COMPETENCIAS</v>
      </c>
      <c r="G55" s="1506"/>
      <c r="H55" s="1506" t="str">
        <f>IF(COUNTA(H51:I54)=4,(SUM(Hoja4!B508)/4),"DEBE CALIFICAR LAS 4 COMPETENCIAS")</f>
        <v>DEBE CALIFICAR LAS 4 COMPETENCIAS</v>
      </c>
      <c r="I55" s="1506"/>
      <c r="J55" s="1391"/>
      <c r="K55" s="1391"/>
      <c r="L55" s="1591">
        <f>+S47+P50+A59</f>
        <v>0</v>
      </c>
      <c r="M55" s="1591"/>
      <c r="N55" s="1591"/>
      <c r="O55" s="1591"/>
      <c r="P55" s="1550" t="str">
        <f>IF(P44="DILIGENCIE EN FORMATO F1","EVALUACION PARA PERIODOS INFERIORES A 270 DIAS",IF(AND(S47&gt;=0,A59&gt;0,P50&lt;&gt;"")=TRUE,IFERROR(VLOOKUP(L55,Hoja4!AA$3:AB$1002,2),0),"NO APLICA"))</f>
        <v>NO APLICA</v>
      </c>
      <c r="Q55" s="1550"/>
      <c r="R55" s="1550"/>
      <c r="S55" s="1550"/>
    </row>
    <row r="56" spans="1:23" ht="26.25" customHeight="1" x14ac:dyDescent="0.25">
      <c r="A56" s="1633"/>
      <c r="B56" s="359"/>
      <c r="C56" s="359"/>
      <c r="D56" s="359"/>
      <c r="E56" s="359"/>
      <c r="F56" s="1506"/>
      <c r="G56" s="1506"/>
      <c r="H56" s="1506"/>
      <c r="I56" s="1506"/>
      <c r="J56" s="1390" t="s">
        <v>610</v>
      </c>
      <c r="K56" s="1391"/>
      <c r="L56" s="1591"/>
      <c r="M56" s="1591"/>
      <c r="N56" s="1591"/>
      <c r="O56" s="1591"/>
      <c r="P56" s="1550"/>
      <c r="Q56" s="1550"/>
      <c r="R56" s="1550"/>
      <c r="S56" s="1550"/>
    </row>
    <row r="57" spans="1:23" ht="49.5" customHeight="1" x14ac:dyDescent="0.25">
      <c r="A57" s="1403" t="s">
        <v>650</v>
      </c>
      <c r="B57" s="1387"/>
      <c r="C57" s="1387"/>
      <c r="D57" s="1387"/>
      <c r="E57" s="1387"/>
      <c r="F57" s="1438" t="str">
        <f>IF(H57="DILIGENCIE EN FORMATO F1","DILIGENCIE EN FORMATO F1",L44)</f>
        <v>DEBE SER SUPERIOR A 30 DIAS</v>
      </c>
      <c r="G57" s="1439"/>
      <c r="H57" s="1438" t="str">
        <f>+P44</f>
        <v>DEBE SER SUPERIOR A 30 DIAS</v>
      </c>
      <c r="I57" s="1439"/>
      <c r="J57" s="1391"/>
      <c r="K57" s="1391"/>
      <c r="L57" s="1390" t="s">
        <v>129</v>
      </c>
      <c r="M57" s="1391"/>
      <c r="N57" s="1391"/>
      <c r="O57" s="1390" t="s">
        <v>125</v>
      </c>
      <c r="P57" s="1391"/>
      <c r="Q57" s="1390" t="s">
        <v>128</v>
      </c>
      <c r="R57" s="1391"/>
      <c r="S57" s="1402"/>
    </row>
    <row r="58" spans="1:23" ht="15.75" x14ac:dyDescent="0.25">
      <c r="A58" s="1634" t="s">
        <v>126</v>
      </c>
      <c r="B58" s="1441"/>
      <c r="C58" s="1441"/>
      <c r="D58" s="1441"/>
      <c r="E58" s="1441"/>
      <c r="F58" s="1441"/>
      <c r="G58" s="1441"/>
      <c r="H58" s="1441"/>
      <c r="I58" s="1441"/>
      <c r="J58" s="1391"/>
      <c r="K58" s="1391"/>
      <c r="L58" s="1391"/>
      <c r="M58" s="1391"/>
      <c r="N58" s="1391"/>
      <c r="O58" s="1391"/>
      <c r="P58" s="1391"/>
      <c r="Q58" s="1391"/>
      <c r="R58" s="1391"/>
      <c r="S58" s="1402"/>
    </row>
    <row r="59" spans="1:23" ht="18.75" thickBot="1" x14ac:dyDescent="0.3">
      <c r="A59" s="1635">
        <f>IF(F55="DEBE CALIFICAR LAS 4 COMPETENCIAS",0,F55*F57)+IF(H55="DEBE CALIFICAR LAS 4 COMPETENCIAS",0,H55*H57)</f>
        <v>0</v>
      </c>
      <c r="B59" s="1636"/>
      <c r="C59" s="1636"/>
      <c r="D59" s="1636"/>
      <c r="E59" s="1636"/>
      <c r="F59" s="1636"/>
      <c r="G59" s="1636"/>
      <c r="H59" s="1636"/>
      <c r="I59" s="1637"/>
      <c r="J59" s="1631"/>
      <c r="K59" s="1631"/>
      <c r="L59" s="1631"/>
      <c r="M59" s="1631"/>
      <c r="N59" s="1631"/>
      <c r="O59" s="1631"/>
      <c r="P59" s="1631"/>
      <c r="Q59" s="1631"/>
      <c r="R59" s="1631"/>
      <c r="S59" s="1632"/>
    </row>
    <row r="60" spans="1:23" s="128" customFormat="1" ht="12" customHeight="1" x14ac:dyDescent="0.25">
      <c r="A60" s="669" t="s">
        <v>651</v>
      </c>
      <c r="B60" s="670"/>
      <c r="C60" s="670"/>
      <c r="D60" s="670"/>
      <c r="E60" s="670"/>
      <c r="F60" s="670"/>
      <c r="G60" s="670"/>
      <c r="H60" s="670"/>
      <c r="I60" s="670"/>
      <c r="J60" s="670"/>
      <c r="K60" s="670"/>
      <c r="L60" s="670"/>
      <c r="M60" s="670"/>
      <c r="N60" s="670"/>
      <c r="O60" s="670"/>
      <c r="P60" s="670"/>
      <c r="Q60" s="670"/>
      <c r="R60" s="670"/>
      <c r="S60" s="671"/>
    </row>
    <row r="61" spans="1:23" s="128" customFormat="1" ht="8.25" customHeight="1" thickBot="1" x14ac:dyDescent="0.3">
      <c r="A61" s="819"/>
      <c r="B61" s="474"/>
      <c r="C61" s="474"/>
      <c r="D61" s="474"/>
      <c r="E61" s="474"/>
      <c r="F61" s="474"/>
      <c r="G61" s="474"/>
      <c r="H61" s="474"/>
      <c r="I61" s="474"/>
      <c r="J61" s="474"/>
      <c r="K61" s="474"/>
      <c r="L61" s="474"/>
      <c r="M61" s="474"/>
      <c r="N61" s="474"/>
      <c r="O61" s="474"/>
      <c r="P61" s="474"/>
      <c r="Q61" s="474"/>
      <c r="R61" s="474"/>
      <c r="S61" s="820"/>
    </row>
    <row r="62" spans="1:23" s="128" customFormat="1" x14ac:dyDescent="0.25">
      <c r="A62" s="1048" t="s">
        <v>542</v>
      </c>
      <c r="B62" s="1049"/>
      <c r="C62" s="1474" t="str">
        <f>UPPER(CONCATENATE(L12," ",P12," ",F12," ",I12))</f>
        <v>0 0 0 0</v>
      </c>
      <c r="D62" s="1474"/>
      <c r="E62" s="1474"/>
      <c r="F62" s="1474"/>
      <c r="G62" s="1474"/>
      <c r="H62" s="1474"/>
      <c r="I62" s="1475"/>
      <c r="J62" s="1048" t="s">
        <v>611</v>
      </c>
      <c r="K62" s="1049"/>
      <c r="L62" s="1584" t="str">
        <f>UPPER(CONCATENATE(L19," ",P19," ",F19," ",I19))</f>
        <v xml:space="preserve">0    0   </v>
      </c>
      <c r="M62" s="1584"/>
      <c r="N62" s="1584"/>
      <c r="O62" s="1584"/>
      <c r="P62" s="1584"/>
      <c r="Q62" s="1584"/>
      <c r="R62" s="1584"/>
      <c r="S62" s="1585"/>
    </row>
    <row r="63" spans="1:23" ht="17.25" customHeight="1" x14ac:dyDescent="0.25">
      <c r="A63" s="1022"/>
      <c r="B63" s="1023"/>
      <c r="C63" s="1374"/>
      <c r="D63" s="1374"/>
      <c r="E63" s="1374"/>
      <c r="F63" s="1374"/>
      <c r="G63" s="1374"/>
      <c r="H63" s="1374"/>
      <c r="I63" s="1476"/>
      <c r="J63" s="1022"/>
      <c r="K63" s="1023"/>
      <c r="L63" s="1586"/>
      <c r="M63" s="1586"/>
      <c r="N63" s="1586"/>
      <c r="O63" s="1586"/>
      <c r="P63" s="1586"/>
      <c r="Q63" s="1586"/>
      <c r="R63" s="1586"/>
      <c r="S63" s="1587"/>
    </row>
    <row r="64" spans="1:23" ht="17.25" customHeight="1" x14ac:dyDescent="0.25">
      <c r="A64" s="1022" t="s">
        <v>543</v>
      </c>
      <c r="B64" s="1023"/>
      <c r="C64" s="1026"/>
      <c r="D64" s="1026"/>
      <c r="E64" s="1026"/>
      <c r="F64" s="1026"/>
      <c r="G64" s="1026"/>
      <c r="H64" s="1026"/>
      <c r="I64" s="1027"/>
      <c r="J64" s="1022" t="s">
        <v>543</v>
      </c>
      <c r="K64" s="1023"/>
      <c r="L64" s="1026"/>
      <c r="M64" s="1026"/>
      <c r="N64" s="1026"/>
      <c r="O64" s="1026"/>
      <c r="P64" s="1026"/>
      <c r="Q64" s="1026"/>
      <c r="R64" s="1026"/>
      <c r="S64" s="1027"/>
    </row>
    <row r="65" spans="1:19" ht="17.25" customHeight="1" x14ac:dyDescent="0.25">
      <c r="A65" s="1022"/>
      <c r="B65" s="1023"/>
      <c r="C65" s="1026"/>
      <c r="D65" s="1026"/>
      <c r="E65" s="1026"/>
      <c r="F65" s="1026"/>
      <c r="G65" s="1026"/>
      <c r="H65" s="1026"/>
      <c r="I65" s="1027"/>
      <c r="J65" s="1022"/>
      <c r="K65" s="1023"/>
      <c r="L65" s="1026"/>
      <c r="M65" s="1026"/>
      <c r="N65" s="1026"/>
      <c r="O65" s="1026"/>
      <c r="P65" s="1026"/>
      <c r="Q65" s="1026"/>
      <c r="R65" s="1026"/>
      <c r="S65" s="1027"/>
    </row>
    <row r="66" spans="1:19" ht="17.25" customHeight="1" thickBot="1" x14ac:dyDescent="0.3">
      <c r="A66" s="1024"/>
      <c r="B66" s="1025"/>
      <c r="C66" s="1028"/>
      <c r="D66" s="1028"/>
      <c r="E66" s="1028"/>
      <c r="F66" s="1028"/>
      <c r="G66" s="1028"/>
      <c r="H66" s="1028"/>
      <c r="I66" s="1029"/>
      <c r="J66" s="1024"/>
      <c r="K66" s="1025"/>
      <c r="L66" s="1028"/>
      <c r="M66" s="1028"/>
      <c r="N66" s="1028"/>
      <c r="O66" s="1028"/>
      <c r="P66" s="1028"/>
      <c r="Q66" s="1028"/>
      <c r="R66" s="1028"/>
      <c r="S66" s="1029"/>
    </row>
    <row r="67" spans="1:19" ht="17.25" customHeight="1" thickBot="1" x14ac:dyDescent="0.3">
      <c r="A67" s="1600" t="s">
        <v>652</v>
      </c>
      <c r="B67" s="430"/>
      <c r="C67" s="430"/>
      <c r="D67" s="430"/>
      <c r="E67" s="430"/>
      <c r="F67" s="430"/>
      <c r="G67" s="430"/>
      <c r="H67" s="430"/>
      <c r="I67" s="430"/>
      <c r="J67" s="430"/>
      <c r="K67" s="430"/>
      <c r="L67" s="430"/>
      <c r="M67" s="430"/>
      <c r="N67" s="430"/>
      <c r="O67" s="430"/>
      <c r="P67" s="430"/>
      <c r="Q67" s="430"/>
      <c r="R67" s="430"/>
      <c r="S67" s="1601"/>
    </row>
    <row r="68" spans="1:19" ht="24.75" customHeight="1" thickBot="1" x14ac:dyDescent="0.3">
      <c r="A68" s="1517" t="s">
        <v>637</v>
      </c>
      <c r="B68" s="1518"/>
      <c r="C68" s="1518"/>
      <c r="D68" s="1518"/>
      <c r="E68" s="1518"/>
      <c r="F68" s="1518"/>
      <c r="G68" s="1518"/>
      <c r="H68" s="1518"/>
      <c r="I68" s="1518"/>
      <c r="J68" s="1518"/>
      <c r="K68" s="1518"/>
      <c r="L68" s="1518"/>
      <c r="M68" s="1518"/>
      <c r="N68" s="1518"/>
      <c r="O68" s="1518"/>
      <c r="P68" s="1518"/>
      <c r="Q68" s="1518"/>
      <c r="R68" s="1518"/>
      <c r="S68" s="1519"/>
    </row>
    <row r="69" spans="1:19" ht="24.75" customHeight="1" thickBot="1" x14ac:dyDescent="0.3">
      <c r="A69" s="1520"/>
      <c r="B69" s="1521"/>
      <c r="C69" s="1521"/>
      <c r="D69" s="1521"/>
      <c r="E69" s="1521"/>
      <c r="F69" s="1521"/>
      <c r="G69" s="1521"/>
      <c r="H69" s="1521"/>
      <c r="I69" s="1521"/>
      <c r="J69" s="1521"/>
      <c r="K69" s="1521"/>
      <c r="L69" s="1521"/>
      <c r="M69" s="1521"/>
      <c r="N69" s="1521"/>
      <c r="O69" s="1521"/>
      <c r="P69" s="1521"/>
      <c r="Q69" s="1521"/>
      <c r="R69" s="1521"/>
      <c r="S69" s="1522"/>
    </row>
    <row r="70" spans="1:19" ht="17.25" customHeight="1" thickBot="1" x14ac:dyDescent="0.3">
      <c r="A70" s="1602" t="s">
        <v>539</v>
      </c>
      <c r="B70" s="1603"/>
      <c r="C70" s="1603"/>
      <c r="D70" s="1603"/>
      <c r="E70" s="1603"/>
      <c r="F70" s="1603"/>
      <c r="G70" s="1603"/>
      <c r="H70" s="1603"/>
      <c r="I70" s="1603"/>
      <c r="J70" s="1604" t="s">
        <v>540</v>
      </c>
      <c r="K70" s="1604"/>
      <c r="L70" s="1604"/>
      <c r="M70" s="1604"/>
      <c r="N70" s="1604"/>
      <c r="O70" s="1604"/>
      <c r="P70" s="1604"/>
      <c r="Q70" s="1604"/>
      <c r="R70" s="1604"/>
      <c r="S70" s="1605"/>
    </row>
    <row r="71" spans="1:19" ht="17.25" customHeight="1" x14ac:dyDescent="0.35">
      <c r="A71" s="1565" t="s">
        <v>541</v>
      </c>
      <c r="B71" s="1566"/>
      <c r="C71" s="1567"/>
      <c r="D71" s="1463"/>
      <c r="E71" s="1464"/>
      <c r="F71" s="1465"/>
      <c r="G71" s="1606" t="s">
        <v>452</v>
      </c>
      <c r="H71" s="1607"/>
      <c r="I71" s="1608"/>
      <c r="J71" s="1565" t="s">
        <v>541</v>
      </c>
      <c r="K71" s="1566"/>
      <c r="L71" s="1609"/>
      <c r="M71" s="1611"/>
      <c r="N71" s="1612"/>
      <c r="O71" s="1612"/>
      <c r="P71" s="1613"/>
      <c r="Q71" s="1617" t="s">
        <v>452</v>
      </c>
      <c r="R71" s="1617"/>
      <c r="S71" s="1618"/>
    </row>
    <row r="72" spans="1:19" ht="24.75" customHeight="1" thickBot="1" x14ac:dyDescent="0.3">
      <c r="A72" s="1568"/>
      <c r="B72" s="1569"/>
      <c r="C72" s="1570"/>
      <c r="D72" s="1466"/>
      <c r="E72" s="1467"/>
      <c r="F72" s="1468"/>
      <c r="G72" s="1471"/>
      <c r="H72" s="1472"/>
      <c r="I72" s="1473"/>
      <c r="J72" s="1568"/>
      <c r="K72" s="1569"/>
      <c r="L72" s="1610"/>
      <c r="M72" s="1614"/>
      <c r="N72" s="1615"/>
      <c r="O72" s="1615"/>
      <c r="P72" s="1616"/>
      <c r="Q72" s="1549"/>
      <c r="R72" s="1472"/>
      <c r="S72" s="1473"/>
    </row>
    <row r="73" spans="1:19" ht="17.25" customHeight="1" x14ac:dyDescent="0.25">
      <c r="A73" s="1022" t="s">
        <v>542</v>
      </c>
      <c r="B73" s="1023"/>
      <c r="C73" s="1045" t="str">
        <f>IF(D71="","",UPPER(CONCATENATE(L12," ",P12," ",F12," ",I12)))</f>
        <v/>
      </c>
      <c r="D73" s="1045"/>
      <c r="E73" s="1045"/>
      <c r="F73" s="1045"/>
      <c r="G73" s="1045"/>
      <c r="H73" s="1045"/>
      <c r="I73" s="1050"/>
      <c r="J73" s="1022" t="s">
        <v>542</v>
      </c>
      <c r="K73" s="1023"/>
      <c r="L73" s="1047" t="str">
        <f>IF(M71="","",UPPER(CONCATENATE(L12," ",P12," ",F12," ",I12)))</f>
        <v/>
      </c>
      <c r="M73" s="1047"/>
      <c r="N73" s="1047"/>
      <c r="O73" s="1047"/>
      <c r="P73" s="1047"/>
      <c r="Q73" s="1047"/>
      <c r="R73" s="1047"/>
      <c r="S73" s="1051"/>
    </row>
    <row r="74" spans="1:19" ht="17.25" customHeight="1" x14ac:dyDescent="0.25">
      <c r="A74" s="1022"/>
      <c r="B74" s="1023"/>
      <c r="C74" s="1047"/>
      <c r="D74" s="1047"/>
      <c r="E74" s="1047"/>
      <c r="F74" s="1047"/>
      <c r="G74" s="1047"/>
      <c r="H74" s="1047"/>
      <c r="I74" s="1051"/>
      <c r="J74" s="1022"/>
      <c r="K74" s="1023"/>
      <c r="L74" s="1047"/>
      <c r="M74" s="1047"/>
      <c r="N74" s="1047"/>
      <c r="O74" s="1047"/>
      <c r="P74" s="1047"/>
      <c r="Q74" s="1047"/>
      <c r="R74" s="1047"/>
      <c r="S74" s="1051"/>
    </row>
    <row r="75" spans="1:19" ht="17.25" customHeight="1" x14ac:dyDescent="0.25">
      <c r="A75" s="1022" t="s">
        <v>543</v>
      </c>
      <c r="B75" s="1023"/>
      <c r="C75" s="120"/>
      <c r="D75" s="120"/>
      <c r="E75" s="120"/>
      <c r="F75" s="120"/>
      <c r="G75" s="120"/>
      <c r="H75" s="120"/>
      <c r="I75" s="121"/>
      <c r="J75" s="1022" t="s">
        <v>543</v>
      </c>
      <c r="K75" s="1023"/>
      <c r="L75" s="1026"/>
      <c r="M75" s="1026"/>
      <c r="N75" s="1026"/>
      <c r="O75" s="1026"/>
      <c r="P75" s="1026"/>
      <c r="Q75" s="1026"/>
      <c r="R75" s="1026"/>
      <c r="S75" s="1027"/>
    </row>
    <row r="76" spans="1:19" ht="17.25" customHeight="1" x14ac:dyDescent="0.25">
      <c r="A76" s="1022"/>
      <c r="B76" s="1023"/>
      <c r="C76" s="120"/>
      <c r="D76" s="120"/>
      <c r="E76" s="120"/>
      <c r="F76" s="120"/>
      <c r="G76" s="120"/>
      <c r="H76" s="120"/>
      <c r="I76" s="121"/>
      <c r="J76" s="1022"/>
      <c r="K76" s="1023"/>
      <c r="L76" s="1026"/>
      <c r="M76" s="1026"/>
      <c r="N76" s="1026"/>
      <c r="O76" s="1026"/>
      <c r="P76" s="1026"/>
      <c r="Q76" s="1026"/>
      <c r="R76" s="1026"/>
      <c r="S76" s="1027"/>
    </row>
    <row r="77" spans="1:19" ht="17.25" customHeight="1" thickBot="1" x14ac:dyDescent="0.3">
      <c r="A77" s="129"/>
      <c r="B77" s="120"/>
      <c r="C77" s="120"/>
      <c r="D77" s="120"/>
      <c r="E77" s="120"/>
      <c r="F77" s="120"/>
      <c r="G77" s="120"/>
      <c r="H77" s="120"/>
      <c r="I77" s="121"/>
      <c r="J77" s="1024"/>
      <c r="K77" s="1025"/>
      <c r="L77" s="1028"/>
      <c r="M77" s="1028"/>
      <c r="N77" s="1028"/>
      <c r="O77" s="1028"/>
      <c r="P77" s="1028"/>
      <c r="Q77" s="1028"/>
      <c r="R77" s="1028"/>
      <c r="S77" s="1029"/>
    </row>
    <row r="78" spans="1:19" ht="17.25" customHeight="1" x14ac:dyDescent="0.25">
      <c r="A78" s="1044" t="s">
        <v>544</v>
      </c>
      <c r="B78" s="1045"/>
      <c r="C78" s="1450"/>
      <c r="D78" s="1450"/>
      <c r="E78" s="1450"/>
      <c r="F78" s="1450"/>
      <c r="G78" s="1450"/>
      <c r="H78" s="1450"/>
      <c r="I78" s="1451"/>
      <c r="J78" s="1022" t="s">
        <v>544</v>
      </c>
      <c r="K78" s="1023"/>
      <c r="L78" s="1596"/>
      <c r="M78" s="1596"/>
      <c r="N78" s="1596"/>
      <c r="O78" s="1596"/>
      <c r="P78" s="1596"/>
      <c r="Q78" s="1596"/>
      <c r="R78" s="1596"/>
      <c r="S78" s="1597"/>
    </row>
    <row r="79" spans="1:19" ht="17.25" customHeight="1" x14ac:dyDescent="0.25">
      <c r="A79" s="1046"/>
      <c r="B79" s="1047"/>
      <c r="C79" s="1452"/>
      <c r="D79" s="1452"/>
      <c r="E79" s="1452"/>
      <c r="F79" s="1452"/>
      <c r="G79" s="1452"/>
      <c r="H79" s="1452"/>
      <c r="I79" s="1453"/>
      <c r="J79" s="1022"/>
      <c r="K79" s="1023"/>
      <c r="L79" s="1598"/>
      <c r="M79" s="1598"/>
      <c r="N79" s="1598"/>
      <c r="O79" s="1598"/>
      <c r="P79" s="1598"/>
      <c r="Q79" s="1598"/>
      <c r="R79" s="1598"/>
      <c r="S79" s="1599"/>
    </row>
    <row r="80" spans="1:19" ht="17.25" customHeight="1" x14ac:dyDescent="0.25">
      <c r="A80" s="1022" t="s">
        <v>543</v>
      </c>
      <c r="B80" s="1023"/>
      <c r="C80" s="120"/>
      <c r="D80" s="120"/>
      <c r="E80" s="120"/>
      <c r="F80" s="120"/>
      <c r="G80" s="120"/>
      <c r="H80" s="132"/>
      <c r="I80" s="133"/>
      <c r="J80" s="1022" t="s">
        <v>543</v>
      </c>
      <c r="K80" s="1023"/>
      <c r="L80" s="1026"/>
      <c r="M80" s="1026"/>
      <c r="N80" s="1026"/>
      <c r="O80" s="1026"/>
      <c r="P80" s="1026"/>
      <c r="Q80" s="1026"/>
      <c r="R80" s="1026"/>
      <c r="S80" s="1027"/>
    </row>
    <row r="81" spans="1:19" ht="17.25" customHeight="1" x14ac:dyDescent="0.25">
      <c r="A81" s="1022"/>
      <c r="B81" s="1023"/>
      <c r="C81" s="120"/>
      <c r="D81" s="120"/>
      <c r="E81" s="120"/>
      <c r="F81" s="120"/>
      <c r="G81" s="120"/>
      <c r="H81" s="132"/>
      <c r="I81" s="133"/>
      <c r="J81" s="1022"/>
      <c r="K81" s="1023"/>
      <c r="L81" s="1026"/>
      <c r="M81" s="1026"/>
      <c r="N81" s="1026"/>
      <c r="O81" s="1026"/>
      <c r="P81" s="1026"/>
      <c r="Q81" s="1026"/>
      <c r="R81" s="1026"/>
      <c r="S81" s="1027"/>
    </row>
    <row r="82" spans="1:19" ht="17.25" customHeight="1" thickBot="1" x14ac:dyDescent="0.3">
      <c r="A82" s="130"/>
      <c r="B82" s="131"/>
      <c r="C82" s="131"/>
      <c r="D82" s="131"/>
      <c r="E82" s="131"/>
      <c r="F82" s="131"/>
      <c r="G82" s="131"/>
      <c r="H82" s="134"/>
      <c r="I82" s="135"/>
      <c r="J82" s="129"/>
      <c r="K82" s="120"/>
      <c r="L82" s="1026"/>
      <c r="M82" s="1026"/>
      <c r="N82" s="1026"/>
      <c r="O82" s="1026"/>
      <c r="P82" s="1026"/>
      <c r="Q82" s="1026"/>
      <c r="R82" s="1026"/>
      <c r="S82" s="1027"/>
    </row>
    <row r="83" spans="1:19" ht="23.25" customHeight="1" x14ac:dyDescent="0.25">
      <c r="A83" s="1083" t="s">
        <v>638</v>
      </c>
      <c r="B83" s="1084"/>
      <c r="C83" s="1084"/>
      <c r="D83" s="1084"/>
      <c r="E83" s="1084"/>
      <c r="F83" s="1084"/>
      <c r="G83" s="1084"/>
      <c r="H83" s="1084"/>
      <c r="I83" s="1085"/>
      <c r="J83" s="1083" t="s">
        <v>638</v>
      </c>
      <c r="K83" s="1084"/>
      <c r="L83" s="1084"/>
      <c r="M83" s="1084"/>
      <c r="N83" s="1084"/>
      <c r="O83" s="1084"/>
      <c r="P83" s="1084"/>
      <c r="Q83" s="1084"/>
      <c r="R83" s="1084"/>
      <c r="S83" s="1085"/>
    </row>
    <row r="84" spans="1:19" ht="101.25" customHeight="1" thickBot="1" x14ac:dyDescent="0.3">
      <c r="A84" s="1086"/>
      <c r="B84" s="1087"/>
      <c r="C84" s="1087"/>
      <c r="D84" s="1087"/>
      <c r="E84" s="1087"/>
      <c r="F84" s="1087"/>
      <c r="G84" s="1087"/>
      <c r="H84" s="1087"/>
      <c r="I84" s="1088"/>
      <c r="J84" s="1086"/>
      <c r="K84" s="1087"/>
      <c r="L84" s="1087"/>
      <c r="M84" s="1087"/>
      <c r="N84" s="1087"/>
      <c r="O84" s="1087"/>
      <c r="P84" s="1087"/>
      <c r="Q84" s="1087"/>
      <c r="R84" s="1087"/>
      <c r="S84" s="1088"/>
    </row>
    <row r="85" spans="1:19" ht="17.25" customHeight="1" thickBot="1" x14ac:dyDescent="0.3">
      <c r="A85" s="1513" t="s">
        <v>653</v>
      </c>
      <c r="B85" s="1514"/>
      <c r="C85" s="1514"/>
      <c r="D85" s="1514"/>
      <c r="E85" s="1514"/>
      <c r="F85" s="1514"/>
      <c r="G85" s="1514"/>
      <c r="H85" s="1514"/>
      <c r="I85" s="1514"/>
      <c r="J85" s="1514"/>
      <c r="K85" s="1514"/>
      <c r="L85" s="1514"/>
      <c r="M85" s="1514"/>
      <c r="N85" s="1514"/>
      <c r="O85" s="1514"/>
      <c r="P85" s="1514"/>
      <c r="Q85" s="1514"/>
      <c r="R85" s="1514"/>
      <c r="S85" s="1515"/>
    </row>
    <row r="86" spans="1:19" ht="24" customHeight="1" x14ac:dyDescent="0.25">
      <c r="A86" s="1592" t="s">
        <v>547</v>
      </c>
      <c r="B86" s="1593"/>
      <c r="C86" s="1593"/>
      <c r="D86" s="1527"/>
      <c r="E86" s="1529" t="s">
        <v>548</v>
      </c>
      <c r="F86" s="1530"/>
      <c r="G86" s="1531"/>
      <c r="H86" s="1529"/>
      <c r="I86" s="1530"/>
      <c r="J86" s="1530"/>
      <c r="K86" s="1531"/>
      <c r="L86" s="1535" t="s">
        <v>549</v>
      </c>
      <c r="M86" s="1535"/>
      <c r="N86" s="1535"/>
      <c r="O86" s="1535"/>
      <c r="P86" s="1537"/>
      <c r="Q86" s="1538"/>
      <c r="R86" s="1538"/>
      <c r="S86" s="1539"/>
    </row>
    <row r="87" spans="1:19" ht="21.75" customHeight="1" thickBot="1" x14ac:dyDescent="0.3">
      <c r="A87" s="1594"/>
      <c r="B87" s="1595"/>
      <c r="C87" s="1595"/>
      <c r="D87" s="1528"/>
      <c r="E87" s="1532"/>
      <c r="F87" s="1533"/>
      <c r="G87" s="1534"/>
      <c r="H87" s="1532"/>
      <c r="I87" s="1533"/>
      <c r="J87" s="1533"/>
      <c r="K87" s="1534"/>
      <c r="L87" s="1536"/>
      <c r="M87" s="1536"/>
      <c r="N87" s="1536"/>
      <c r="O87" s="1536"/>
      <c r="P87" s="1540"/>
      <c r="Q87" s="1541"/>
      <c r="R87" s="1541"/>
      <c r="S87" s="1542"/>
    </row>
    <row r="88" spans="1:19" ht="17.25" hidden="1" customHeight="1" x14ac:dyDescent="0.25">
      <c r="G88" s="79" t="s">
        <v>654</v>
      </c>
      <c r="S88" s="136"/>
    </row>
    <row r="89" spans="1:19" ht="17.25" hidden="1" customHeight="1" x14ac:dyDescent="0.25"/>
    <row r="90" spans="1:19" ht="17.25" hidden="1" customHeight="1" x14ac:dyDescent="0.25"/>
    <row r="91" spans="1:19" ht="17.25" hidden="1" customHeight="1" x14ac:dyDescent="0.25"/>
    <row r="92" spans="1:19" ht="17.25" hidden="1" customHeight="1" x14ac:dyDescent="0.25"/>
    <row r="93" spans="1:19" ht="17.25" hidden="1" customHeight="1" x14ac:dyDescent="0.25"/>
    <row r="94" spans="1:19" ht="17.25" hidden="1" customHeight="1" x14ac:dyDescent="0.25"/>
    <row r="95" spans="1:19" ht="17.25" hidden="1" customHeight="1" x14ac:dyDescent="0.25"/>
    <row r="96" spans="1:19" ht="17.25" hidden="1" customHeight="1" x14ac:dyDescent="0.25"/>
    <row r="97" ht="17.25" hidden="1" customHeight="1" x14ac:dyDescent="0.25"/>
    <row r="98" ht="17.25" hidden="1" customHeight="1" x14ac:dyDescent="0.25"/>
    <row r="99" ht="17.25" hidden="1" customHeight="1" x14ac:dyDescent="0.25"/>
    <row r="100" ht="17.25" hidden="1" customHeight="1" x14ac:dyDescent="0.25"/>
    <row r="101" ht="17.25" hidden="1" customHeight="1" x14ac:dyDescent="0.25"/>
    <row r="102" ht="17.25" hidden="1" customHeight="1" x14ac:dyDescent="0.25"/>
    <row r="103" ht="17.25" hidden="1" customHeight="1" x14ac:dyDescent="0.25"/>
    <row r="104" ht="17.25" hidden="1" customHeight="1" x14ac:dyDescent="0.25"/>
    <row r="105" ht="17.25" hidden="1" customHeight="1" x14ac:dyDescent="0.25"/>
    <row r="106" ht="17.25" hidden="1" customHeight="1" x14ac:dyDescent="0.25"/>
    <row r="107" ht="17.25" hidden="1" customHeight="1" x14ac:dyDescent="0.25"/>
    <row r="108" ht="17.25" hidden="1" customHeight="1" x14ac:dyDescent="0.25"/>
    <row r="109" ht="17.25" hidden="1" customHeight="1" x14ac:dyDescent="0.25"/>
    <row r="110" ht="17.25" hidden="1" customHeight="1" x14ac:dyDescent="0.25"/>
    <row r="111" ht="17.25" hidden="1" customHeight="1" x14ac:dyDescent="0.25"/>
    <row r="112" ht="17.25" hidden="1" customHeight="1" x14ac:dyDescent="0.25"/>
    <row r="113" spans="12:12" ht="17.25" hidden="1" customHeight="1" x14ac:dyDescent="0.25"/>
    <row r="114" spans="12:12" ht="17.25" hidden="1" customHeight="1" x14ac:dyDescent="0.25"/>
    <row r="115" spans="12:12" ht="17.25" hidden="1" customHeight="1" x14ac:dyDescent="0.25"/>
    <row r="116" spans="12:12" ht="17.25" hidden="1" customHeight="1" x14ac:dyDescent="0.25"/>
    <row r="117" spans="12:12" ht="17.25" hidden="1" customHeight="1" x14ac:dyDescent="0.25"/>
    <row r="118" spans="12:12" ht="17.25" hidden="1" customHeight="1" x14ac:dyDescent="0.25"/>
    <row r="119" spans="12:12" ht="17.25" hidden="1" customHeight="1" x14ac:dyDescent="0.25">
      <c r="L119" s="79" t="s">
        <v>556</v>
      </c>
    </row>
    <row r="120" spans="12:12" ht="17.25" hidden="1" customHeight="1" x14ac:dyDescent="0.25">
      <c r="L120" s="79" t="s">
        <v>558</v>
      </c>
    </row>
    <row r="121" spans="12:12" ht="17.25" hidden="1" customHeight="1" x14ac:dyDescent="0.25"/>
    <row r="122" spans="12:12" ht="17.25" hidden="1" customHeight="1" x14ac:dyDescent="0.25"/>
    <row r="123" spans="12:12" ht="17.25" hidden="1" customHeight="1" x14ac:dyDescent="0.25"/>
    <row r="124" spans="12:12" ht="17.25" hidden="1" customHeight="1" x14ac:dyDescent="0.25"/>
    <row r="125" spans="12:12" ht="17.25" hidden="1" customHeight="1" x14ac:dyDescent="0.25"/>
    <row r="126" spans="12:12" ht="17.25" hidden="1" customHeight="1" x14ac:dyDescent="0.25"/>
    <row r="127" spans="12:12" ht="17.25" hidden="1" customHeight="1" x14ac:dyDescent="0.25"/>
    <row r="128" spans="12:12" ht="17.25" hidden="1" customHeight="1" x14ac:dyDescent="0.25"/>
    <row r="129" spans="4:4" ht="17.25" hidden="1" customHeight="1" x14ac:dyDescent="0.25"/>
    <row r="130" spans="4:4" ht="17.25" hidden="1" customHeight="1" x14ac:dyDescent="0.25"/>
    <row r="131" spans="4:4" ht="17.25" hidden="1" customHeight="1" x14ac:dyDescent="0.25"/>
    <row r="132" spans="4:4" ht="17.25" hidden="1" customHeight="1" x14ac:dyDescent="0.25"/>
    <row r="133" spans="4:4" ht="17.25" hidden="1" customHeight="1" x14ac:dyDescent="0.25"/>
    <row r="134" spans="4:4" ht="17.25" hidden="1" customHeight="1" x14ac:dyDescent="0.25"/>
    <row r="135" spans="4:4" ht="17.25" hidden="1" customHeight="1" x14ac:dyDescent="0.25"/>
    <row r="136" spans="4:4" ht="17.25" hidden="1" customHeight="1" x14ac:dyDescent="0.25">
      <c r="D136" s="79" t="s">
        <v>165</v>
      </c>
    </row>
    <row r="137" spans="4:4" ht="17.25" hidden="1" customHeight="1" x14ac:dyDescent="0.25">
      <c r="D137" s="79" t="s">
        <v>640</v>
      </c>
    </row>
    <row r="138" spans="4:4" ht="17.25" hidden="1" customHeight="1" x14ac:dyDescent="0.25">
      <c r="D138" s="79" t="s">
        <v>224</v>
      </c>
    </row>
    <row r="139" spans="4:4" ht="17.25" hidden="1" customHeight="1" x14ac:dyDescent="0.25">
      <c r="D139" s="79" t="s">
        <v>248</v>
      </c>
    </row>
    <row r="140" spans="4:4" ht="17.25" hidden="1" customHeight="1" x14ac:dyDescent="0.25"/>
    <row r="141" spans="4:4" ht="17.25" hidden="1" customHeight="1" x14ac:dyDescent="0.25"/>
    <row r="142" spans="4:4" ht="17.25" hidden="1" customHeight="1" x14ac:dyDescent="0.25"/>
    <row r="143" spans="4:4" ht="17.25" hidden="1" customHeight="1" x14ac:dyDescent="0.25"/>
    <row r="144" spans="4:4" ht="17.25" hidden="1" customHeight="1" x14ac:dyDescent="0.25"/>
    <row r="145" spans="10:10" ht="17.25" hidden="1" customHeight="1" x14ac:dyDescent="0.25"/>
    <row r="146" spans="10:10" ht="17.25" hidden="1" customHeight="1" x14ac:dyDescent="0.25"/>
    <row r="147" spans="10:10" ht="17.25" hidden="1" customHeight="1" x14ac:dyDescent="0.25"/>
    <row r="148" spans="10:10" ht="17.25" hidden="1" customHeight="1" x14ac:dyDescent="0.25"/>
    <row r="149" spans="10:10" ht="17.25" hidden="1" customHeight="1" x14ac:dyDescent="0.25"/>
    <row r="150" spans="10:10" ht="17.25" hidden="1" customHeight="1" x14ac:dyDescent="0.25"/>
    <row r="151" spans="10:10" ht="17.25" hidden="1" customHeight="1" x14ac:dyDescent="0.25"/>
    <row r="152" spans="10:10" ht="17.25" hidden="1" customHeight="1" x14ac:dyDescent="0.25"/>
    <row r="153" spans="10:10" ht="17.25" hidden="1" customHeight="1" x14ac:dyDescent="0.25"/>
    <row r="154" spans="10:10" ht="17.25" hidden="1" customHeight="1" x14ac:dyDescent="0.25"/>
    <row r="155" spans="10:10" ht="17.25" hidden="1" customHeight="1" x14ac:dyDescent="0.25"/>
    <row r="156" spans="10:10" ht="17.25" hidden="1" customHeight="1" x14ac:dyDescent="0.25"/>
    <row r="157" spans="10:10" ht="17.25" hidden="1" customHeight="1" x14ac:dyDescent="0.25"/>
    <row r="158" spans="10:10" ht="17.25" hidden="1" customHeight="1" x14ac:dyDescent="0.25"/>
    <row r="159" spans="10:10" ht="17.25" hidden="1" customHeight="1" x14ac:dyDescent="0.25"/>
    <row r="160" spans="10:10" ht="17.25" hidden="1" customHeight="1" x14ac:dyDescent="0.25">
      <c r="J160" s="79">
        <v>60</v>
      </c>
    </row>
    <row r="161" spans="10:10" ht="17.25" hidden="1" customHeight="1" x14ac:dyDescent="0.25">
      <c r="J161" s="79">
        <v>61</v>
      </c>
    </row>
    <row r="162" spans="10:10" ht="17.25" hidden="1" customHeight="1" x14ac:dyDescent="0.25">
      <c r="J162" s="79">
        <v>62</v>
      </c>
    </row>
    <row r="163" spans="10:10" ht="17.25" hidden="1" customHeight="1" x14ac:dyDescent="0.25">
      <c r="J163" s="79">
        <v>63</v>
      </c>
    </row>
    <row r="164" spans="10:10" ht="17.25" hidden="1" customHeight="1" x14ac:dyDescent="0.25">
      <c r="J164" s="79">
        <v>64</v>
      </c>
    </row>
    <row r="165" spans="10:10" ht="17.25" hidden="1" customHeight="1" x14ac:dyDescent="0.25">
      <c r="J165" s="79">
        <v>65</v>
      </c>
    </row>
    <row r="166" spans="10:10" ht="17.25" hidden="1" customHeight="1" x14ac:dyDescent="0.25">
      <c r="J166" s="79">
        <v>66</v>
      </c>
    </row>
    <row r="167" spans="10:10" ht="17.25" hidden="1" customHeight="1" x14ac:dyDescent="0.25">
      <c r="J167" s="79">
        <v>67</v>
      </c>
    </row>
    <row r="168" spans="10:10" ht="17.25" hidden="1" customHeight="1" x14ac:dyDescent="0.25">
      <c r="J168" s="79">
        <v>68</v>
      </c>
    </row>
    <row r="169" spans="10:10" ht="17.25" hidden="1" customHeight="1" x14ac:dyDescent="0.25">
      <c r="J169" s="79">
        <v>69</v>
      </c>
    </row>
    <row r="170" spans="10:10" ht="17.25" hidden="1" customHeight="1" x14ac:dyDescent="0.25">
      <c r="J170" s="79">
        <v>70</v>
      </c>
    </row>
    <row r="171" spans="10:10" ht="17.25" hidden="1" customHeight="1" x14ac:dyDescent="0.25">
      <c r="J171" s="79">
        <v>71</v>
      </c>
    </row>
    <row r="172" spans="10:10" ht="17.25" hidden="1" customHeight="1" x14ac:dyDescent="0.25">
      <c r="J172" s="79">
        <v>72</v>
      </c>
    </row>
    <row r="173" spans="10:10" ht="17.25" hidden="1" customHeight="1" x14ac:dyDescent="0.25">
      <c r="J173" s="79">
        <v>73</v>
      </c>
    </row>
    <row r="174" spans="10:10" ht="17.25" hidden="1" customHeight="1" x14ac:dyDescent="0.25">
      <c r="J174" s="79">
        <v>74</v>
      </c>
    </row>
    <row r="175" spans="10:10" ht="17.25" hidden="1" customHeight="1" x14ac:dyDescent="0.25">
      <c r="J175" s="79">
        <v>75</v>
      </c>
    </row>
    <row r="176" spans="10:10" ht="17.25" hidden="1" customHeight="1" x14ac:dyDescent="0.25">
      <c r="J176" s="79">
        <v>76</v>
      </c>
    </row>
    <row r="177" spans="10:10" ht="17.25" hidden="1" customHeight="1" x14ac:dyDescent="0.25">
      <c r="J177" s="79">
        <v>77</v>
      </c>
    </row>
    <row r="178" spans="10:10" ht="17.25" hidden="1" customHeight="1" x14ac:dyDescent="0.25">
      <c r="J178" s="79">
        <v>78</v>
      </c>
    </row>
    <row r="179" spans="10:10" ht="17.25" hidden="1" customHeight="1" x14ac:dyDescent="0.25">
      <c r="J179" s="79">
        <v>79</v>
      </c>
    </row>
    <row r="180" spans="10:10" ht="17.25" hidden="1" customHeight="1" x14ac:dyDescent="0.25">
      <c r="J180" s="79">
        <v>80</v>
      </c>
    </row>
    <row r="181" spans="10:10" ht="17.25" hidden="1" customHeight="1" x14ac:dyDescent="0.25">
      <c r="J181" s="79">
        <v>81</v>
      </c>
    </row>
    <row r="182" spans="10:10" ht="17.25" hidden="1" customHeight="1" x14ac:dyDescent="0.25">
      <c r="J182" s="79">
        <v>82</v>
      </c>
    </row>
    <row r="183" spans="10:10" ht="17.25" hidden="1" customHeight="1" x14ac:dyDescent="0.25">
      <c r="J183" s="79">
        <v>83</v>
      </c>
    </row>
    <row r="184" spans="10:10" ht="17.25" hidden="1" customHeight="1" x14ac:dyDescent="0.25">
      <c r="J184" s="79">
        <v>84</v>
      </c>
    </row>
    <row r="185" spans="10:10" ht="17.25" hidden="1" customHeight="1" x14ac:dyDescent="0.25">
      <c r="J185" s="79">
        <v>85</v>
      </c>
    </row>
    <row r="186" spans="10:10" ht="17.25" hidden="1" customHeight="1" x14ac:dyDescent="0.25">
      <c r="J186" s="79">
        <v>86</v>
      </c>
    </row>
    <row r="187" spans="10:10" ht="17.25" hidden="1" customHeight="1" x14ac:dyDescent="0.25">
      <c r="J187" s="79">
        <v>87</v>
      </c>
    </row>
    <row r="188" spans="10:10" ht="17.25" hidden="1" customHeight="1" x14ac:dyDescent="0.25">
      <c r="J188" s="79">
        <v>88</v>
      </c>
    </row>
    <row r="189" spans="10:10" ht="17.25" hidden="1" customHeight="1" x14ac:dyDescent="0.25">
      <c r="J189" s="79">
        <v>89</v>
      </c>
    </row>
    <row r="190" spans="10:10" ht="17.25" hidden="1" customHeight="1" x14ac:dyDescent="0.25">
      <c r="J190" s="79">
        <v>90</v>
      </c>
    </row>
    <row r="191" spans="10:10" ht="17.25" hidden="1" customHeight="1" x14ac:dyDescent="0.25">
      <c r="J191" s="79">
        <v>91</v>
      </c>
    </row>
    <row r="192" spans="10:10" ht="17.25" hidden="1" customHeight="1" x14ac:dyDescent="0.25">
      <c r="J192" s="79">
        <v>92</v>
      </c>
    </row>
    <row r="193" spans="10:10" ht="17.25" hidden="1" customHeight="1" x14ac:dyDescent="0.25">
      <c r="J193" s="79">
        <v>93</v>
      </c>
    </row>
    <row r="194" spans="10:10" ht="17.25" hidden="1" customHeight="1" x14ac:dyDescent="0.25">
      <c r="J194" s="79">
        <v>94</v>
      </c>
    </row>
    <row r="195" spans="10:10" ht="17.25" hidden="1" customHeight="1" x14ac:dyDescent="0.25">
      <c r="J195" s="79">
        <v>95</v>
      </c>
    </row>
    <row r="196" spans="10:10" ht="17.25" hidden="1" customHeight="1" x14ac:dyDescent="0.25">
      <c r="J196" s="79">
        <v>96</v>
      </c>
    </row>
    <row r="197" spans="10:10" ht="17.25" hidden="1" customHeight="1" x14ac:dyDescent="0.25">
      <c r="J197" s="79">
        <v>97</v>
      </c>
    </row>
    <row r="198" spans="10:10" ht="17.25" hidden="1" customHeight="1" x14ac:dyDescent="0.25">
      <c r="J198" s="79">
        <v>98</v>
      </c>
    </row>
    <row r="199" spans="10:10" ht="17.25" hidden="1" customHeight="1" x14ac:dyDescent="0.25">
      <c r="J199" s="79">
        <v>99</v>
      </c>
    </row>
    <row r="200" spans="10:10" ht="17.25" hidden="1" customHeight="1" x14ac:dyDescent="0.25">
      <c r="J200" s="79">
        <v>100</v>
      </c>
    </row>
    <row r="201" spans="10:10" ht="17.25" hidden="1" customHeight="1" x14ac:dyDescent="0.25"/>
    <row r="202" spans="10:10" ht="17.25" hidden="1" customHeight="1" x14ac:dyDescent="0.25"/>
    <row r="203" spans="10:10" ht="17.25" hidden="1" customHeight="1" x14ac:dyDescent="0.25"/>
    <row r="204" spans="10:10" ht="17.25" hidden="1" customHeight="1" x14ac:dyDescent="0.25"/>
    <row r="205" spans="10:10" ht="17.25" hidden="1" customHeight="1" x14ac:dyDescent="0.25"/>
    <row r="206" spans="10:10" ht="17.25" hidden="1" customHeight="1" x14ac:dyDescent="0.25"/>
    <row r="207" spans="10:10" ht="17.25" hidden="1" customHeight="1" x14ac:dyDescent="0.25"/>
    <row r="208" spans="10:10" ht="17.25" hidden="1" customHeight="1" x14ac:dyDescent="0.25"/>
    <row r="209" ht="17.25" hidden="1" customHeight="1" x14ac:dyDescent="0.25"/>
    <row r="210" ht="17.25" hidden="1" customHeight="1" x14ac:dyDescent="0.25"/>
    <row r="211" ht="17.25" hidden="1" customHeight="1" x14ac:dyDescent="0.25"/>
    <row r="212" ht="17.25" hidden="1" customHeight="1" x14ac:dyDescent="0.25"/>
    <row r="213" ht="17.25" hidden="1" customHeight="1" x14ac:dyDescent="0.25"/>
    <row r="214" ht="17.25" hidden="1" customHeight="1" x14ac:dyDescent="0.25"/>
    <row r="215" ht="17.25" hidden="1" customHeight="1" x14ac:dyDescent="0.25"/>
    <row r="216" ht="17.25" hidden="1" customHeight="1" x14ac:dyDescent="0.25"/>
    <row r="217" ht="17.25" hidden="1" customHeight="1" x14ac:dyDescent="0.25"/>
    <row r="218" ht="17.25" hidden="1" customHeight="1" x14ac:dyDescent="0.25"/>
    <row r="219" ht="17.25" hidden="1" customHeight="1" x14ac:dyDescent="0.25"/>
    <row r="220" ht="17.25" hidden="1" customHeight="1" x14ac:dyDescent="0.25"/>
    <row r="221" ht="17.25" hidden="1" customHeight="1" x14ac:dyDescent="0.25"/>
    <row r="222" ht="17.25" hidden="1" customHeight="1" x14ac:dyDescent="0.25"/>
    <row r="223" ht="17.25" hidden="1" customHeight="1" x14ac:dyDescent="0.25"/>
    <row r="224" ht="17.25" hidden="1" customHeight="1" x14ac:dyDescent="0.25"/>
    <row r="225" ht="17.25" hidden="1" customHeight="1" x14ac:dyDescent="0.25"/>
    <row r="226" ht="17.25" hidden="1" customHeight="1" x14ac:dyDescent="0.25"/>
    <row r="227" ht="17.25" hidden="1" customHeight="1" x14ac:dyDescent="0.25"/>
    <row r="228" ht="17.25" hidden="1" customHeight="1" x14ac:dyDescent="0.25"/>
    <row r="229" ht="17.25" hidden="1" customHeight="1" x14ac:dyDescent="0.25"/>
    <row r="230" ht="17.25" hidden="1" customHeight="1" x14ac:dyDescent="0.25"/>
    <row r="231" ht="17.25" hidden="1" customHeight="1" x14ac:dyDescent="0.25"/>
    <row r="232" ht="17.25" hidden="1" customHeight="1" x14ac:dyDescent="0.25"/>
    <row r="233" ht="17.25" hidden="1" customHeight="1" x14ac:dyDescent="0.25"/>
    <row r="234" ht="17.25" hidden="1" customHeight="1" x14ac:dyDescent="0.25"/>
    <row r="235" ht="17.25" hidden="1" customHeight="1" x14ac:dyDescent="0.25"/>
    <row r="236" ht="17.25" hidden="1" customHeight="1" x14ac:dyDescent="0.25"/>
    <row r="237" ht="17.25" hidden="1" customHeight="1" x14ac:dyDescent="0.25"/>
    <row r="238" ht="17.25" hidden="1" customHeight="1" x14ac:dyDescent="0.25"/>
    <row r="239" ht="17.25" hidden="1" customHeight="1" x14ac:dyDescent="0.25"/>
    <row r="240" ht="17.25" hidden="1" customHeight="1" x14ac:dyDescent="0.25"/>
    <row r="241" ht="17.25" hidden="1" customHeight="1" x14ac:dyDescent="0.25"/>
    <row r="242" ht="17.25" hidden="1" customHeight="1" x14ac:dyDescent="0.25"/>
    <row r="243" ht="17.25" hidden="1" customHeight="1" x14ac:dyDescent="0.25"/>
    <row r="244" ht="17.25" hidden="1" customHeight="1" x14ac:dyDescent="0.25"/>
    <row r="245" ht="17.25" hidden="1" customHeight="1" x14ac:dyDescent="0.25"/>
    <row r="246" ht="17.25" hidden="1" customHeight="1" x14ac:dyDescent="0.25"/>
    <row r="247" ht="17.25" hidden="1" customHeight="1" x14ac:dyDescent="0.25"/>
    <row r="248" ht="17.25" hidden="1" customHeight="1" x14ac:dyDescent="0.25"/>
    <row r="249" ht="17.25" hidden="1" customHeight="1" x14ac:dyDescent="0.25"/>
    <row r="250" ht="17.25" hidden="1" customHeight="1" x14ac:dyDescent="0.25"/>
    <row r="251" ht="17.25" hidden="1" customHeight="1" x14ac:dyDescent="0.25"/>
    <row r="252" ht="17.25" hidden="1" customHeight="1" x14ac:dyDescent="0.25"/>
    <row r="253" ht="17.25" hidden="1" customHeight="1" x14ac:dyDescent="0.25"/>
    <row r="254" ht="17.25" hidden="1" customHeight="1" x14ac:dyDescent="0.25"/>
    <row r="255" ht="17.25" hidden="1" customHeight="1" x14ac:dyDescent="0.25"/>
    <row r="256" ht="17.25" hidden="1" customHeight="1" x14ac:dyDescent="0.25"/>
    <row r="257" ht="17.25" hidden="1" customHeight="1" x14ac:dyDescent="0.25"/>
    <row r="258" ht="17.25" hidden="1" customHeight="1" x14ac:dyDescent="0.25"/>
    <row r="259" ht="17.25" hidden="1" customHeight="1" x14ac:dyDescent="0.25"/>
    <row r="260" ht="17.25" hidden="1" customHeight="1" x14ac:dyDescent="0.25"/>
    <row r="261" ht="17.25" hidden="1" customHeight="1" x14ac:dyDescent="0.25"/>
    <row r="262" ht="17.25" hidden="1" customHeight="1" x14ac:dyDescent="0.25"/>
    <row r="263" ht="17.25" hidden="1" customHeight="1" x14ac:dyDescent="0.25"/>
    <row r="264" ht="17.25" hidden="1" customHeight="1" x14ac:dyDescent="0.25"/>
    <row r="265" ht="17.25" hidden="1" customHeight="1" x14ac:dyDescent="0.25"/>
    <row r="266" ht="17.25" hidden="1" customHeight="1" x14ac:dyDescent="0.25"/>
    <row r="267" ht="17.25" hidden="1" customHeight="1" x14ac:dyDescent="0.25"/>
    <row r="268" ht="17.25" hidden="1" customHeight="1" x14ac:dyDescent="0.25"/>
    <row r="269" ht="17.25" hidden="1" customHeight="1" x14ac:dyDescent="0.25"/>
    <row r="270" ht="17.25" hidden="1" customHeight="1" x14ac:dyDescent="0.25"/>
    <row r="271" ht="17.25" hidden="1" customHeight="1" x14ac:dyDescent="0.25"/>
    <row r="272" ht="17.25" hidden="1" customHeight="1" x14ac:dyDescent="0.25"/>
    <row r="273" ht="17.25" hidden="1" customHeight="1" x14ac:dyDescent="0.25"/>
    <row r="274" ht="17.25" hidden="1" customHeight="1" x14ac:dyDescent="0.25"/>
    <row r="275" ht="17.25" hidden="1" customHeight="1" x14ac:dyDescent="0.25"/>
    <row r="276" ht="17.25" hidden="1" customHeight="1" x14ac:dyDescent="0.25"/>
    <row r="277" ht="17.25" hidden="1" customHeight="1" x14ac:dyDescent="0.25"/>
    <row r="278" ht="17.25" hidden="1" customHeight="1" x14ac:dyDescent="0.25"/>
    <row r="279" ht="17.25" hidden="1" customHeight="1" x14ac:dyDescent="0.25"/>
    <row r="280" ht="17.25" hidden="1" customHeight="1" x14ac:dyDescent="0.25"/>
    <row r="281" ht="17.25" hidden="1" customHeight="1" x14ac:dyDescent="0.25"/>
    <row r="282" ht="17.25" hidden="1" customHeight="1" x14ac:dyDescent="0.25"/>
    <row r="283" ht="17.25" hidden="1" customHeight="1" x14ac:dyDescent="0.25"/>
    <row r="284" ht="17.25" hidden="1" customHeight="1" x14ac:dyDescent="0.25"/>
    <row r="285" ht="17.25" hidden="1" customHeight="1" x14ac:dyDescent="0.25"/>
    <row r="286" ht="17.25" hidden="1" customHeight="1" x14ac:dyDescent="0.25"/>
    <row r="287" ht="17.25" hidden="1" customHeight="1" x14ac:dyDescent="0.25"/>
    <row r="288" ht="17.25" hidden="1" customHeight="1" x14ac:dyDescent="0.25"/>
    <row r="289" ht="17.25" hidden="1" customHeight="1" x14ac:dyDescent="0.25"/>
    <row r="290" ht="17.25" hidden="1" customHeight="1" x14ac:dyDescent="0.25"/>
    <row r="291" ht="17.25" hidden="1" customHeight="1" x14ac:dyDescent="0.25"/>
    <row r="292" ht="17.25" hidden="1" customHeight="1" x14ac:dyDescent="0.25"/>
    <row r="293" ht="17.25" hidden="1" customHeight="1" x14ac:dyDescent="0.25"/>
    <row r="294" ht="17.25" hidden="1" customHeight="1" x14ac:dyDescent="0.25"/>
    <row r="295" ht="17.25" hidden="1" customHeight="1" x14ac:dyDescent="0.25"/>
    <row r="296" ht="17.25" hidden="1" customHeight="1" x14ac:dyDescent="0.25"/>
    <row r="297" ht="17.25" hidden="1" customHeight="1" x14ac:dyDescent="0.25"/>
    <row r="298" ht="17.25" hidden="1" customHeight="1" x14ac:dyDescent="0.25"/>
    <row r="299" ht="17.25" hidden="1" customHeight="1" x14ac:dyDescent="0.25"/>
    <row r="300" ht="17.25" hidden="1" customHeight="1" x14ac:dyDescent="0.25"/>
    <row r="301" ht="17.25" hidden="1" customHeight="1" x14ac:dyDescent="0.25"/>
    <row r="302" ht="17.25" hidden="1" customHeight="1" x14ac:dyDescent="0.25"/>
    <row r="303" ht="17.25" hidden="1" customHeight="1" x14ac:dyDescent="0.25"/>
    <row r="304" ht="17.25" hidden="1" customHeight="1" x14ac:dyDescent="0.25"/>
    <row r="305" ht="17.25" hidden="1" customHeight="1" x14ac:dyDescent="0.25"/>
    <row r="306" ht="17.25" hidden="1" customHeight="1" x14ac:dyDescent="0.25"/>
    <row r="307" ht="17.25" hidden="1" customHeight="1" x14ac:dyDescent="0.25"/>
    <row r="308" ht="17.25" hidden="1" customHeight="1" x14ac:dyDescent="0.25"/>
    <row r="309" ht="17.25" hidden="1" customHeight="1" x14ac:dyDescent="0.25"/>
    <row r="310" ht="17.25" hidden="1" customHeight="1" x14ac:dyDescent="0.25"/>
    <row r="311" ht="17.25" hidden="1" customHeight="1" x14ac:dyDescent="0.25"/>
    <row r="312" ht="17.25" hidden="1" customHeight="1" x14ac:dyDescent="0.25"/>
    <row r="313" ht="17.25" hidden="1" customHeight="1" x14ac:dyDescent="0.25"/>
    <row r="314" ht="17.25" hidden="1" customHeight="1" x14ac:dyDescent="0.25"/>
    <row r="315" ht="17.25" hidden="1" customHeight="1" x14ac:dyDescent="0.25"/>
    <row r="316" ht="17.25" hidden="1" customHeight="1" x14ac:dyDescent="0.25"/>
    <row r="317" ht="17.25" hidden="1" customHeight="1" x14ac:dyDescent="0.25"/>
    <row r="318" ht="17.25" hidden="1" customHeight="1" x14ac:dyDescent="0.25"/>
    <row r="319" ht="17.25" hidden="1" customHeight="1" x14ac:dyDescent="0.25"/>
    <row r="320" ht="17.25" hidden="1" customHeight="1" x14ac:dyDescent="0.25"/>
    <row r="321" ht="17.25" hidden="1" customHeight="1" x14ac:dyDescent="0.25"/>
    <row r="322" ht="17.25" hidden="1" customHeight="1" x14ac:dyDescent="0.25"/>
    <row r="323" ht="17.25" hidden="1" customHeight="1" x14ac:dyDescent="0.25"/>
    <row r="324" ht="17.25" hidden="1" customHeight="1" x14ac:dyDescent="0.25"/>
    <row r="325" ht="17.25" hidden="1" customHeight="1" x14ac:dyDescent="0.25"/>
    <row r="326" ht="17.25" hidden="1" customHeight="1" x14ac:dyDescent="0.25"/>
    <row r="327" ht="17.25" hidden="1" customHeight="1" x14ac:dyDescent="0.25"/>
    <row r="328" ht="17.25" hidden="1" customHeight="1" x14ac:dyDescent="0.25"/>
    <row r="329" ht="17.25" hidden="1" customHeight="1" x14ac:dyDescent="0.25"/>
    <row r="330" ht="17.25" hidden="1" customHeight="1" x14ac:dyDescent="0.25"/>
    <row r="331" ht="17.25" hidden="1" customHeight="1" x14ac:dyDescent="0.25"/>
    <row r="332" ht="17.25" hidden="1" customHeight="1" x14ac:dyDescent="0.25"/>
    <row r="333" ht="17.25" hidden="1" customHeight="1" x14ac:dyDescent="0.25"/>
    <row r="334" ht="17.25" hidden="1" customHeight="1" x14ac:dyDescent="0.25"/>
    <row r="335" ht="17.25" hidden="1" customHeight="1" x14ac:dyDescent="0.25"/>
    <row r="336" ht="17.25" hidden="1" customHeight="1" x14ac:dyDescent="0.25"/>
    <row r="337" ht="17.25" hidden="1" customHeight="1" x14ac:dyDescent="0.25"/>
    <row r="338" ht="17.25" hidden="1" customHeight="1" x14ac:dyDescent="0.25"/>
    <row r="339" ht="17.25" hidden="1" customHeight="1" x14ac:dyDescent="0.25"/>
    <row r="340" ht="17.25" hidden="1" customHeight="1" x14ac:dyDescent="0.25"/>
    <row r="341" ht="17.25" hidden="1" customHeight="1" x14ac:dyDescent="0.25"/>
    <row r="342" ht="17.25" hidden="1" customHeight="1" x14ac:dyDescent="0.25"/>
    <row r="343" ht="17.25" hidden="1" customHeight="1" x14ac:dyDescent="0.25"/>
    <row r="344" ht="17.25" hidden="1" customHeight="1" x14ac:dyDescent="0.25"/>
    <row r="345" ht="17.25" hidden="1" customHeight="1" x14ac:dyDescent="0.25"/>
    <row r="346" ht="17.25" hidden="1" customHeight="1" x14ac:dyDescent="0.25"/>
    <row r="347" ht="17.25" hidden="1" customHeight="1" x14ac:dyDescent="0.25"/>
    <row r="348" ht="17.25" hidden="1" customHeight="1" x14ac:dyDescent="0.25"/>
    <row r="349" ht="17.25" hidden="1" customHeight="1" x14ac:dyDescent="0.25"/>
    <row r="350" ht="17.25" hidden="1" customHeight="1" x14ac:dyDescent="0.25"/>
    <row r="351" ht="17.25" hidden="1" customHeight="1" x14ac:dyDescent="0.25"/>
    <row r="352" ht="17.25" hidden="1" customHeight="1" x14ac:dyDescent="0.25"/>
    <row r="353" ht="17.25" hidden="1" customHeight="1" x14ac:dyDescent="0.25"/>
    <row r="354" ht="17.25" hidden="1" customHeight="1" x14ac:dyDescent="0.25"/>
    <row r="355" ht="17.25" hidden="1" customHeight="1" x14ac:dyDescent="0.25"/>
    <row r="356" ht="17.25" hidden="1" customHeight="1" x14ac:dyDescent="0.25"/>
    <row r="357" ht="17.25" hidden="1" customHeight="1" x14ac:dyDescent="0.25"/>
    <row r="358" ht="17.25" hidden="1" customHeight="1" x14ac:dyDescent="0.25"/>
    <row r="359" ht="17.25" hidden="1" customHeight="1" x14ac:dyDescent="0.25"/>
    <row r="360" ht="17.25" hidden="1" customHeight="1" x14ac:dyDescent="0.25"/>
    <row r="361" ht="17.25" hidden="1" customHeight="1" x14ac:dyDescent="0.25"/>
    <row r="362" ht="17.25" hidden="1" customHeight="1" x14ac:dyDescent="0.25"/>
    <row r="363" ht="17.25" hidden="1" customHeight="1" x14ac:dyDescent="0.25"/>
    <row r="364" ht="17.25" hidden="1" customHeight="1" x14ac:dyDescent="0.25"/>
    <row r="365" ht="17.25" hidden="1" customHeight="1" x14ac:dyDescent="0.25"/>
    <row r="366" ht="17.25" hidden="1" customHeight="1" x14ac:dyDescent="0.25"/>
    <row r="367" ht="17.25" hidden="1" customHeight="1" x14ac:dyDescent="0.25"/>
    <row r="368" ht="17.25" hidden="1" customHeight="1" x14ac:dyDescent="0.25"/>
    <row r="369" ht="17.25" hidden="1" customHeight="1" x14ac:dyDescent="0.25"/>
    <row r="370" ht="17.25" hidden="1" customHeight="1" x14ac:dyDescent="0.25"/>
    <row r="371" ht="17.25" hidden="1" customHeight="1" x14ac:dyDescent="0.25"/>
    <row r="372" ht="17.25" hidden="1" customHeight="1" x14ac:dyDescent="0.25"/>
    <row r="373" ht="17.25" hidden="1" customHeight="1" x14ac:dyDescent="0.25"/>
    <row r="374" ht="17.25" hidden="1" customHeight="1" x14ac:dyDescent="0.25"/>
    <row r="375" ht="17.25" hidden="1" customHeight="1" x14ac:dyDescent="0.25"/>
    <row r="376" ht="17.25" hidden="1" customHeight="1" x14ac:dyDescent="0.25"/>
    <row r="377" ht="17.25" hidden="1" customHeight="1" x14ac:dyDescent="0.25"/>
    <row r="378" ht="17.25" hidden="1" customHeight="1" x14ac:dyDescent="0.25"/>
    <row r="379" ht="17.25" hidden="1" customHeight="1" x14ac:dyDescent="0.25"/>
    <row r="380" ht="17.25" hidden="1" customHeight="1" x14ac:dyDescent="0.25"/>
    <row r="381" ht="17.25" hidden="1" customHeight="1" x14ac:dyDescent="0.25"/>
    <row r="382" ht="17.25" hidden="1" customHeight="1" x14ac:dyDescent="0.25"/>
    <row r="383" ht="17.25" hidden="1" customHeight="1" x14ac:dyDescent="0.25"/>
    <row r="384" ht="17.25" hidden="1" customHeight="1" x14ac:dyDescent="0.25"/>
    <row r="385" ht="17.25" hidden="1" customHeight="1" x14ac:dyDescent="0.25"/>
    <row r="386" ht="17.25" hidden="1" customHeight="1" x14ac:dyDescent="0.25"/>
    <row r="387" ht="17.25" hidden="1" customHeight="1" x14ac:dyDescent="0.25"/>
    <row r="388" ht="17.25" hidden="1" customHeight="1" x14ac:dyDescent="0.25"/>
    <row r="389" ht="17.25" hidden="1" customHeight="1" x14ac:dyDescent="0.25"/>
    <row r="390" ht="17.25" hidden="1" customHeight="1" x14ac:dyDescent="0.25"/>
    <row r="391" ht="17.25" hidden="1" customHeight="1" x14ac:dyDescent="0.25"/>
    <row r="392" ht="17.25" hidden="1" customHeight="1" x14ac:dyDescent="0.25"/>
    <row r="393" ht="17.25" hidden="1" customHeight="1" x14ac:dyDescent="0.25"/>
    <row r="394" ht="17.25" hidden="1" customHeight="1" x14ac:dyDescent="0.25"/>
    <row r="395" ht="17.25" hidden="1" customHeight="1" x14ac:dyDescent="0.25"/>
    <row r="396" ht="17.25" hidden="1" customHeight="1" x14ac:dyDescent="0.25"/>
    <row r="397" ht="17.25" hidden="1" customHeight="1" x14ac:dyDescent="0.25"/>
    <row r="398" ht="17.25" hidden="1" customHeight="1" x14ac:dyDescent="0.25"/>
    <row r="399" ht="17.25" hidden="1" customHeight="1" x14ac:dyDescent="0.25"/>
    <row r="400" ht="17.25" hidden="1" customHeight="1" x14ac:dyDescent="0.25"/>
    <row r="401" ht="17.25" hidden="1" customHeight="1" x14ac:dyDescent="0.25"/>
    <row r="402" ht="17.25" hidden="1" customHeight="1" x14ac:dyDescent="0.25"/>
    <row r="403" ht="17.25" hidden="1" customHeight="1" x14ac:dyDescent="0.25"/>
    <row r="404" ht="17.25" hidden="1" customHeight="1" x14ac:dyDescent="0.25"/>
    <row r="405" ht="17.25" hidden="1" customHeight="1" x14ac:dyDescent="0.25"/>
    <row r="406" ht="17.25" hidden="1" customHeight="1" x14ac:dyDescent="0.25"/>
    <row r="407" ht="17.25" hidden="1" customHeight="1" x14ac:dyDescent="0.25"/>
    <row r="408" ht="17.25" hidden="1" customHeight="1" x14ac:dyDescent="0.25"/>
    <row r="409" ht="17.25" hidden="1" customHeight="1" x14ac:dyDescent="0.25"/>
    <row r="410" ht="17.25" hidden="1" customHeight="1" x14ac:dyDescent="0.25"/>
    <row r="411" ht="17.25" hidden="1" customHeight="1" x14ac:dyDescent="0.25"/>
    <row r="412" ht="17.25" hidden="1" customHeight="1" x14ac:dyDescent="0.25"/>
    <row r="413" ht="17.25" hidden="1" customHeight="1" x14ac:dyDescent="0.25"/>
    <row r="414" ht="17.25" hidden="1" customHeight="1" x14ac:dyDescent="0.25"/>
    <row r="415" ht="17.25" hidden="1" customHeight="1" x14ac:dyDescent="0.25"/>
    <row r="416" ht="17.25" hidden="1" customHeight="1" x14ac:dyDescent="0.25"/>
    <row r="417" ht="17.25" hidden="1" customHeight="1" x14ac:dyDescent="0.25"/>
    <row r="418" ht="17.25" hidden="1" customHeight="1" x14ac:dyDescent="0.25"/>
    <row r="419" ht="17.25" hidden="1" customHeight="1" x14ac:dyDescent="0.25"/>
    <row r="420" ht="17.25" hidden="1" customHeight="1" x14ac:dyDescent="0.25"/>
    <row r="421" ht="17.25" hidden="1" customHeight="1" x14ac:dyDescent="0.25"/>
    <row r="422" ht="17.25" hidden="1" customHeight="1" x14ac:dyDescent="0.25"/>
    <row r="423" ht="17.25" hidden="1" customHeight="1" x14ac:dyDescent="0.25"/>
    <row r="424" ht="17.25" hidden="1" customHeight="1" x14ac:dyDescent="0.25"/>
    <row r="425" ht="17.25" hidden="1" customHeight="1" x14ac:dyDescent="0.25"/>
    <row r="426" ht="17.25" hidden="1" customHeight="1" x14ac:dyDescent="0.25"/>
    <row r="427" ht="17.25" hidden="1" customHeight="1" x14ac:dyDescent="0.25"/>
    <row r="428" ht="17.25" hidden="1" customHeight="1" x14ac:dyDescent="0.25"/>
    <row r="429" ht="17.25" hidden="1" customHeight="1" x14ac:dyDescent="0.25"/>
    <row r="430" ht="17.25" hidden="1" customHeight="1" x14ac:dyDescent="0.25"/>
    <row r="431" ht="17.25" hidden="1" customHeight="1" x14ac:dyDescent="0.25"/>
    <row r="432" ht="17.25" hidden="1" customHeight="1" x14ac:dyDescent="0.25"/>
    <row r="433" ht="17.25" hidden="1" customHeight="1" x14ac:dyDescent="0.25"/>
    <row r="434" ht="17.25" hidden="1" customHeight="1" x14ac:dyDescent="0.25"/>
    <row r="435" ht="17.25" hidden="1" customHeight="1" x14ac:dyDescent="0.25"/>
    <row r="436" ht="17.25" hidden="1" customHeight="1" x14ac:dyDescent="0.25"/>
    <row r="437" ht="17.25" hidden="1" customHeight="1" x14ac:dyDescent="0.25"/>
    <row r="438" ht="17.25" hidden="1" customHeight="1" x14ac:dyDescent="0.25"/>
    <row r="439" ht="17.25" hidden="1" customHeight="1" x14ac:dyDescent="0.25"/>
    <row r="440" ht="17.25" hidden="1" customHeight="1" x14ac:dyDescent="0.25"/>
    <row r="441" ht="17.25" hidden="1" customHeight="1" x14ac:dyDescent="0.25"/>
    <row r="442" ht="17.25" hidden="1" customHeight="1" x14ac:dyDescent="0.25"/>
    <row r="443" ht="17.25" hidden="1" customHeight="1" x14ac:dyDescent="0.25"/>
    <row r="444" ht="17.25" hidden="1" customHeight="1" x14ac:dyDescent="0.25"/>
    <row r="445" ht="17.25" hidden="1" customHeight="1" x14ac:dyDescent="0.25"/>
    <row r="446" ht="17.25" hidden="1" customHeight="1" x14ac:dyDescent="0.25"/>
    <row r="447" ht="17.25" hidden="1" customHeight="1" x14ac:dyDescent="0.25"/>
    <row r="448" ht="17.25" hidden="1" customHeight="1" x14ac:dyDescent="0.25"/>
    <row r="449" ht="17.25" hidden="1" customHeight="1" x14ac:dyDescent="0.25"/>
    <row r="450" ht="17.25" hidden="1" customHeight="1" x14ac:dyDescent="0.25"/>
    <row r="451" ht="17.25" hidden="1" customHeight="1" x14ac:dyDescent="0.25"/>
    <row r="452" ht="17.25" hidden="1" customHeight="1" x14ac:dyDescent="0.25"/>
    <row r="453" ht="17.25" hidden="1" customHeight="1" x14ac:dyDescent="0.25"/>
    <row r="454" ht="17.25" hidden="1" customHeight="1" x14ac:dyDescent="0.25"/>
    <row r="455" ht="17.25" hidden="1" customHeight="1" x14ac:dyDescent="0.25"/>
    <row r="456" ht="17.25" hidden="1" customHeight="1" x14ac:dyDescent="0.25"/>
    <row r="457" ht="17.25" hidden="1" customHeight="1" x14ac:dyDescent="0.25"/>
    <row r="458" ht="17.25" hidden="1" customHeight="1" x14ac:dyDescent="0.25"/>
    <row r="459" ht="17.25" hidden="1" customHeight="1" x14ac:dyDescent="0.25"/>
    <row r="460" ht="17.25" hidden="1" customHeight="1" x14ac:dyDescent="0.25"/>
    <row r="461" ht="17.25" hidden="1" customHeight="1" x14ac:dyDescent="0.25"/>
    <row r="462" ht="17.25" hidden="1" customHeight="1" x14ac:dyDescent="0.25"/>
    <row r="463" ht="17.25" hidden="1" customHeight="1" x14ac:dyDescent="0.25"/>
    <row r="464" ht="17.25" hidden="1" customHeight="1" x14ac:dyDescent="0.25"/>
    <row r="465" ht="17.25" hidden="1" customHeight="1" x14ac:dyDescent="0.25"/>
    <row r="466" ht="17.25" hidden="1" customHeight="1" x14ac:dyDescent="0.25"/>
    <row r="467" ht="17.25" hidden="1" customHeight="1" x14ac:dyDescent="0.25"/>
    <row r="468" ht="17.25" hidden="1" customHeight="1" x14ac:dyDescent="0.25"/>
    <row r="469" ht="17.25" hidden="1" customHeight="1" x14ac:dyDescent="0.25"/>
    <row r="470" ht="17.25" hidden="1" customHeight="1" x14ac:dyDescent="0.25"/>
    <row r="471" ht="17.25" hidden="1" customHeight="1" x14ac:dyDescent="0.25"/>
    <row r="472" ht="17.25" hidden="1" customHeight="1" x14ac:dyDescent="0.25"/>
    <row r="473" ht="17.25" hidden="1" customHeight="1" x14ac:dyDescent="0.25"/>
    <row r="474" ht="17.25" hidden="1" customHeight="1" x14ac:dyDescent="0.25"/>
    <row r="475" ht="17.25" hidden="1" customHeight="1" x14ac:dyDescent="0.25"/>
    <row r="476" ht="17.25" hidden="1" customHeight="1" x14ac:dyDescent="0.25"/>
    <row r="477" ht="17.25" hidden="1" customHeight="1" x14ac:dyDescent="0.25"/>
    <row r="478" ht="17.25" hidden="1" customHeight="1" x14ac:dyDescent="0.25"/>
    <row r="479" ht="17.25" hidden="1" customHeight="1" x14ac:dyDescent="0.25"/>
    <row r="480" ht="17.25" hidden="1" customHeight="1" x14ac:dyDescent="0.25"/>
    <row r="481" ht="17.25" hidden="1" customHeight="1" x14ac:dyDescent="0.25"/>
    <row r="482" ht="17.25" hidden="1" customHeight="1" x14ac:dyDescent="0.25"/>
    <row r="483" ht="17.25" hidden="1" customHeight="1" x14ac:dyDescent="0.25"/>
    <row r="484" ht="17.25" hidden="1" customHeight="1" x14ac:dyDescent="0.25"/>
    <row r="485" ht="17.25" hidden="1" customHeight="1" x14ac:dyDescent="0.25"/>
    <row r="486" ht="17.25" hidden="1" customHeight="1" x14ac:dyDescent="0.25"/>
    <row r="487" ht="17.25" hidden="1" customHeight="1" x14ac:dyDescent="0.25"/>
    <row r="488" ht="17.25" hidden="1" customHeight="1" x14ac:dyDescent="0.25"/>
    <row r="489" ht="17.25" hidden="1" customHeight="1" x14ac:dyDescent="0.25"/>
    <row r="490" ht="17.25" hidden="1" customHeight="1" x14ac:dyDescent="0.25"/>
    <row r="491" ht="17.25" hidden="1" customHeight="1" x14ac:dyDescent="0.25"/>
    <row r="492" ht="17.25" hidden="1" customHeight="1" x14ac:dyDescent="0.25"/>
    <row r="493" ht="17.25" hidden="1" customHeight="1" x14ac:dyDescent="0.25"/>
    <row r="494" ht="17.25" hidden="1" customHeight="1" x14ac:dyDescent="0.25"/>
    <row r="495" ht="17.25" hidden="1" customHeight="1" x14ac:dyDescent="0.25"/>
    <row r="496" ht="17.25" hidden="1" customHeight="1" x14ac:dyDescent="0.25"/>
    <row r="497" ht="17.25" hidden="1" customHeight="1" x14ac:dyDescent="0.25"/>
    <row r="498" ht="17.25" hidden="1" customHeight="1" x14ac:dyDescent="0.25"/>
    <row r="499" ht="17.25" hidden="1" customHeight="1" x14ac:dyDescent="0.25"/>
    <row r="500" ht="17.25" hidden="1" customHeight="1" x14ac:dyDescent="0.25"/>
    <row r="501" ht="17.25" hidden="1" customHeight="1" x14ac:dyDescent="0.25"/>
    <row r="502" ht="17.25" hidden="1" customHeight="1" x14ac:dyDescent="0.25"/>
    <row r="503" ht="17.25" hidden="1" customHeight="1" x14ac:dyDescent="0.25"/>
    <row r="504" ht="17.25" hidden="1" customHeight="1" x14ac:dyDescent="0.25"/>
    <row r="505" ht="17.25" hidden="1" customHeight="1" x14ac:dyDescent="0.25"/>
    <row r="506" ht="17.25" hidden="1" customHeight="1" x14ac:dyDescent="0.25"/>
    <row r="507" ht="17.25" hidden="1" customHeight="1" x14ac:dyDescent="0.25"/>
    <row r="508" ht="17.25" hidden="1" customHeight="1" x14ac:dyDescent="0.25"/>
    <row r="509" ht="17.25" hidden="1" customHeight="1" x14ac:dyDescent="0.25"/>
    <row r="510" ht="17.25" hidden="1" customHeight="1" x14ac:dyDescent="0.25"/>
    <row r="511" ht="17.25" hidden="1" customHeight="1" x14ac:dyDescent="0.25"/>
    <row r="512" ht="17.25" hidden="1" customHeight="1" x14ac:dyDescent="0.25"/>
    <row r="513" ht="17.25" hidden="1" customHeight="1" x14ac:dyDescent="0.25"/>
    <row r="514" ht="17.25" hidden="1" customHeight="1" x14ac:dyDescent="0.25"/>
    <row r="515" ht="17.25" hidden="1" customHeight="1" x14ac:dyDescent="0.25"/>
    <row r="516" ht="17.25" hidden="1" customHeight="1" x14ac:dyDescent="0.25"/>
    <row r="517" ht="17.25" hidden="1" customHeight="1" x14ac:dyDescent="0.25"/>
    <row r="518" ht="17.25" hidden="1" customHeight="1" x14ac:dyDescent="0.25"/>
    <row r="519" ht="17.25" hidden="1" customHeight="1" x14ac:dyDescent="0.25"/>
    <row r="520" ht="17.25" hidden="1" customHeight="1" x14ac:dyDescent="0.25"/>
    <row r="521" ht="17.25" hidden="1" customHeight="1" x14ac:dyDescent="0.25"/>
    <row r="522" ht="17.25" hidden="1" customHeight="1" x14ac:dyDescent="0.25"/>
    <row r="523" ht="17.25" hidden="1" customHeight="1" x14ac:dyDescent="0.25"/>
    <row r="524" ht="17.25" hidden="1" customHeight="1" x14ac:dyDescent="0.25"/>
    <row r="525" ht="17.25" hidden="1" customHeight="1" x14ac:dyDescent="0.25"/>
    <row r="526" ht="17.25" hidden="1" customHeight="1" x14ac:dyDescent="0.25"/>
    <row r="527" ht="17.25" hidden="1" customHeight="1" x14ac:dyDescent="0.25"/>
    <row r="528" ht="17.25" hidden="1" customHeight="1" x14ac:dyDescent="0.25"/>
    <row r="529" ht="17.25" hidden="1" customHeight="1" x14ac:dyDescent="0.25"/>
    <row r="530" ht="17.25" hidden="1" customHeight="1" x14ac:dyDescent="0.25"/>
    <row r="531" ht="17.25" hidden="1" customHeight="1" x14ac:dyDescent="0.25"/>
    <row r="532" ht="17.25" hidden="1" customHeight="1" x14ac:dyDescent="0.25"/>
    <row r="533" ht="17.25" hidden="1" customHeight="1" x14ac:dyDescent="0.25"/>
    <row r="534" ht="17.25" hidden="1" customHeight="1" x14ac:dyDescent="0.25"/>
    <row r="535" ht="17.25" hidden="1" customHeight="1" x14ac:dyDescent="0.25"/>
    <row r="536" ht="17.25" hidden="1" customHeight="1" x14ac:dyDescent="0.25"/>
    <row r="537" ht="17.25" hidden="1" customHeight="1" x14ac:dyDescent="0.25"/>
    <row r="538" ht="17.25" hidden="1" customHeight="1" x14ac:dyDescent="0.25"/>
    <row r="539" ht="17.25" hidden="1" customHeight="1" x14ac:dyDescent="0.25"/>
    <row r="540" ht="17.25" hidden="1" customHeight="1" x14ac:dyDescent="0.25"/>
    <row r="541" ht="17.25" hidden="1" customHeight="1" x14ac:dyDescent="0.25"/>
    <row r="542" ht="17.25" hidden="1" customHeight="1" x14ac:dyDescent="0.25"/>
    <row r="543" ht="17.25" hidden="1" customHeight="1" x14ac:dyDescent="0.25"/>
    <row r="544" ht="17.25" hidden="1" customHeight="1" x14ac:dyDescent="0.25"/>
    <row r="545" ht="17.25" hidden="1" customHeight="1" x14ac:dyDescent="0.25"/>
    <row r="546" ht="17.25" hidden="1" customHeight="1" x14ac:dyDescent="0.25"/>
    <row r="547" ht="17.25" hidden="1" customHeight="1" x14ac:dyDescent="0.25"/>
    <row r="548" ht="17.25" hidden="1" customHeight="1" x14ac:dyDescent="0.25"/>
    <row r="549" ht="17.25" hidden="1" customHeight="1" x14ac:dyDescent="0.25"/>
    <row r="550" ht="17.25" hidden="1" customHeight="1" x14ac:dyDescent="0.25"/>
    <row r="551" ht="17.25" hidden="1" customHeight="1" x14ac:dyDescent="0.25"/>
    <row r="552" ht="17.25" hidden="1" customHeight="1" x14ac:dyDescent="0.25"/>
    <row r="553" ht="17.25" hidden="1" customHeight="1" x14ac:dyDescent="0.25"/>
    <row r="554" ht="17.25" hidden="1" customHeight="1" x14ac:dyDescent="0.25"/>
    <row r="555" ht="17.25" hidden="1" customHeight="1" x14ac:dyDescent="0.25"/>
    <row r="556" ht="17.25" hidden="1" customHeight="1" x14ac:dyDescent="0.25"/>
    <row r="557" ht="17.25" hidden="1" customHeight="1" x14ac:dyDescent="0.25"/>
    <row r="558" ht="17.25" hidden="1" customHeight="1" x14ac:dyDescent="0.25"/>
    <row r="559" ht="17.25" hidden="1" customHeight="1" x14ac:dyDescent="0.25"/>
    <row r="560" ht="17.25" hidden="1" customHeight="1" x14ac:dyDescent="0.25"/>
    <row r="561" ht="17.25" hidden="1" customHeight="1" x14ac:dyDescent="0.25"/>
    <row r="562" ht="17.25" hidden="1" customHeight="1" x14ac:dyDescent="0.25"/>
    <row r="563" ht="17.25" hidden="1" customHeight="1" x14ac:dyDescent="0.25"/>
    <row r="564" ht="17.25" hidden="1" customHeight="1" x14ac:dyDescent="0.25"/>
    <row r="565" ht="17.25" hidden="1" customHeight="1" x14ac:dyDescent="0.25"/>
    <row r="566" ht="17.25" hidden="1" customHeight="1" x14ac:dyDescent="0.25"/>
    <row r="567" ht="17.25" hidden="1" customHeight="1" x14ac:dyDescent="0.25"/>
    <row r="568" ht="17.25" hidden="1" customHeight="1" x14ac:dyDescent="0.25"/>
    <row r="569" ht="17.25" hidden="1" customHeight="1" x14ac:dyDescent="0.25"/>
    <row r="570" ht="17.25" hidden="1" customHeight="1" x14ac:dyDescent="0.25"/>
    <row r="571" ht="17.25" hidden="1" customHeight="1" x14ac:dyDescent="0.25"/>
    <row r="572" ht="17.25" hidden="1" customHeight="1" x14ac:dyDescent="0.25"/>
    <row r="573" ht="17.25" hidden="1" customHeight="1" x14ac:dyDescent="0.25"/>
    <row r="574" ht="17.25" hidden="1" customHeight="1" x14ac:dyDescent="0.25"/>
    <row r="575" ht="17.25" hidden="1" customHeight="1" x14ac:dyDescent="0.25"/>
    <row r="576" ht="17.25" hidden="1" customHeight="1" x14ac:dyDescent="0.25"/>
    <row r="577" ht="17.25" hidden="1" customHeight="1" x14ac:dyDescent="0.25"/>
    <row r="578" ht="17.25" hidden="1" customHeight="1" x14ac:dyDescent="0.25"/>
    <row r="579" ht="17.25" hidden="1" customHeight="1" x14ac:dyDescent="0.25"/>
    <row r="580" ht="17.25" hidden="1" customHeight="1" x14ac:dyDescent="0.25"/>
    <row r="581" ht="17.25" hidden="1" customHeight="1" x14ac:dyDescent="0.25"/>
    <row r="582" ht="17.25" hidden="1" customHeight="1" x14ac:dyDescent="0.25"/>
    <row r="583" ht="17.25" hidden="1" customHeight="1" x14ac:dyDescent="0.25"/>
    <row r="584" ht="17.25" hidden="1" customHeight="1" x14ac:dyDescent="0.25"/>
    <row r="585" ht="17.25" hidden="1" customHeight="1" x14ac:dyDescent="0.25"/>
    <row r="586" ht="17.25" hidden="1" customHeight="1" x14ac:dyDescent="0.25"/>
    <row r="587" ht="17.25" hidden="1" customHeight="1" x14ac:dyDescent="0.25"/>
    <row r="588" ht="17.25" hidden="1" customHeight="1" x14ac:dyDescent="0.25"/>
    <row r="589" ht="17.25" hidden="1" customHeight="1" x14ac:dyDescent="0.25"/>
    <row r="590" ht="17.25" hidden="1" customHeight="1" x14ac:dyDescent="0.25"/>
    <row r="591" ht="17.25" hidden="1" customHeight="1" x14ac:dyDescent="0.25"/>
    <row r="592" ht="17.25" hidden="1" customHeight="1" x14ac:dyDescent="0.25"/>
    <row r="593" ht="17.25" hidden="1" customHeight="1" x14ac:dyDescent="0.25"/>
    <row r="594" ht="17.25" hidden="1" customHeight="1" x14ac:dyDescent="0.25"/>
    <row r="595" ht="17.25" hidden="1" customHeight="1" x14ac:dyDescent="0.25"/>
    <row r="596" ht="17.25" hidden="1" customHeight="1" x14ac:dyDescent="0.25"/>
    <row r="597" ht="17.25" hidden="1" customHeight="1" x14ac:dyDescent="0.25"/>
    <row r="598" ht="17.25" hidden="1" customHeight="1" x14ac:dyDescent="0.25"/>
    <row r="599" ht="17.25" hidden="1" customHeight="1" x14ac:dyDescent="0.25"/>
    <row r="600" ht="17.25" hidden="1" customHeight="1" x14ac:dyDescent="0.25"/>
    <row r="601" ht="17.25" hidden="1" customHeight="1" x14ac:dyDescent="0.25"/>
    <row r="602" ht="17.25" hidden="1" customHeight="1" x14ac:dyDescent="0.25"/>
    <row r="603" ht="17.25" hidden="1" customHeight="1" x14ac:dyDescent="0.25"/>
    <row r="604" ht="17.25" hidden="1" customHeight="1" x14ac:dyDescent="0.25"/>
    <row r="605" ht="17.25" hidden="1" customHeight="1" x14ac:dyDescent="0.25"/>
    <row r="606" ht="17.25" hidden="1" customHeight="1" x14ac:dyDescent="0.25"/>
    <row r="607" ht="17.25" hidden="1" customHeight="1" x14ac:dyDescent="0.25"/>
    <row r="608" ht="17.25" hidden="1" customHeight="1" x14ac:dyDescent="0.25"/>
    <row r="609" ht="17.25" hidden="1" customHeight="1" x14ac:dyDescent="0.25"/>
    <row r="610" ht="17.25" hidden="1" customHeight="1" x14ac:dyDescent="0.25"/>
    <row r="611" ht="17.25" hidden="1" customHeight="1" x14ac:dyDescent="0.25"/>
    <row r="612" ht="17.25" hidden="1" customHeight="1" x14ac:dyDescent="0.25"/>
    <row r="613" ht="17.25" hidden="1" customHeight="1" x14ac:dyDescent="0.25"/>
    <row r="614" ht="17.25" hidden="1" customHeight="1" x14ac:dyDescent="0.25"/>
    <row r="615" ht="17.25" hidden="1" customHeight="1" x14ac:dyDescent="0.25"/>
    <row r="616" ht="17.25" hidden="1" customHeight="1" x14ac:dyDescent="0.25"/>
    <row r="617" ht="17.25" hidden="1" customHeight="1" x14ac:dyDescent="0.25"/>
    <row r="618" ht="17.25" hidden="1" customHeight="1" x14ac:dyDescent="0.25"/>
    <row r="619" ht="17.25" hidden="1" customHeight="1" x14ac:dyDescent="0.25"/>
    <row r="620" ht="17.25" hidden="1" customHeight="1" x14ac:dyDescent="0.25"/>
    <row r="621" ht="17.25" hidden="1" customHeight="1" x14ac:dyDescent="0.25"/>
    <row r="622" ht="17.25" hidden="1" customHeight="1" x14ac:dyDescent="0.25"/>
    <row r="623" ht="17.25" hidden="1" customHeight="1" x14ac:dyDescent="0.25"/>
    <row r="624" ht="17.25" hidden="1" customHeight="1" x14ac:dyDescent="0.25"/>
    <row r="625" ht="17.25" hidden="1" customHeight="1" x14ac:dyDescent="0.25"/>
    <row r="626" ht="17.25" hidden="1" customHeight="1" x14ac:dyDescent="0.25"/>
    <row r="627" ht="17.25" hidden="1" customHeight="1" x14ac:dyDescent="0.25"/>
    <row r="628" ht="17.25" hidden="1" customHeight="1" x14ac:dyDescent="0.25"/>
    <row r="629" ht="17.25" hidden="1" customHeight="1" x14ac:dyDescent="0.25"/>
    <row r="630" ht="17.25" hidden="1" customHeight="1" x14ac:dyDescent="0.25"/>
    <row r="631" ht="17.25" hidden="1" customHeight="1" x14ac:dyDescent="0.25"/>
    <row r="632" ht="17.25" hidden="1" customHeight="1" x14ac:dyDescent="0.25"/>
    <row r="633" ht="17.25" hidden="1" customHeight="1" x14ac:dyDescent="0.25"/>
    <row r="634" ht="17.25" hidden="1" customHeight="1" x14ac:dyDescent="0.25"/>
    <row r="635" ht="17.25" hidden="1" customHeight="1" x14ac:dyDescent="0.25"/>
    <row r="636" ht="17.25" hidden="1" customHeight="1" x14ac:dyDescent="0.25"/>
    <row r="637" ht="17.25" hidden="1" customHeight="1" x14ac:dyDescent="0.25"/>
    <row r="638" ht="17.25" hidden="1" customHeight="1" x14ac:dyDescent="0.25"/>
    <row r="639" ht="17.25" hidden="1" customHeight="1" x14ac:dyDescent="0.25"/>
    <row r="640" ht="17.25" hidden="1" customHeight="1" x14ac:dyDescent="0.25"/>
    <row r="641" ht="17.25" hidden="1" customHeight="1" x14ac:dyDescent="0.25"/>
    <row r="642" ht="17.25" hidden="1" customHeight="1" x14ac:dyDescent="0.25"/>
    <row r="643" ht="17.25" hidden="1" customHeight="1" x14ac:dyDescent="0.25"/>
    <row r="644" ht="17.25" hidden="1" customHeight="1" x14ac:dyDescent="0.25"/>
    <row r="645" ht="17.25" hidden="1" customHeight="1" x14ac:dyDescent="0.25"/>
    <row r="646" ht="17.25" hidden="1" customHeight="1" x14ac:dyDescent="0.25"/>
    <row r="647" ht="17.25" hidden="1" customHeight="1" x14ac:dyDescent="0.25"/>
    <row r="648" ht="17.25" hidden="1" customHeight="1" x14ac:dyDescent="0.25"/>
    <row r="649" ht="17.25" hidden="1" customHeight="1" x14ac:dyDescent="0.25"/>
    <row r="650" ht="17.25" hidden="1" customHeight="1" x14ac:dyDescent="0.25"/>
    <row r="651" ht="17.25" hidden="1" customHeight="1" x14ac:dyDescent="0.25"/>
    <row r="652" ht="17.25" hidden="1" customHeight="1" x14ac:dyDescent="0.25"/>
    <row r="653" ht="17.25" hidden="1" customHeight="1" x14ac:dyDescent="0.25"/>
    <row r="654" ht="17.25" hidden="1" customHeight="1" x14ac:dyDescent="0.25"/>
    <row r="655" ht="17.25" hidden="1" customHeight="1" x14ac:dyDescent="0.25"/>
    <row r="656" ht="17.25" hidden="1" customHeight="1" x14ac:dyDescent="0.25"/>
    <row r="657" ht="17.25" hidden="1" customHeight="1" x14ac:dyDescent="0.25"/>
    <row r="658" ht="17.25" hidden="1" customHeight="1" x14ac:dyDescent="0.25"/>
    <row r="659" ht="17.25" hidden="1" customHeight="1" x14ac:dyDescent="0.25"/>
    <row r="660" ht="17.25" hidden="1" customHeight="1" x14ac:dyDescent="0.25"/>
    <row r="661" ht="17.25" hidden="1" customHeight="1" x14ac:dyDescent="0.25"/>
    <row r="662" ht="17.25" hidden="1" customHeight="1" x14ac:dyDescent="0.25"/>
    <row r="663" ht="17.25" hidden="1" customHeight="1" x14ac:dyDescent="0.25"/>
    <row r="664" ht="17.25" hidden="1" customHeight="1" x14ac:dyDescent="0.25"/>
    <row r="665" ht="17.25" hidden="1" customHeight="1" x14ac:dyDescent="0.25"/>
    <row r="666" ht="17.25" hidden="1" customHeight="1" x14ac:dyDescent="0.25"/>
    <row r="667" ht="17.25" hidden="1" customHeight="1" x14ac:dyDescent="0.25"/>
    <row r="668" ht="17.25" hidden="1" customHeight="1" x14ac:dyDescent="0.25"/>
    <row r="669" ht="17.25" hidden="1" customHeight="1" x14ac:dyDescent="0.25"/>
    <row r="670" ht="17.25" hidden="1" customHeight="1" x14ac:dyDescent="0.25"/>
    <row r="671" ht="17.25" hidden="1" customHeight="1" x14ac:dyDescent="0.25"/>
    <row r="672" ht="17.25" hidden="1" customHeight="1" x14ac:dyDescent="0.25"/>
    <row r="673" ht="17.25" hidden="1" customHeight="1" x14ac:dyDescent="0.25"/>
    <row r="674" ht="17.25" hidden="1" customHeight="1" x14ac:dyDescent="0.25"/>
    <row r="675" ht="17.25" hidden="1" customHeight="1" x14ac:dyDescent="0.25"/>
    <row r="676" ht="17.25" hidden="1" customHeight="1" x14ac:dyDescent="0.25"/>
    <row r="677" ht="17.25" hidden="1" customHeight="1" x14ac:dyDescent="0.25"/>
    <row r="678" ht="17.25" hidden="1" customHeight="1" x14ac:dyDescent="0.25"/>
    <row r="679" ht="17.25" hidden="1" customHeight="1" x14ac:dyDescent="0.25"/>
    <row r="680" ht="17.25" hidden="1" customHeight="1" x14ac:dyDescent="0.25"/>
    <row r="681" ht="17.25" hidden="1" customHeight="1" x14ac:dyDescent="0.25"/>
    <row r="682" ht="17.25" hidden="1" customHeight="1" x14ac:dyDescent="0.25"/>
    <row r="683" ht="17.25" hidden="1" customHeight="1" x14ac:dyDescent="0.25"/>
    <row r="684" ht="17.25" hidden="1" customHeight="1" x14ac:dyDescent="0.25"/>
    <row r="685" ht="17.25" hidden="1" customHeight="1" x14ac:dyDescent="0.25"/>
    <row r="686" ht="17.25" hidden="1" customHeight="1" x14ac:dyDescent="0.25"/>
    <row r="687" ht="17.25" hidden="1" customHeight="1" x14ac:dyDescent="0.25"/>
    <row r="688" ht="17.25" hidden="1" customHeight="1" x14ac:dyDescent="0.25"/>
    <row r="689" ht="17.25" hidden="1" customHeight="1" x14ac:dyDescent="0.25"/>
    <row r="690" ht="17.25" hidden="1" customHeight="1" x14ac:dyDescent="0.25"/>
    <row r="691" ht="17.25" hidden="1" customHeight="1" x14ac:dyDescent="0.25"/>
    <row r="692" ht="17.25" hidden="1" customHeight="1" x14ac:dyDescent="0.25"/>
    <row r="693" ht="17.25" hidden="1" customHeight="1" x14ac:dyDescent="0.25"/>
    <row r="694" ht="17.25" hidden="1" customHeight="1" x14ac:dyDescent="0.25"/>
    <row r="695" ht="17.25" hidden="1" customHeight="1" x14ac:dyDescent="0.25"/>
    <row r="696" ht="17.25" hidden="1" customHeight="1" x14ac:dyDescent="0.25"/>
    <row r="697" ht="17.25" hidden="1" customHeight="1" x14ac:dyDescent="0.25"/>
    <row r="698" ht="17.25" hidden="1" customHeight="1" x14ac:dyDescent="0.25"/>
    <row r="699" ht="17.25" hidden="1" customHeight="1" x14ac:dyDescent="0.25"/>
    <row r="700" ht="17.25" hidden="1" customHeight="1" x14ac:dyDescent="0.25"/>
    <row r="701" ht="17.25" hidden="1" customHeight="1" x14ac:dyDescent="0.25"/>
    <row r="702" ht="17.25" hidden="1" customHeight="1" x14ac:dyDescent="0.25"/>
    <row r="703" ht="17.25" hidden="1" customHeight="1" x14ac:dyDescent="0.25"/>
    <row r="704" ht="17.25" hidden="1" customHeight="1" x14ac:dyDescent="0.25"/>
    <row r="705" ht="17.25" hidden="1" customHeight="1" x14ac:dyDescent="0.25"/>
    <row r="706" ht="17.25" hidden="1" customHeight="1" x14ac:dyDescent="0.25"/>
    <row r="707" ht="17.25" hidden="1" customHeight="1" x14ac:dyDescent="0.25"/>
    <row r="708" ht="17.25" hidden="1" customHeight="1" x14ac:dyDescent="0.25"/>
    <row r="709" ht="17.25" hidden="1" customHeight="1" x14ac:dyDescent="0.25"/>
    <row r="710" ht="17.25" hidden="1" customHeight="1" x14ac:dyDescent="0.25"/>
    <row r="711" ht="17.25" hidden="1" customHeight="1" x14ac:dyDescent="0.25"/>
    <row r="712" ht="17.25" hidden="1" customHeight="1" x14ac:dyDescent="0.25"/>
    <row r="713" ht="17.25" hidden="1" customHeight="1" x14ac:dyDescent="0.25"/>
    <row r="714" ht="17.25" hidden="1" customHeight="1" x14ac:dyDescent="0.25"/>
    <row r="715" ht="17.25" hidden="1" customHeight="1" x14ac:dyDescent="0.25"/>
    <row r="716" ht="17.25" hidden="1" customHeight="1" x14ac:dyDescent="0.25"/>
    <row r="717" ht="17.25" hidden="1" customHeight="1" x14ac:dyDescent="0.25"/>
    <row r="718" ht="17.25" hidden="1" customHeight="1" x14ac:dyDescent="0.25"/>
    <row r="719" ht="17.25" hidden="1" customHeight="1" x14ac:dyDescent="0.25"/>
    <row r="720" ht="17.25" hidden="1" customHeight="1" x14ac:dyDescent="0.25"/>
    <row r="721" ht="17.25" hidden="1" customHeight="1" x14ac:dyDescent="0.25"/>
    <row r="722" ht="17.25" hidden="1" customHeight="1" x14ac:dyDescent="0.25"/>
    <row r="723" ht="17.25" hidden="1" customHeight="1" x14ac:dyDescent="0.25"/>
    <row r="724" ht="17.25" hidden="1" customHeight="1" x14ac:dyDescent="0.25"/>
    <row r="725" ht="17.25" hidden="1" customHeight="1" x14ac:dyDescent="0.25"/>
    <row r="726" ht="17.25" hidden="1" customHeight="1" x14ac:dyDescent="0.25"/>
    <row r="727" ht="17.25" hidden="1" customHeight="1" x14ac:dyDescent="0.25"/>
    <row r="728" ht="17.25" hidden="1" customHeight="1" x14ac:dyDescent="0.25"/>
    <row r="729" ht="17.25" hidden="1" customHeight="1" x14ac:dyDescent="0.25"/>
    <row r="730" ht="17.25" hidden="1" customHeight="1" x14ac:dyDescent="0.25"/>
    <row r="731" ht="17.25" hidden="1" customHeight="1" x14ac:dyDescent="0.25"/>
    <row r="732" ht="17.25" hidden="1" customHeight="1" x14ac:dyDescent="0.25"/>
    <row r="733" ht="17.25" hidden="1" customHeight="1" x14ac:dyDescent="0.25"/>
    <row r="734" ht="17.25" hidden="1" customHeight="1" x14ac:dyDescent="0.25"/>
    <row r="735" ht="17.25" hidden="1" customHeight="1" x14ac:dyDescent="0.25"/>
    <row r="736" ht="17.25" hidden="1" customHeight="1" x14ac:dyDescent="0.25"/>
    <row r="737" ht="17.25" hidden="1" customHeight="1" x14ac:dyDescent="0.25"/>
    <row r="738" ht="17.25" hidden="1" customHeight="1" x14ac:dyDescent="0.25"/>
    <row r="739" ht="17.25" hidden="1" customHeight="1" x14ac:dyDescent="0.25"/>
    <row r="740" ht="17.25" hidden="1" customHeight="1" x14ac:dyDescent="0.25"/>
    <row r="741" ht="17.25" hidden="1" customHeight="1" x14ac:dyDescent="0.25"/>
    <row r="742" ht="17.25" hidden="1" customHeight="1" x14ac:dyDescent="0.25"/>
    <row r="743" ht="17.25" hidden="1" customHeight="1" x14ac:dyDescent="0.25"/>
    <row r="744" ht="17.25" hidden="1" customHeight="1" x14ac:dyDescent="0.25"/>
    <row r="745" ht="17.25" hidden="1" customHeight="1" x14ac:dyDescent="0.25"/>
    <row r="746" ht="17.25" hidden="1" customHeight="1" x14ac:dyDescent="0.25"/>
    <row r="747" ht="17.25" hidden="1" customHeight="1" x14ac:dyDescent="0.25"/>
    <row r="748" ht="17.25" hidden="1" customHeight="1" x14ac:dyDescent="0.25"/>
    <row r="749" ht="17.25" hidden="1" customHeight="1" x14ac:dyDescent="0.25"/>
    <row r="750" ht="17.25" hidden="1" customHeight="1" x14ac:dyDescent="0.25"/>
    <row r="751" ht="17.25" hidden="1" customHeight="1" x14ac:dyDescent="0.25"/>
    <row r="752" ht="17.25" hidden="1" customHeight="1" x14ac:dyDescent="0.25"/>
    <row r="753" ht="17.25" hidden="1" customHeight="1" x14ac:dyDescent="0.25"/>
    <row r="754" ht="17.25" hidden="1" customHeight="1" x14ac:dyDescent="0.25"/>
    <row r="755" ht="17.25" hidden="1" customHeight="1" x14ac:dyDescent="0.25"/>
    <row r="756" ht="17.25" hidden="1" customHeight="1" x14ac:dyDescent="0.25"/>
    <row r="757" ht="17.25" hidden="1" customHeight="1" x14ac:dyDescent="0.25"/>
    <row r="758" ht="17.25" hidden="1" customHeight="1" x14ac:dyDescent="0.25"/>
    <row r="759" ht="17.25" hidden="1" customHeight="1" x14ac:dyDescent="0.25"/>
    <row r="760" ht="17.25" hidden="1" customHeight="1" x14ac:dyDescent="0.25"/>
    <row r="761" ht="17.25" hidden="1" customHeight="1" x14ac:dyDescent="0.25"/>
    <row r="762" ht="17.25" hidden="1" customHeight="1" x14ac:dyDescent="0.25"/>
    <row r="763" ht="17.25" hidden="1" customHeight="1" x14ac:dyDescent="0.25"/>
    <row r="764" ht="17.25" hidden="1" customHeight="1" x14ac:dyDescent="0.25"/>
    <row r="765" ht="17.25" hidden="1" customHeight="1" x14ac:dyDescent="0.25"/>
    <row r="766" ht="17.25" hidden="1" customHeight="1" x14ac:dyDescent="0.25"/>
    <row r="767" ht="17.25" hidden="1" customHeight="1" x14ac:dyDescent="0.25"/>
    <row r="768" ht="17.25" hidden="1" customHeight="1" x14ac:dyDescent="0.25"/>
    <row r="769" ht="17.25" hidden="1" customHeight="1" x14ac:dyDescent="0.25"/>
    <row r="770" ht="17.25" hidden="1" customHeight="1" x14ac:dyDescent="0.25"/>
    <row r="771" ht="17.25" hidden="1" customHeight="1" x14ac:dyDescent="0.25"/>
    <row r="772" ht="17.25" hidden="1" customHeight="1" x14ac:dyDescent="0.25"/>
    <row r="773" ht="17.25" hidden="1" customHeight="1" x14ac:dyDescent="0.25"/>
    <row r="774" ht="17.25" hidden="1" customHeight="1" x14ac:dyDescent="0.25"/>
    <row r="775" ht="17.25" hidden="1" customHeight="1" x14ac:dyDescent="0.25"/>
    <row r="776" ht="17.25" hidden="1" customHeight="1" x14ac:dyDescent="0.25"/>
    <row r="777" ht="17.25" hidden="1" customHeight="1" x14ac:dyDescent="0.25"/>
    <row r="778" ht="17.25" hidden="1" customHeight="1" x14ac:dyDescent="0.25"/>
    <row r="779" ht="17.25" hidden="1" customHeight="1" x14ac:dyDescent="0.25"/>
    <row r="780" ht="17.25" hidden="1" customHeight="1" x14ac:dyDescent="0.25"/>
    <row r="781" ht="17.25" hidden="1" customHeight="1" x14ac:dyDescent="0.25"/>
    <row r="782" ht="17.25" hidden="1" customHeight="1" x14ac:dyDescent="0.25"/>
    <row r="783" ht="17.25" hidden="1" customHeight="1" x14ac:dyDescent="0.25"/>
    <row r="784" ht="17.25" hidden="1" customHeight="1" x14ac:dyDescent="0.25"/>
    <row r="785" ht="17.25" hidden="1" customHeight="1" x14ac:dyDescent="0.25"/>
    <row r="786" ht="17.25" hidden="1" customHeight="1" x14ac:dyDescent="0.25"/>
    <row r="787" ht="17.25" hidden="1" customHeight="1" x14ac:dyDescent="0.25"/>
    <row r="788" ht="17.25" hidden="1" customHeight="1" x14ac:dyDescent="0.25"/>
    <row r="789" ht="17.25" hidden="1" customHeight="1" x14ac:dyDescent="0.25"/>
    <row r="790" ht="17.25" hidden="1" customHeight="1" x14ac:dyDescent="0.25"/>
    <row r="791" ht="17.25" hidden="1" customHeight="1" x14ac:dyDescent="0.25"/>
    <row r="792" ht="17.25" hidden="1" customHeight="1" x14ac:dyDescent="0.25"/>
    <row r="793" ht="17.25" hidden="1" customHeight="1" x14ac:dyDescent="0.25"/>
    <row r="794" ht="17.25" hidden="1" customHeight="1" x14ac:dyDescent="0.25"/>
    <row r="795" ht="17.25" hidden="1" customHeight="1" x14ac:dyDescent="0.25"/>
    <row r="796" ht="17.25" hidden="1" customHeight="1" x14ac:dyDescent="0.25"/>
    <row r="797" ht="17.25" hidden="1" customHeight="1" x14ac:dyDescent="0.25"/>
    <row r="798" ht="17.25" hidden="1" customHeight="1" x14ac:dyDescent="0.25"/>
    <row r="799" ht="17.25" hidden="1" customHeight="1" x14ac:dyDescent="0.25"/>
    <row r="800" ht="17.25" hidden="1" customHeight="1" x14ac:dyDescent="0.25"/>
    <row r="801" ht="17.25" hidden="1" customHeight="1" x14ac:dyDescent="0.25"/>
    <row r="802" ht="17.25" hidden="1" customHeight="1" x14ac:dyDescent="0.25"/>
    <row r="803" ht="17.25" hidden="1" customHeight="1" x14ac:dyDescent="0.25"/>
    <row r="804" ht="17.25" hidden="1" customHeight="1" x14ac:dyDescent="0.25"/>
    <row r="805" ht="17.25" hidden="1" customHeight="1" x14ac:dyDescent="0.25"/>
    <row r="806" ht="17.25" hidden="1" customHeight="1" x14ac:dyDescent="0.25"/>
    <row r="807" ht="17.25" hidden="1" customHeight="1" x14ac:dyDescent="0.25"/>
    <row r="808" ht="17.25" hidden="1" customHeight="1" x14ac:dyDescent="0.25"/>
    <row r="809" ht="17.25" hidden="1" customHeight="1" x14ac:dyDescent="0.25"/>
    <row r="810" ht="17.25" hidden="1" customHeight="1" x14ac:dyDescent="0.25"/>
    <row r="811" ht="17.25" hidden="1" customHeight="1" x14ac:dyDescent="0.25"/>
    <row r="812" ht="17.25" hidden="1" customHeight="1" x14ac:dyDescent="0.25"/>
    <row r="813" ht="17.25" hidden="1" customHeight="1" x14ac:dyDescent="0.25"/>
    <row r="814" ht="17.25" hidden="1" customHeight="1" x14ac:dyDescent="0.25"/>
    <row r="815" ht="17.25" hidden="1" customHeight="1" x14ac:dyDescent="0.25"/>
    <row r="816" ht="17.25" hidden="1" customHeight="1" x14ac:dyDescent="0.25"/>
    <row r="817" ht="17.25" hidden="1" customHeight="1" x14ac:dyDescent="0.25"/>
    <row r="818" ht="17.25" hidden="1" customHeight="1" x14ac:dyDescent="0.25"/>
    <row r="819" ht="17.25" hidden="1" customHeight="1" x14ac:dyDescent="0.25"/>
    <row r="820" ht="17.25" hidden="1" customHeight="1" x14ac:dyDescent="0.25"/>
    <row r="821" ht="17.25" hidden="1" customHeight="1" x14ac:dyDescent="0.25"/>
    <row r="822" ht="17.25" hidden="1" customHeight="1" x14ac:dyDescent="0.25"/>
    <row r="823" ht="17.25" hidden="1" customHeight="1" x14ac:dyDescent="0.25"/>
    <row r="824" ht="17.25" hidden="1" customHeight="1" x14ac:dyDescent="0.25"/>
    <row r="825" ht="17.25" hidden="1" customHeight="1" x14ac:dyDescent="0.25"/>
    <row r="826" ht="17.25" hidden="1" customHeight="1" x14ac:dyDescent="0.25"/>
    <row r="827" ht="17.25" hidden="1" customHeight="1" x14ac:dyDescent="0.25"/>
    <row r="828" ht="17.25" hidden="1" customHeight="1" x14ac:dyDescent="0.25"/>
    <row r="829" ht="17.25" hidden="1" customHeight="1" x14ac:dyDescent="0.25"/>
    <row r="830" ht="17.25" hidden="1" customHeight="1" x14ac:dyDescent="0.25"/>
    <row r="831" ht="17.25" hidden="1" customHeight="1" x14ac:dyDescent="0.25"/>
    <row r="832" ht="17.25" hidden="1" customHeight="1" x14ac:dyDescent="0.25"/>
    <row r="833" ht="17.25" hidden="1" customHeight="1" x14ac:dyDescent="0.25"/>
    <row r="834" ht="17.25" hidden="1" customHeight="1" x14ac:dyDescent="0.25"/>
    <row r="835" ht="17.25" hidden="1" customHeight="1" x14ac:dyDescent="0.25"/>
    <row r="836" ht="17.25" hidden="1" customHeight="1" x14ac:dyDescent="0.25"/>
    <row r="837" ht="17.25" hidden="1" customHeight="1" x14ac:dyDescent="0.25"/>
    <row r="838" ht="17.25" hidden="1" customHeight="1" x14ac:dyDescent="0.25"/>
    <row r="839" ht="17.25" hidden="1" customHeight="1" x14ac:dyDescent="0.25"/>
    <row r="840" ht="17.25" hidden="1" customHeight="1" x14ac:dyDescent="0.25"/>
    <row r="841" ht="17.25" hidden="1" customHeight="1" x14ac:dyDescent="0.25"/>
    <row r="842" ht="17.25" hidden="1" customHeight="1" x14ac:dyDescent="0.25"/>
    <row r="843" ht="17.25" hidden="1" customHeight="1" x14ac:dyDescent="0.25"/>
    <row r="844" ht="17.25" hidden="1" customHeight="1" x14ac:dyDescent="0.25"/>
    <row r="845" ht="17.25" hidden="1" customHeight="1" x14ac:dyDescent="0.25"/>
    <row r="846" ht="17.25" hidden="1" customHeight="1" x14ac:dyDescent="0.25"/>
    <row r="847" ht="17.25" hidden="1" customHeight="1" x14ac:dyDescent="0.25"/>
    <row r="848" ht="17.25" hidden="1" customHeight="1" x14ac:dyDescent="0.25"/>
    <row r="849" ht="17.25" hidden="1" customHeight="1" x14ac:dyDescent="0.25"/>
    <row r="850" ht="17.25" hidden="1" customHeight="1" x14ac:dyDescent="0.25"/>
    <row r="851" ht="17.25" hidden="1" customHeight="1" x14ac:dyDescent="0.25"/>
    <row r="852" ht="17.25" hidden="1" customHeight="1" x14ac:dyDescent="0.25"/>
    <row r="853" ht="17.25" hidden="1" customHeight="1" x14ac:dyDescent="0.25"/>
    <row r="854" ht="17.25" hidden="1" customHeight="1" x14ac:dyDescent="0.25"/>
    <row r="855" ht="17.25" hidden="1" customHeight="1" x14ac:dyDescent="0.25"/>
    <row r="856" ht="17.25" hidden="1" customHeight="1" x14ac:dyDescent="0.25"/>
    <row r="857" ht="17.25" hidden="1" customHeight="1" x14ac:dyDescent="0.25"/>
    <row r="858" ht="17.25" hidden="1" customHeight="1" x14ac:dyDescent="0.25"/>
    <row r="859" ht="17.25" hidden="1" customHeight="1" x14ac:dyDescent="0.25"/>
    <row r="860" ht="17.25" hidden="1" customHeight="1" x14ac:dyDescent="0.25"/>
    <row r="861" ht="17.25" hidden="1" customHeight="1" x14ac:dyDescent="0.25"/>
    <row r="862" ht="17.25" hidden="1" customHeight="1" x14ac:dyDescent="0.25"/>
    <row r="863" ht="17.25" hidden="1" customHeight="1" x14ac:dyDescent="0.25"/>
    <row r="864" ht="17.25" hidden="1" customHeight="1" x14ac:dyDescent="0.25"/>
    <row r="865" ht="17.25" hidden="1" customHeight="1" x14ac:dyDescent="0.25"/>
    <row r="866" ht="17.25" hidden="1" customHeight="1" x14ac:dyDescent="0.25"/>
    <row r="867" ht="17.25" hidden="1" customHeight="1" x14ac:dyDescent="0.25"/>
    <row r="868" ht="17.25" hidden="1" customHeight="1" x14ac:dyDescent="0.25"/>
    <row r="869" ht="17.25" hidden="1" customHeight="1" x14ac:dyDescent="0.25"/>
    <row r="870" ht="17.25" hidden="1" customHeight="1" x14ac:dyDescent="0.25"/>
    <row r="871" ht="17.25" hidden="1" customHeight="1" x14ac:dyDescent="0.25"/>
    <row r="872" ht="17.25" hidden="1" customHeight="1" x14ac:dyDescent="0.25"/>
    <row r="873" ht="17.25" hidden="1" customHeight="1" x14ac:dyDescent="0.25"/>
    <row r="874" ht="17.25" hidden="1" customHeight="1" x14ac:dyDescent="0.25"/>
    <row r="875" ht="17.25" hidden="1" customHeight="1" x14ac:dyDescent="0.25"/>
    <row r="876" ht="17.25" hidden="1" customHeight="1" x14ac:dyDescent="0.25"/>
    <row r="877" ht="17.25" hidden="1" customHeight="1" x14ac:dyDescent="0.25"/>
    <row r="878" ht="17.25" hidden="1" customHeight="1" x14ac:dyDescent="0.25"/>
    <row r="879" ht="17.25" hidden="1" customHeight="1" x14ac:dyDescent="0.25"/>
    <row r="880" ht="17.25" hidden="1" customHeight="1" x14ac:dyDescent="0.25"/>
    <row r="881" ht="17.25" hidden="1" customHeight="1" x14ac:dyDescent="0.25"/>
    <row r="882" ht="17.25" hidden="1" customHeight="1" x14ac:dyDescent="0.25"/>
    <row r="883" ht="17.25" hidden="1" customHeight="1" x14ac:dyDescent="0.25"/>
    <row r="884" ht="17.25" hidden="1" customHeight="1" x14ac:dyDescent="0.25"/>
    <row r="885" ht="17.25" hidden="1" customHeight="1" x14ac:dyDescent="0.25"/>
    <row r="886" ht="17.25" hidden="1" customHeight="1" x14ac:dyDescent="0.25"/>
    <row r="887" ht="17.25" hidden="1" customHeight="1" x14ac:dyDescent="0.25"/>
    <row r="888" ht="17.25" hidden="1" customHeight="1" x14ac:dyDescent="0.25"/>
    <row r="889" ht="17.25" hidden="1" customHeight="1" x14ac:dyDescent="0.25"/>
    <row r="890" ht="17.25" hidden="1" customHeight="1" x14ac:dyDescent="0.25"/>
    <row r="891" ht="17.25" hidden="1" customHeight="1" x14ac:dyDescent="0.25"/>
    <row r="892" ht="17.25" hidden="1" customHeight="1" x14ac:dyDescent="0.25"/>
    <row r="893" ht="17.25" hidden="1" customHeight="1" x14ac:dyDescent="0.25"/>
    <row r="894" ht="17.25" hidden="1" customHeight="1" x14ac:dyDescent="0.25"/>
    <row r="895" ht="17.25" hidden="1" customHeight="1" x14ac:dyDescent="0.25"/>
    <row r="896" ht="17.25" hidden="1" customHeight="1" x14ac:dyDescent="0.25"/>
    <row r="897" ht="17.25" hidden="1" customHeight="1" x14ac:dyDescent="0.25"/>
    <row r="898" ht="17.25" hidden="1" customHeight="1" x14ac:dyDescent="0.25"/>
    <row r="899" ht="17.25" hidden="1" customHeight="1" x14ac:dyDescent="0.25"/>
    <row r="900" ht="17.25" hidden="1" customHeight="1" x14ac:dyDescent="0.25"/>
    <row r="901" ht="17.25" hidden="1" customHeight="1" x14ac:dyDescent="0.25"/>
    <row r="902" ht="17.25" hidden="1" customHeight="1" x14ac:dyDescent="0.25"/>
    <row r="903" ht="17.25" hidden="1" customHeight="1" x14ac:dyDescent="0.25"/>
    <row r="904" ht="17.25" hidden="1" customHeight="1" x14ac:dyDescent="0.25"/>
    <row r="905" ht="17.25" hidden="1" customHeight="1" x14ac:dyDescent="0.25"/>
    <row r="906" ht="17.25" hidden="1" customHeight="1" x14ac:dyDescent="0.25"/>
    <row r="907" ht="17.25" hidden="1" customHeight="1" x14ac:dyDescent="0.25"/>
    <row r="908" ht="17.25" hidden="1" customHeight="1" x14ac:dyDescent="0.25"/>
    <row r="909" ht="17.25" hidden="1" customHeight="1" x14ac:dyDescent="0.25"/>
    <row r="910" ht="17.25" hidden="1" customHeight="1" x14ac:dyDescent="0.25"/>
    <row r="911" ht="17.25" hidden="1" customHeight="1" x14ac:dyDescent="0.25"/>
    <row r="912" ht="17.25" hidden="1" customHeight="1" x14ac:dyDescent="0.25"/>
    <row r="913" ht="17.25" hidden="1" customHeight="1" x14ac:dyDescent="0.25"/>
    <row r="914" ht="17.25" hidden="1" customHeight="1" x14ac:dyDescent="0.25"/>
    <row r="915" ht="17.25" hidden="1" customHeight="1" x14ac:dyDescent="0.25"/>
    <row r="916" ht="17.25" hidden="1" customHeight="1" x14ac:dyDescent="0.25"/>
    <row r="917" ht="17.25" hidden="1" customHeight="1" x14ac:dyDescent="0.25"/>
    <row r="918" ht="17.25" hidden="1" customHeight="1" x14ac:dyDescent="0.25"/>
    <row r="919" ht="17.25" hidden="1" customHeight="1" x14ac:dyDescent="0.25"/>
    <row r="920" ht="17.25" hidden="1" customHeight="1" x14ac:dyDescent="0.25"/>
    <row r="921" ht="17.25" hidden="1" customHeight="1" x14ac:dyDescent="0.25"/>
    <row r="922" ht="17.25" hidden="1" customHeight="1" x14ac:dyDescent="0.25"/>
    <row r="923" ht="17.25" hidden="1" customHeight="1" x14ac:dyDescent="0.25"/>
    <row r="924" ht="17.25" hidden="1" customHeight="1" x14ac:dyDescent="0.25"/>
    <row r="925" ht="17.25" hidden="1" customHeight="1" x14ac:dyDescent="0.25"/>
    <row r="926" ht="17.25" hidden="1" customHeight="1" x14ac:dyDescent="0.25"/>
    <row r="927" ht="17.25" hidden="1" customHeight="1" x14ac:dyDescent="0.25"/>
    <row r="928" ht="17.25" hidden="1" customHeight="1" x14ac:dyDescent="0.25"/>
    <row r="929" ht="17.25" hidden="1" customHeight="1" x14ac:dyDescent="0.25"/>
    <row r="930" ht="17.25" hidden="1" customHeight="1" x14ac:dyDescent="0.25"/>
    <row r="931" ht="17.25" hidden="1" customHeight="1" x14ac:dyDescent="0.25"/>
    <row r="932" ht="17.25" hidden="1" customHeight="1" x14ac:dyDescent="0.25"/>
    <row r="933" ht="17.25" hidden="1" customHeight="1" x14ac:dyDescent="0.25"/>
    <row r="934" ht="17.25" hidden="1" customHeight="1" x14ac:dyDescent="0.25"/>
    <row r="935" ht="17.25" hidden="1" customHeight="1" x14ac:dyDescent="0.25"/>
    <row r="936" ht="17.25" hidden="1" customHeight="1" x14ac:dyDescent="0.25"/>
    <row r="937" ht="17.25" hidden="1" customHeight="1" x14ac:dyDescent="0.25"/>
    <row r="938" ht="17.25" hidden="1" customHeight="1" x14ac:dyDescent="0.25"/>
    <row r="939" ht="17.25" hidden="1" customHeight="1" x14ac:dyDescent="0.25"/>
    <row r="940" ht="17.25" hidden="1" customHeight="1" x14ac:dyDescent="0.25"/>
    <row r="941" ht="17.25" hidden="1" customHeight="1" x14ac:dyDescent="0.25"/>
    <row r="942" ht="17.25" hidden="1" customHeight="1" x14ac:dyDescent="0.25"/>
    <row r="943" ht="17.25" hidden="1" customHeight="1" x14ac:dyDescent="0.25"/>
    <row r="944" ht="17.25" hidden="1" customHeight="1" x14ac:dyDescent="0.25"/>
    <row r="945" ht="17.25" hidden="1" customHeight="1" x14ac:dyDescent="0.25"/>
    <row r="946" ht="17.25" hidden="1" customHeight="1" x14ac:dyDescent="0.25"/>
    <row r="947" ht="17.25" hidden="1" customHeight="1" x14ac:dyDescent="0.25"/>
    <row r="948" ht="17.25" hidden="1" customHeight="1" x14ac:dyDescent="0.25"/>
    <row r="949" ht="17.25" hidden="1" customHeight="1" x14ac:dyDescent="0.25"/>
    <row r="950" ht="17.25" hidden="1" customHeight="1" x14ac:dyDescent="0.25"/>
    <row r="951" ht="17.25" hidden="1" customHeight="1" x14ac:dyDescent="0.25"/>
    <row r="952" ht="17.25" hidden="1" customHeight="1" x14ac:dyDescent="0.25"/>
    <row r="953" ht="17.25" hidden="1" customHeight="1" x14ac:dyDescent="0.25"/>
    <row r="954" ht="17.25" hidden="1" customHeight="1" x14ac:dyDescent="0.25"/>
    <row r="955" ht="17.25" hidden="1" customHeight="1" x14ac:dyDescent="0.25"/>
    <row r="956" ht="17.25" hidden="1" customHeight="1" x14ac:dyDescent="0.25"/>
    <row r="957" ht="17.25" hidden="1" customHeight="1" x14ac:dyDescent="0.25"/>
    <row r="958" ht="17.25" hidden="1" customHeight="1" x14ac:dyDescent="0.25"/>
    <row r="959" ht="17.25" hidden="1" customHeight="1" x14ac:dyDescent="0.25"/>
    <row r="960" ht="17.25" hidden="1" customHeight="1" x14ac:dyDescent="0.25"/>
    <row r="961" ht="17.25" hidden="1" customHeight="1" x14ac:dyDescent="0.25"/>
    <row r="962" ht="17.25" hidden="1" customHeight="1" x14ac:dyDescent="0.25"/>
    <row r="963" ht="17.25" hidden="1" customHeight="1" x14ac:dyDescent="0.25"/>
    <row r="964" ht="17.25" hidden="1" customHeight="1" x14ac:dyDescent="0.25"/>
    <row r="965" ht="17.25" hidden="1" customHeight="1" x14ac:dyDescent="0.25"/>
    <row r="966" ht="17.25" hidden="1" customHeight="1" x14ac:dyDescent="0.25"/>
    <row r="967" ht="17.25" hidden="1" customHeight="1" x14ac:dyDescent="0.25"/>
    <row r="968" ht="17.25" hidden="1" customHeight="1" x14ac:dyDescent="0.25"/>
    <row r="969" ht="17.25" hidden="1" customHeight="1" x14ac:dyDescent="0.25"/>
    <row r="970" ht="17.25" hidden="1" customHeight="1" x14ac:dyDescent="0.25"/>
    <row r="971" ht="17.25" hidden="1" customHeight="1" x14ac:dyDescent="0.25"/>
    <row r="972" ht="17.25" hidden="1" customHeight="1" x14ac:dyDescent="0.25"/>
    <row r="973" ht="17.25" hidden="1" customHeight="1" x14ac:dyDescent="0.25"/>
    <row r="974" ht="17.25" hidden="1" customHeight="1" x14ac:dyDescent="0.25"/>
    <row r="975" ht="17.25" hidden="1" customHeight="1" x14ac:dyDescent="0.25"/>
    <row r="976" ht="17.25" hidden="1" customHeight="1" x14ac:dyDescent="0.25"/>
    <row r="977" ht="17.25" hidden="1" customHeight="1" x14ac:dyDescent="0.25"/>
    <row r="978" ht="17.25" hidden="1" customHeight="1" x14ac:dyDescent="0.25"/>
    <row r="979" ht="17.25" hidden="1" customHeight="1" x14ac:dyDescent="0.25"/>
    <row r="980" ht="17.25" hidden="1" customHeight="1" x14ac:dyDescent="0.25"/>
    <row r="981" ht="17.25" hidden="1" customHeight="1" x14ac:dyDescent="0.25"/>
    <row r="982" ht="17.25" hidden="1" customHeight="1" x14ac:dyDescent="0.25"/>
    <row r="983" ht="17.25" hidden="1" customHeight="1" x14ac:dyDescent="0.25"/>
    <row r="984" ht="17.25" hidden="1" customHeight="1" x14ac:dyDescent="0.25"/>
    <row r="985" ht="17.25" hidden="1" customHeight="1" x14ac:dyDescent="0.25"/>
    <row r="986" ht="17.25" hidden="1" customHeight="1" x14ac:dyDescent="0.25"/>
    <row r="987" ht="17.25" hidden="1" customHeight="1" x14ac:dyDescent="0.25"/>
    <row r="988" ht="17.25" hidden="1" customHeight="1" x14ac:dyDescent="0.25"/>
    <row r="989" ht="17.25" hidden="1" customHeight="1" x14ac:dyDescent="0.25"/>
    <row r="990" ht="17.25" hidden="1" customHeight="1" x14ac:dyDescent="0.25"/>
    <row r="991" ht="17.25" hidden="1" customHeight="1" x14ac:dyDescent="0.25"/>
    <row r="992" ht="17.25" hidden="1" customHeight="1" x14ac:dyDescent="0.25"/>
    <row r="993" ht="17.25" hidden="1" customHeight="1" x14ac:dyDescent="0.25"/>
    <row r="994" ht="17.25" hidden="1" customHeight="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row r="1003" ht="17.25" hidden="1" customHeight="1" x14ac:dyDescent="0.25"/>
    <row r="1004" ht="17.25" hidden="1" customHeight="1" x14ac:dyDescent="0.25"/>
    <row r="1005" ht="17.25" hidden="1" customHeight="1" x14ac:dyDescent="0.25"/>
    <row r="1006" ht="17.25" hidden="1" customHeight="1" x14ac:dyDescent="0.25"/>
    <row r="1007" ht="17.25" hidden="1" customHeight="1" x14ac:dyDescent="0.25"/>
    <row r="1008" ht="17.25" hidden="1" customHeight="1" x14ac:dyDescent="0.25"/>
    <row r="1009" ht="17.25" hidden="1" customHeight="1" x14ac:dyDescent="0.25"/>
    <row r="1010" ht="17.25" hidden="1" customHeight="1" x14ac:dyDescent="0.25"/>
    <row r="1011" ht="17.25" hidden="1" customHeight="1" x14ac:dyDescent="0.25"/>
    <row r="1012" ht="17.25" hidden="1" customHeight="1" x14ac:dyDescent="0.25"/>
    <row r="1013" ht="17.25" hidden="1" customHeight="1" x14ac:dyDescent="0.25"/>
    <row r="1014" ht="17.25" hidden="1" customHeight="1" x14ac:dyDescent="0.25"/>
    <row r="1015" ht="17.25" hidden="1" customHeight="1" x14ac:dyDescent="0.25"/>
    <row r="1016" ht="17.25" hidden="1" customHeight="1" x14ac:dyDescent="0.25"/>
    <row r="1017" ht="17.25" hidden="1" customHeight="1" x14ac:dyDescent="0.25"/>
    <row r="1018" ht="17.25" hidden="1" customHeight="1" x14ac:dyDescent="0.25"/>
    <row r="1019" ht="17.25" hidden="1" customHeight="1" x14ac:dyDescent="0.25"/>
    <row r="1020" ht="17.25" hidden="1" customHeight="1" x14ac:dyDescent="0.25"/>
    <row r="1021" ht="17.25" hidden="1" customHeight="1" x14ac:dyDescent="0.25"/>
    <row r="1022" ht="17.25" hidden="1" customHeight="1" x14ac:dyDescent="0.25"/>
    <row r="1023" ht="17.25" hidden="1" customHeight="1" x14ac:dyDescent="0.25"/>
    <row r="1024" ht="17.25" hidden="1" customHeight="1" x14ac:dyDescent="0.25"/>
    <row r="1025" ht="17.25" hidden="1" customHeight="1" x14ac:dyDescent="0.25"/>
    <row r="1026" ht="17.25" hidden="1" customHeight="1" x14ac:dyDescent="0.25"/>
    <row r="1027" ht="17.25" hidden="1" customHeight="1" x14ac:dyDescent="0.25"/>
    <row r="1028" ht="17.25" hidden="1" customHeight="1" x14ac:dyDescent="0.25"/>
    <row r="1029" ht="17.25" hidden="1" customHeight="1" x14ac:dyDescent="0.25"/>
    <row r="1030" ht="17.25" hidden="1" customHeight="1" x14ac:dyDescent="0.25"/>
    <row r="1031" ht="17.25" hidden="1" customHeight="1" x14ac:dyDescent="0.25"/>
    <row r="1032" ht="17.25" hidden="1" customHeight="1" x14ac:dyDescent="0.25"/>
    <row r="1033" ht="17.25" hidden="1" customHeight="1" x14ac:dyDescent="0.25"/>
    <row r="1034" ht="17.25" hidden="1" customHeight="1" x14ac:dyDescent="0.25"/>
    <row r="1035" ht="17.25" hidden="1" customHeight="1" x14ac:dyDescent="0.25"/>
    <row r="1036" ht="17.25" hidden="1" customHeight="1" x14ac:dyDescent="0.25"/>
    <row r="1037" ht="17.25" hidden="1" customHeight="1" x14ac:dyDescent="0.25"/>
    <row r="1038" ht="17.25" hidden="1" customHeight="1" x14ac:dyDescent="0.25"/>
    <row r="1039" ht="17.25" hidden="1" customHeight="1" x14ac:dyDescent="0.25"/>
    <row r="1040" ht="17.25" hidden="1" customHeight="1" x14ac:dyDescent="0.25"/>
    <row r="1041" ht="17.25" hidden="1" customHeight="1" x14ac:dyDescent="0.25"/>
    <row r="1042" ht="17.25" hidden="1" customHeight="1" x14ac:dyDescent="0.25"/>
    <row r="1043" ht="17.25" hidden="1" customHeight="1" x14ac:dyDescent="0.25"/>
    <row r="1044" ht="17.25" hidden="1" customHeight="1" x14ac:dyDescent="0.25"/>
    <row r="1045" ht="17.25" hidden="1" customHeight="1" x14ac:dyDescent="0.25"/>
    <row r="1046" ht="17.25" hidden="1" customHeight="1" x14ac:dyDescent="0.25"/>
    <row r="1047" ht="17.25" hidden="1" customHeight="1" x14ac:dyDescent="0.25"/>
    <row r="1048" ht="17.25" hidden="1" customHeight="1" x14ac:dyDescent="0.25"/>
    <row r="1049" ht="17.25" hidden="1" customHeight="1" x14ac:dyDescent="0.25"/>
    <row r="1050" ht="17.25" hidden="1" customHeight="1" x14ac:dyDescent="0.25"/>
    <row r="1051" ht="17.25" hidden="1" customHeight="1" x14ac:dyDescent="0.25"/>
    <row r="1052" ht="17.25" hidden="1" customHeight="1" x14ac:dyDescent="0.25"/>
    <row r="1053" ht="17.25" hidden="1" customHeight="1" x14ac:dyDescent="0.25"/>
    <row r="1054" ht="17.25" hidden="1" customHeight="1" x14ac:dyDescent="0.25"/>
    <row r="1055" ht="17.25" hidden="1" customHeight="1" x14ac:dyDescent="0.25"/>
    <row r="1056" ht="17.25" hidden="1" customHeight="1" x14ac:dyDescent="0.25"/>
    <row r="1057" ht="17.25" hidden="1" customHeight="1" x14ac:dyDescent="0.25"/>
    <row r="1058" ht="17.25" hidden="1" customHeight="1" x14ac:dyDescent="0.25"/>
    <row r="1059" ht="17.25" hidden="1" customHeight="1" x14ac:dyDescent="0.25"/>
    <row r="1060" ht="17.25" hidden="1" customHeight="1" x14ac:dyDescent="0.25"/>
    <row r="1061" ht="17.25" hidden="1" customHeight="1" x14ac:dyDescent="0.25"/>
    <row r="1062" ht="17.25" hidden="1" customHeight="1" x14ac:dyDescent="0.25"/>
    <row r="1063" ht="17.25" hidden="1" customHeight="1" x14ac:dyDescent="0.25"/>
    <row r="1064" ht="17.25" hidden="1" customHeight="1" x14ac:dyDescent="0.25"/>
    <row r="1065" ht="17.25" hidden="1" customHeight="1" x14ac:dyDescent="0.25"/>
    <row r="1066" ht="17.25" hidden="1" customHeight="1" x14ac:dyDescent="0.25"/>
    <row r="1067" ht="17.25" hidden="1" customHeight="1" x14ac:dyDescent="0.25"/>
    <row r="1068" ht="17.25" hidden="1" customHeight="1" x14ac:dyDescent="0.25"/>
    <row r="1069" ht="17.25" hidden="1" customHeight="1" x14ac:dyDescent="0.25"/>
    <row r="1070" ht="17.25" hidden="1" customHeight="1" x14ac:dyDescent="0.25"/>
    <row r="1071" ht="17.25" hidden="1" customHeight="1" x14ac:dyDescent="0.25"/>
    <row r="1072" ht="17.25" hidden="1" customHeight="1" x14ac:dyDescent="0.25"/>
    <row r="1073" ht="17.25" hidden="1" customHeight="1" x14ac:dyDescent="0.25"/>
    <row r="1074" ht="17.25" hidden="1" customHeight="1" x14ac:dyDescent="0.25"/>
    <row r="1075" ht="17.25" hidden="1" customHeight="1" x14ac:dyDescent="0.25"/>
    <row r="1076" ht="17.25" hidden="1" customHeight="1" x14ac:dyDescent="0.25"/>
    <row r="1077" ht="17.25" hidden="1" customHeight="1" x14ac:dyDescent="0.25"/>
    <row r="1078" ht="17.25" hidden="1" customHeight="1" x14ac:dyDescent="0.25"/>
    <row r="1079" ht="17.25" hidden="1" customHeight="1" x14ac:dyDescent="0.25"/>
    <row r="1080" ht="17.25" hidden="1" customHeight="1" x14ac:dyDescent="0.25"/>
    <row r="1081" ht="17.25" hidden="1" customHeight="1" x14ac:dyDescent="0.25"/>
    <row r="1082" ht="17.25" hidden="1" customHeight="1" x14ac:dyDescent="0.25"/>
    <row r="1083" ht="17.25" hidden="1" customHeight="1" x14ac:dyDescent="0.25"/>
    <row r="1084" ht="17.25" hidden="1" customHeight="1" x14ac:dyDescent="0.25"/>
    <row r="1085" ht="17.25" hidden="1" customHeight="1" x14ac:dyDescent="0.25"/>
    <row r="1086" ht="17.25" hidden="1" customHeight="1" x14ac:dyDescent="0.25"/>
    <row r="1087" ht="17.25" hidden="1" customHeight="1" x14ac:dyDescent="0.25"/>
    <row r="1088" ht="17.25" hidden="1" customHeight="1" x14ac:dyDescent="0.25"/>
    <row r="1089" ht="17.25" hidden="1" customHeight="1" x14ac:dyDescent="0.25"/>
    <row r="1090" ht="17.25" hidden="1" customHeight="1" x14ac:dyDescent="0.25"/>
    <row r="1091" ht="17.25" hidden="1" customHeight="1" x14ac:dyDescent="0.25"/>
    <row r="1092" ht="17.25" hidden="1" customHeight="1" x14ac:dyDescent="0.25"/>
    <row r="1093" ht="17.25" hidden="1" customHeight="1" x14ac:dyDescent="0.25"/>
    <row r="1094" ht="17.25" hidden="1" customHeight="1" x14ac:dyDescent="0.25"/>
    <row r="1095" ht="17.25" hidden="1" customHeight="1" x14ac:dyDescent="0.25"/>
    <row r="1096" ht="17.25" hidden="1" customHeight="1" x14ac:dyDescent="0.25"/>
    <row r="1097" ht="17.25" hidden="1" customHeight="1" x14ac:dyDescent="0.25"/>
    <row r="1098" ht="17.25" hidden="1" customHeight="1" x14ac:dyDescent="0.25"/>
    <row r="1099" ht="17.25" hidden="1" customHeight="1" x14ac:dyDescent="0.25"/>
    <row r="1100" ht="17.25" hidden="1" customHeight="1" x14ac:dyDescent="0.25"/>
    <row r="1101" ht="17.25" hidden="1" customHeight="1" x14ac:dyDescent="0.25"/>
    <row r="1102" ht="17.25" hidden="1" customHeight="1" x14ac:dyDescent="0.25"/>
    <row r="1103" ht="17.25" hidden="1" customHeight="1" x14ac:dyDescent="0.25"/>
    <row r="1104" ht="17.25" hidden="1" customHeight="1" x14ac:dyDescent="0.25"/>
    <row r="1105" ht="17.25" hidden="1" customHeight="1" x14ac:dyDescent="0.25"/>
    <row r="1106" ht="17.25" hidden="1" customHeight="1" x14ac:dyDescent="0.25"/>
    <row r="1107" ht="17.25" hidden="1" customHeight="1" x14ac:dyDescent="0.25"/>
    <row r="1108" ht="17.25" hidden="1" customHeight="1" x14ac:dyDescent="0.25"/>
    <row r="1109" ht="17.25" hidden="1" customHeight="1" x14ac:dyDescent="0.25"/>
    <row r="1110" ht="17.25" hidden="1" customHeight="1" x14ac:dyDescent="0.25"/>
    <row r="1111" ht="17.25" hidden="1" customHeight="1" x14ac:dyDescent="0.25"/>
    <row r="1112" ht="17.25" hidden="1" customHeight="1" x14ac:dyDescent="0.25"/>
    <row r="1113" ht="17.25" hidden="1" customHeight="1" x14ac:dyDescent="0.25"/>
    <row r="1114" ht="17.25" hidden="1" customHeight="1" x14ac:dyDescent="0.25"/>
    <row r="1115" ht="17.25" hidden="1" customHeight="1" x14ac:dyDescent="0.25"/>
    <row r="1116" ht="17.25" hidden="1" customHeight="1" x14ac:dyDescent="0.25"/>
    <row r="1117" ht="17.25" hidden="1" customHeight="1" x14ac:dyDescent="0.25"/>
    <row r="1118" ht="17.25" hidden="1" customHeight="1" x14ac:dyDescent="0.25"/>
    <row r="1119" ht="17.25" hidden="1" customHeight="1" x14ac:dyDescent="0.25"/>
    <row r="1120" ht="17.25" hidden="1" customHeight="1" x14ac:dyDescent="0.25"/>
    <row r="1121" ht="17.25" hidden="1" customHeight="1" x14ac:dyDescent="0.25"/>
    <row r="1122" ht="17.25" hidden="1" customHeight="1" x14ac:dyDescent="0.25"/>
    <row r="1123" ht="17.25" hidden="1" customHeight="1" x14ac:dyDescent="0.25"/>
    <row r="1124" ht="17.25" hidden="1" customHeight="1" x14ac:dyDescent="0.25"/>
    <row r="1125" ht="17.25" hidden="1" customHeight="1" x14ac:dyDescent="0.25"/>
    <row r="1126" ht="17.25" hidden="1" customHeight="1" x14ac:dyDescent="0.25"/>
    <row r="1127" ht="17.25" hidden="1" customHeight="1" x14ac:dyDescent="0.25"/>
    <row r="1128" ht="17.25" hidden="1" customHeight="1" x14ac:dyDescent="0.25"/>
    <row r="1129" ht="17.25" hidden="1" customHeight="1" x14ac:dyDescent="0.25"/>
    <row r="1130" ht="17.25" hidden="1" customHeight="1" x14ac:dyDescent="0.25"/>
    <row r="1131" ht="17.25" hidden="1" customHeight="1" x14ac:dyDescent="0.25"/>
    <row r="1132" ht="17.25" hidden="1" customHeight="1" x14ac:dyDescent="0.25"/>
    <row r="1133" ht="17.25" hidden="1" customHeight="1" x14ac:dyDescent="0.25"/>
    <row r="1134" ht="17.25" hidden="1" customHeight="1" x14ac:dyDescent="0.25"/>
    <row r="1135" ht="17.25" hidden="1" customHeight="1" x14ac:dyDescent="0.25"/>
    <row r="1136" ht="17.25" hidden="1" customHeight="1" x14ac:dyDescent="0.25"/>
    <row r="1137" ht="17.25" hidden="1" customHeight="1" x14ac:dyDescent="0.25"/>
    <row r="1138" ht="17.25" hidden="1" customHeight="1" x14ac:dyDescent="0.25"/>
    <row r="1139" ht="17.25" hidden="1" customHeight="1" x14ac:dyDescent="0.25"/>
    <row r="1140" ht="17.25" hidden="1" customHeight="1" x14ac:dyDescent="0.25"/>
    <row r="1141" ht="17.25" hidden="1" customHeight="1" x14ac:dyDescent="0.25"/>
    <row r="1142" ht="17.25" hidden="1" customHeight="1" x14ac:dyDescent="0.25"/>
    <row r="1143" ht="17.25" hidden="1" customHeight="1" x14ac:dyDescent="0.25"/>
    <row r="1144" ht="17.25" hidden="1" customHeight="1" x14ac:dyDescent="0.25"/>
    <row r="1145" ht="17.25" hidden="1" customHeight="1" x14ac:dyDescent="0.25"/>
    <row r="1146" ht="17.25" hidden="1" customHeight="1" x14ac:dyDescent="0.25"/>
    <row r="1147" ht="17.25" hidden="1" customHeight="1" x14ac:dyDescent="0.25"/>
    <row r="1148" ht="17.25" hidden="1" customHeight="1" x14ac:dyDescent="0.25"/>
    <row r="1149" ht="17.25" hidden="1" customHeight="1" x14ac:dyDescent="0.25"/>
    <row r="1150" ht="17.25" hidden="1" customHeight="1" x14ac:dyDescent="0.25"/>
    <row r="1151" ht="17.25" hidden="1" customHeight="1" x14ac:dyDescent="0.25"/>
    <row r="1152" ht="17.25" hidden="1" customHeight="1" x14ac:dyDescent="0.25"/>
    <row r="1153" ht="17.25" hidden="1" customHeight="1" x14ac:dyDescent="0.25"/>
    <row r="1154" ht="17.25" hidden="1" customHeight="1" x14ac:dyDescent="0.25"/>
    <row r="1155" ht="17.25" hidden="1" customHeight="1" x14ac:dyDescent="0.25"/>
    <row r="1156" ht="17.25" hidden="1" customHeight="1" x14ac:dyDescent="0.25"/>
    <row r="1157" ht="17.25" hidden="1" customHeight="1" x14ac:dyDescent="0.25"/>
    <row r="1158" ht="17.25" hidden="1" customHeight="1" x14ac:dyDescent="0.25"/>
    <row r="1159" ht="17.25" hidden="1" customHeight="1" x14ac:dyDescent="0.25"/>
    <row r="1160" ht="17.25" hidden="1" customHeight="1" x14ac:dyDescent="0.25"/>
    <row r="1161" ht="17.25" hidden="1" customHeight="1" x14ac:dyDescent="0.25"/>
    <row r="1162" ht="17.25" hidden="1" customHeight="1" x14ac:dyDescent="0.25"/>
    <row r="1163" ht="17.25" hidden="1" customHeight="1" x14ac:dyDescent="0.25"/>
    <row r="1164" ht="17.25" hidden="1" customHeight="1" x14ac:dyDescent="0.25"/>
    <row r="1165" ht="17.25" hidden="1" customHeight="1" x14ac:dyDescent="0.25"/>
    <row r="1166" ht="17.25" hidden="1" customHeight="1" x14ac:dyDescent="0.25"/>
    <row r="1167" ht="17.25" hidden="1" customHeight="1" x14ac:dyDescent="0.25"/>
    <row r="1168" ht="17.25" hidden="1" customHeight="1" x14ac:dyDescent="0.25"/>
    <row r="1169" ht="17.25" hidden="1" customHeight="1" x14ac:dyDescent="0.25"/>
    <row r="1170" ht="17.25" hidden="1" customHeight="1" x14ac:dyDescent="0.25"/>
    <row r="1171" ht="17.25" hidden="1" customHeight="1" x14ac:dyDescent="0.25"/>
    <row r="1172" ht="17.25" hidden="1" customHeight="1" x14ac:dyDescent="0.25"/>
    <row r="1173" ht="17.25" hidden="1" customHeight="1" x14ac:dyDescent="0.25"/>
    <row r="1174" ht="17.25" hidden="1" customHeight="1" x14ac:dyDescent="0.25"/>
    <row r="1175" ht="17.25" hidden="1" customHeight="1" x14ac:dyDescent="0.25"/>
    <row r="1176" ht="17.25" hidden="1" customHeight="1" x14ac:dyDescent="0.25"/>
    <row r="1177" ht="17.25" hidden="1" customHeight="1" x14ac:dyDescent="0.25"/>
    <row r="1178" ht="17.25" hidden="1" customHeight="1" x14ac:dyDescent="0.25"/>
    <row r="1179" ht="17.25" hidden="1" customHeight="1" x14ac:dyDescent="0.25"/>
    <row r="1180" ht="17.25" hidden="1" customHeight="1" x14ac:dyDescent="0.25"/>
    <row r="1181" ht="17.25" hidden="1" customHeight="1" x14ac:dyDescent="0.25"/>
    <row r="1182" ht="17.25" hidden="1" customHeight="1" x14ac:dyDescent="0.25"/>
    <row r="1183" ht="17.25" hidden="1" customHeight="1" x14ac:dyDescent="0.25"/>
    <row r="1184" ht="17.25" hidden="1" customHeight="1" x14ac:dyDescent="0.25"/>
    <row r="1185" ht="17.25" hidden="1" customHeight="1" x14ac:dyDescent="0.25"/>
    <row r="1186" ht="17.25" hidden="1" customHeight="1" x14ac:dyDescent="0.25"/>
    <row r="1187" ht="17.25" hidden="1" customHeight="1" x14ac:dyDescent="0.25"/>
    <row r="1188" ht="17.25" hidden="1" customHeight="1" x14ac:dyDescent="0.25"/>
    <row r="1189" ht="17.25" hidden="1" customHeight="1" x14ac:dyDescent="0.25"/>
    <row r="1190" ht="17.25" hidden="1" customHeight="1" x14ac:dyDescent="0.25"/>
    <row r="1191" ht="17.25" hidden="1" customHeight="1" x14ac:dyDescent="0.25"/>
    <row r="1192" ht="17.25" hidden="1" customHeight="1" x14ac:dyDescent="0.25"/>
    <row r="1193" ht="17.25" hidden="1" customHeight="1" x14ac:dyDescent="0.25"/>
    <row r="1194" ht="17.25" hidden="1" customHeight="1" x14ac:dyDescent="0.25"/>
    <row r="1195" ht="17.25" hidden="1" customHeight="1" x14ac:dyDescent="0.25"/>
    <row r="1196" ht="17.25" hidden="1" customHeight="1" x14ac:dyDescent="0.25"/>
    <row r="1197" ht="17.25" hidden="1" customHeight="1" x14ac:dyDescent="0.25"/>
    <row r="1198" ht="17.25" hidden="1" customHeight="1" x14ac:dyDescent="0.25"/>
    <row r="1199" ht="17.25" hidden="1" customHeight="1" x14ac:dyDescent="0.25"/>
    <row r="1200" ht="17.25" hidden="1" customHeight="1" x14ac:dyDescent="0.25"/>
    <row r="1201" ht="17.25" hidden="1" customHeight="1" x14ac:dyDescent="0.25"/>
    <row r="1202" ht="17.25" hidden="1" customHeight="1" x14ac:dyDescent="0.25"/>
    <row r="1203" ht="17.25" hidden="1" customHeight="1" x14ac:dyDescent="0.25"/>
    <row r="1204" ht="17.25" hidden="1" customHeight="1" x14ac:dyDescent="0.25"/>
    <row r="1205" ht="17.25" hidden="1" customHeight="1" x14ac:dyDescent="0.25"/>
    <row r="1206" ht="17.25" hidden="1" customHeight="1" x14ac:dyDescent="0.25"/>
    <row r="1207" ht="17.25" hidden="1" customHeight="1" x14ac:dyDescent="0.25"/>
    <row r="1208" ht="17.25" hidden="1" customHeight="1" x14ac:dyDescent="0.25"/>
    <row r="1209" ht="17.25" hidden="1" customHeight="1" x14ac:dyDescent="0.25"/>
    <row r="1210" ht="17.25" hidden="1" customHeight="1" x14ac:dyDescent="0.25"/>
    <row r="1211" ht="17.25" hidden="1" customHeight="1" x14ac:dyDescent="0.25"/>
    <row r="1212" ht="17.25" hidden="1" customHeight="1" x14ac:dyDescent="0.25"/>
    <row r="1213" ht="17.25" hidden="1" customHeight="1" x14ac:dyDescent="0.25"/>
    <row r="1214" ht="17.25" hidden="1" customHeight="1" x14ac:dyDescent="0.25"/>
    <row r="1215" ht="17.25" hidden="1" customHeight="1" x14ac:dyDescent="0.25"/>
    <row r="1216" ht="17.25" hidden="1" customHeight="1" x14ac:dyDescent="0.25"/>
    <row r="1217" ht="17.25" hidden="1" customHeight="1" x14ac:dyDescent="0.25"/>
    <row r="1218" ht="17.25" hidden="1" customHeight="1" x14ac:dyDescent="0.25"/>
    <row r="1219" ht="17.25" hidden="1" customHeight="1" x14ac:dyDescent="0.25"/>
    <row r="1220" ht="17.25" hidden="1" customHeight="1" x14ac:dyDescent="0.25"/>
    <row r="1221" ht="17.25" hidden="1" customHeight="1" x14ac:dyDescent="0.25"/>
    <row r="1222" ht="17.25" hidden="1" customHeight="1" x14ac:dyDescent="0.25"/>
    <row r="1223" ht="17.25" hidden="1" customHeight="1" x14ac:dyDescent="0.25"/>
    <row r="1224" ht="17.25" hidden="1" customHeight="1" x14ac:dyDescent="0.25"/>
    <row r="1225" ht="17.25" hidden="1" customHeight="1" x14ac:dyDescent="0.25"/>
    <row r="1226" ht="17.25" hidden="1" customHeight="1" x14ac:dyDescent="0.25"/>
    <row r="1227" ht="17.25" hidden="1" customHeight="1" x14ac:dyDescent="0.25"/>
    <row r="1228" ht="17.25" hidden="1" customHeight="1" x14ac:dyDescent="0.25"/>
    <row r="1229" ht="17.25" hidden="1" customHeight="1" x14ac:dyDescent="0.25"/>
    <row r="1230" ht="17.25" hidden="1" customHeight="1" x14ac:dyDescent="0.25"/>
    <row r="1231" ht="17.25" hidden="1" customHeight="1" x14ac:dyDescent="0.25"/>
    <row r="1232" ht="17.25" hidden="1" customHeight="1" x14ac:dyDescent="0.25"/>
    <row r="1233" ht="17.25" hidden="1" customHeight="1" x14ac:dyDescent="0.25"/>
    <row r="1234" ht="17.25" hidden="1" customHeight="1" x14ac:dyDescent="0.25"/>
    <row r="1235" ht="17.25" hidden="1" customHeight="1" x14ac:dyDescent="0.25"/>
    <row r="1236" ht="17.25" hidden="1" customHeight="1" x14ac:dyDescent="0.25"/>
    <row r="1237" ht="17.25" hidden="1" customHeight="1" x14ac:dyDescent="0.25"/>
    <row r="1238" ht="17.25" hidden="1" customHeight="1" x14ac:dyDescent="0.25"/>
    <row r="1239" ht="17.25" hidden="1" customHeight="1" x14ac:dyDescent="0.25"/>
    <row r="1240" ht="17.25" hidden="1" customHeight="1" x14ac:dyDescent="0.25"/>
    <row r="1241" ht="17.25" hidden="1" customHeight="1" x14ac:dyDescent="0.25"/>
    <row r="1242" ht="17.25" hidden="1" customHeight="1" x14ac:dyDescent="0.25"/>
    <row r="1243" ht="17.25" hidden="1" customHeight="1" x14ac:dyDescent="0.25"/>
    <row r="1244" ht="17.25" hidden="1" customHeight="1" x14ac:dyDescent="0.25"/>
    <row r="1245" ht="17.25" hidden="1" customHeight="1" x14ac:dyDescent="0.25"/>
    <row r="1246" ht="17.25" hidden="1" customHeight="1" x14ac:dyDescent="0.25"/>
    <row r="1247" ht="17.25" hidden="1" customHeight="1" x14ac:dyDescent="0.25"/>
    <row r="1248" ht="17.25" hidden="1" customHeight="1" x14ac:dyDescent="0.25"/>
    <row r="1249" ht="17.25" hidden="1" customHeight="1" x14ac:dyDescent="0.25"/>
    <row r="1250" ht="17.25" hidden="1" customHeight="1" x14ac:dyDescent="0.25"/>
    <row r="1251" ht="17.25" hidden="1" customHeight="1" x14ac:dyDescent="0.25"/>
    <row r="1252" ht="17.25" hidden="1" customHeight="1" x14ac:dyDescent="0.25"/>
    <row r="1253" ht="17.25" hidden="1" customHeight="1" x14ac:dyDescent="0.25"/>
    <row r="1254" ht="17.25" hidden="1" customHeight="1" x14ac:dyDescent="0.25"/>
    <row r="1255" ht="17.25" hidden="1" customHeight="1" x14ac:dyDescent="0.25"/>
    <row r="1256" ht="17.25" hidden="1" customHeight="1" x14ac:dyDescent="0.25"/>
    <row r="1257" ht="17.25" hidden="1" customHeight="1" x14ac:dyDescent="0.25"/>
    <row r="1258" ht="17.25" hidden="1" customHeight="1" x14ac:dyDescent="0.25"/>
    <row r="1259" ht="17.25" hidden="1" customHeight="1" x14ac:dyDescent="0.25"/>
    <row r="1260" ht="17.25" hidden="1" customHeight="1" x14ac:dyDescent="0.25"/>
    <row r="1261" ht="17.25" hidden="1" customHeight="1" x14ac:dyDescent="0.25"/>
    <row r="1262" ht="17.25" hidden="1" customHeight="1" x14ac:dyDescent="0.25"/>
    <row r="1263" ht="17.25" hidden="1" customHeight="1" x14ac:dyDescent="0.25"/>
    <row r="1264" ht="17.25" hidden="1" customHeight="1" x14ac:dyDescent="0.25"/>
    <row r="1265" ht="17.25" hidden="1" customHeight="1" x14ac:dyDescent="0.25"/>
    <row r="1266" ht="17.25" hidden="1" customHeight="1" x14ac:dyDescent="0.25"/>
    <row r="1267" ht="17.25" hidden="1" customHeight="1" x14ac:dyDescent="0.25"/>
    <row r="1268" ht="17.25" hidden="1" customHeight="1" x14ac:dyDescent="0.25"/>
    <row r="1269" ht="17.25" hidden="1" customHeight="1" x14ac:dyDescent="0.25"/>
    <row r="1270" ht="17.25" hidden="1" customHeight="1" x14ac:dyDescent="0.25"/>
    <row r="1271" ht="17.25" hidden="1" customHeight="1" x14ac:dyDescent="0.25"/>
    <row r="1272" ht="17.25" hidden="1" customHeight="1" x14ac:dyDescent="0.25"/>
    <row r="1273" ht="17.25" hidden="1" customHeight="1" x14ac:dyDescent="0.25"/>
    <row r="1274" ht="17.25" hidden="1" customHeight="1" x14ac:dyDescent="0.25"/>
    <row r="1275" ht="17.25" hidden="1" customHeight="1" x14ac:dyDescent="0.25"/>
    <row r="1276" ht="17.25" hidden="1" customHeight="1" x14ac:dyDescent="0.25"/>
    <row r="1277" ht="17.25" hidden="1" customHeight="1" x14ac:dyDescent="0.25"/>
    <row r="1278" ht="17.25" hidden="1" customHeight="1" x14ac:dyDescent="0.25"/>
    <row r="1279" ht="17.25" hidden="1" customHeight="1" x14ac:dyDescent="0.25"/>
    <row r="1280" ht="17.25" hidden="1" customHeight="1" x14ac:dyDescent="0.25"/>
    <row r="1281" ht="17.25" hidden="1" customHeight="1" x14ac:dyDescent="0.25"/>
    <row r="1282" ht="17.25" hidden="1" customHeight="1" x14ac:dyDescent="0.25"/>
    <row r="1283" ht="17.25" hidden="1" customHeight="1" x14ac:dyDescent="0.25"/>
    <row r="1284" ht="17.25" hidden="1" customHeight="1" x14ac:dyDescent="0.25"/>
    <row r="1285" ht="17.25" hidden="1" customHeight="1" x14ac:dyDescent="0.25"/>
    <row r="1286" ht="17.25" hidden="1" customHeight="1" x14ac:dyDescent="0.25"/>
    <row r="1287" ht="17.25" hidden="1" customHeight="1" x14ac:dyDescent="0.25"/>
    <row r="1288" ht="17.25" hidden="1" customHeight="1" x14ac:dyDescent="0.25"/>
    <row r="1289" ht="17.25" hidden="1" customHeight="1" x14ac:dyDescent="0.25"/>
    <row r="1290" ht="17.25" hidden="1" customHeight="1" x14ac:dyDescent="0.25"/>
    <row r="1291" ht="17.25" hidden="1" customHeight="1" x14ac:dyDescent="0.25"/>
    <row r="1292" ht="17.25" hidden="1" customHeight="1" x14ac:dyDescent="0.25"/>
    <row r="1293" ht="17.25" hidden="1" customHeight="1" x14ac:dyDescent="0.25"/>
    <row r="1294" ht="17.25" hidden="1" customHeight="1" x14ac:dyDescent="0.25"/>
    <row r="1295" ht="17.25" hidden="1" customHeight="1" x14ac:dyDescent="0.25"/>
    <row r="1296" ht="17.25" hidden="1" customHeight="1" x14ac:dyDescent="0.25"/>
    <row r="1297" ht="17.25" hidden="1" customHeight="1" x14ac:dyDescent="0.25"/>
    <row r="1298" ht="17.25" hidden="1" customHeight="1" x14ac:dyDescent="0.25"/>
    <row r="1299" ht="17.25" hidden="1" customHeight="1" x14ac:dyDescent="0.25"/>
    <row r="1300" ht="17.25" hidden="1" customHeight="1" x14ac:dyDescent="0.25"/>
    <row r="1301" ht="17.25" hidden="1" customHeight="1" x14ac:dyDescent="0.25"/>
    <row r="1302" ht="17.25" hidden="1" customHeight="1" x14ac:dyDescent="0.25"/>
    <row r="1303" ht="17.25" hidden="1" customHeight="1" x14ac:dyDescent="0.25"/>
    <row r="1304" ht="17.25" hidden="1" customHeight="1" x14ac:dyDescent="0.25"/>
    <row r="1305" ht="17.25" hidden="1" customHeight="1" x14ac:dyDescent="0.25"/>
    <row r="1306" ht="17.25" hidden="1" customHeight="1" x14ac:dyDescent="0.25"/>
    <row r="1307" ht="17.25" hidden="1" customHeight="1" x14ac:dyDescent="0.25"/>
    <row r="1308" ht="17.25" hidden="1" customHeight="1" x14ac:dyDescent="0.25"/>
    <row r="1309" ht="17.25" hidden="1" customHeight="1" x14ac:dyDescent="0.25"/>
    <row r="1310" ht="17.25" hidden="1" customHeight="1" x14ac:dyDescent="0.25"/>
    <row r="1311" ht="17.25" hidden="1" customHeight="1" x14ac:dyDescent="0.25"/>
    <row r="1312" ht="17.25" hidden="1" customHeight="1" x14ac:dyDescent="0.25"/>
    <row r="1313" ht="17.25" hidden="1" customHeight="1" x14ac:dyDescent="0.25"/>
    <row r="1314" ht="17.25" hidden="1" customHeight="1" x14ac:dyDescent="0.25"/>
    <row r="1315" ht="17.25" hidden="1" customHeight="1" x14ac:dyDescent="0.25"/>
    <row r="1316" ht="17.25" hidden="1" customHeight="1" x14ac:dyDescent="0.25"/>
    <row r="1317" ht="17.25" hidden="1" customHeight="1" x14ac:dyDescent="0.25"/>
    <row r="1318" ht="17.25" hidden="1" customHeight="1" x14ac:dyDescent="0.25"/>
    <row r="1319" ht="17.25" hidden="1" customHeight="1" x14ac:dyDescent="0.25"/>
    <row r="1320" ht="17.25" hidden="1" customHeight="1" x14ac:dyDescent="0.25"/>
    <row r="1321" ht="17.25" hidden="1" customHeight="1" x14ac:dyDescent="0.25"/>
    <row r="1322" ht="17.25" hidden="1" customHeight="1" x14ac:dyDescent="0.25"/>
    <row r="1323" ht="17.25" hidden="1" customHeight="1" x14ac:dyDescent="0.25"/>
    <row r="1324" ht="17.25" hidden="1" customHeight="1" x14ac:dyDescent="0.25"/>
    <row r="1325" ht="17.25" hidden="1" customHeight="1" x14ac:dyDescent="0.25"/>
    <row r="1326" ht="17.25" hidden="1" customHeight="1" x14ac:dyDescent="0.25"/>
    <row r="1327" ht="17.25" hidden="1" customHeight="1" x14ac:dyDescent="0.25"/>
    <row r="1328" ht="17.25" hidden="1" customHeight="1" x14ac:dyDescent="0.25"/>
    <row r="1329" ht="17.25" hidden="1" customHeight="1" x14ac:dyDescent="0.25"/>
    <row r="1330" ht="17.25" hidden="1" customHeight="1" x14ac:dyDescent="0.25"/>
    <row r="1331" ht="17.25" hidden="1" customHeight="1" x14ac:dyDescent="0.25"/>
    <row r="1332" ht="17.25" hidden="1" customHeight="1" x14ac:dyDescent="0.25"/>
    <row r="1333" ht="17.25" hidden="1" customHeight="1" x14ac:dyDescent="0.25"/>
    <row r="1334" ht="17.25" hidden="1" customHeight="1" x14ac:dyDescent="0.25"/>
    <row r="1335" ht="17.25" hidden="1" customHeight="1" x14ac:dyDescent="0.25"/>
    <row r="1336" ht="17.25" hidden="1" customHeight="1" x14ac:dyDescent="0.25"/>
    <row r="1337" ht="17.25" hidden="1" customHeight="1" x14ac:dyDescent="0.25"/>
    <row r="1338" ht="17.25" hidden="1" customHeight="1" x14ac:dyDescent="0.25"/>
    <row r="1339" ht="17.25" hidden="1" customHeight="1" x14ac:dyDescent="0.25"/>
    <row r="1340" ht="17.25" hidden="1" customHeight="1" x14ac:dyDescent="0.25"/>
    <row r="1341" ht="17.25" hidden="1" customHeight="1" x14ac:dyDescent="0.25"/>
    <row r="1342" ht="17.25" hidden="1" customHeight="1" x14ac:dyDescent="0.25"/>
    <row r="1343" ht="17.25" hidden="1" customHeight="1" x14ac:dyDescent="0.25"/>
    <row r="1344" ht="17.25" hidden="1" customHeight="1" x14ac:dyDescent="0.25"/>
    <row r="1345" ht="17.25" hidden="1" customHeight="1" x14ac:dyDescent="0.25"/>
    <row r="1346" ht="17.25" hidden="1" customHeight="1" x14ac:dyDescent="0.25"/>
    <row r="1347" ht="17.25" hidden="1" customHeight="1" x14ac:dyDescent="0.25"/>
    <row r="1348" ht="17.25" hidden="1" customHeight="1" x14ac:dyDescent="0.25"/>
    <row r="1349" ht="17.25" hidden="1" customHeight="1" x14ac:dyDescent="0.25"/>
    <row r="1350" ht="17.25" hidden="1" customHeight="1" x14ac:dyDescent="0.25"/>
    <row r="1351" ht="17.25" hidden="1" customHeight="1" x14ac:dyDescent="0.25"/>
    <row r="1352" ht="17.25" hidden="1" customHeight="1" x14ac:dyDescent="0.25"/>
    <row r="1353" ht="17.25" hidden="1" customHeight="1" x14ac:dyDescent="0.25"/>
    <row r="1354" ht="17.25" hidden="1" customHeight="1" x14ac:dyDescent="0.25"/>
    <row r="1355" ht="17.25" hidden="1" customHeight="1" x14ac:dyDescent="0.25"/>
    <row r="1356" ht="17.25" hidden="1" customHeight="1" x14ac:dyDescent="0.25"/>
    <row r="1357" ht="17.25" hidden="1" customHeight="1" x14ac:dyDescent="0.25"/>
    <row r="1358" ht="17.25" hidden="1" customHeight="1" x14ac:dyDescent="0.25"/>
    <row r="1359" ht="17.25" hidden="1" customHeight="1" x14ac:dyDescent="0.25"/>
    <row r="1360" ht="17.25" hidden="1" customHeight="1" x14ac:dyDescent="0.25"/>
    <row r="1361" ht="17.25" hidden="1" customHeight="1" x14ac:dyDescent="0.25"/>
    <row r="1362" ht="17.25" hidden="1" customHeight="1" x14ac:dyDescent="0.25"/>
    <row r="1363" ht="17.25" hidden="1" customHeight="1" x14ac:dyDescent="0.25"/>
    <row r="1364" ht="17.25" hidden="1" customHeight="1" x14ac:dyDescent="0.25"/>
    <row r="1365" ht="17.25" hidden="1" customHeight="1" x14ac:dyDescent="0.25"/>
    <row r="1366" ht="17.25" hidden="1" customHeight="1" x14ac:dyDescent="0.25"/>
    <row r="1367" ht="17.25" hidden="1" customHeight="1" x14ac:dyDescent="0.25"/>
    <row r="1368" ht="17.25" hidden="1" customHeight="1" x14ac:dyDescent="0.25"/>
    <row r="1369" ht="17.25" hidden="1" customHeight="1" x14ac:dyDescent="0.25"/>
    <row r="1370" ht="17.25" hidden="1" customHeight="1" x14ac:dyDescent="0.25"/>
    <row r="1371" ht="17.25" hidden="1" customHeight="1" x14ac:dyDescent="0.25"/>
    <row r="1372" ht="17.25" hidden="1" customHeight="1" x14ac:dyDescent="0.25"/>
    <row r="1373" ht="17.25" hidden="1" customHeight="1" x14ac:dyDescent="0.25"/>
    <row r="1374" ht="17.25" hidden="1" customHeight="1" x14ac:dyDescent="0.25"/>
    <row r="1375" ht="17.25" hidden="1" customHeight="1" x14ac:dyDescent="0.25"/>
    <row r="1376" ht="17.25" hidden="1" customHeight="1" x14ac:dyDescent="0.25"/>
    <row r="1377" ht="17.25" hidden="1" customHeight="1" x14ac:dyDescent="0.25"/>
    <row r="1378" ht="17.25" hidden="1" customHeight="1" x14ac:dyDescent="0.25"/>
    <row r="1379" ht="17.25" hidden="1" customHeight="1" x14ac:dyDescent="0.25"/>
    <row r="1380" ht="17.25" hidden="1" customHeight="1" x14ac:dyDescent="0.25"/>
    <row r="1381" ht="17.25" hidden="1" customHeight="1" x14ac:dyDescent="0.25"/>
    <row r="1382" ht="17.25" hidden="1" customHeight="1" x14ac:dyDescent="0.25"/>
    <row r="1383" ht="17.25" hidden="1" customHeight="1" x14ac:dyDescent="0.25"/>
    <row r="1384" ht="17.25" hidden="1" customHeight="1" x14ac:dyDescent="0.25"/>
    <row r="1385" ht="17.25" hidden="1" customHeight="1" x14ac:dyDescent="0.25"/>
    <row r="1386" ht="17.25" hidden="1" customHeight="1" x14ac:dyDescent="0.25"/>
    <row r="1387" ht="17.25" hidden="1" customHeight="1" x14ac:dyDescent="0.25"/>
    <row r="1388" ht="17.25" hidden="1" customHeight="1" x14ac:dyDescent="0.25"/>
    <row r="1389" ht="17.25" hidden="1" customHeight="1" x14ac:dyDescent="0.25"/>
    <row r="1390" ht="17.25" hidden="1" customHeight="1" x14ac:dyDescent="0.25"/>
    <row r="1391" ht="17.25" hidden="1" customHeight="1" x14ac:dyDescent="0.25"/>
    <row r="1392" ht="17.25" hidden="1" customHeight="1" x14ac:dyDescent="0.25"/>
    <row r="1393" ht="17.25" hidden="1" customHeight="1" x14ac:dyDescent="0.25"/>
    <row r="1394" ht="17.25" hidden="1" customHeight="1" x14ac:dyDescent="0.25"/>
    <row r="1395" ht="17.25" hidden="1" customHeight="1" x14ac:dyDescent="0.25"/>
    <row r="1396" ht="17.25" hidden="1" customHeight="1" x14ac:dyDescent="0.25"/>
    <row r="1397" ht="17.25" hidden="1" customHeight="1" x14ac:dyDescent="0.25"/>
    <row r="1398" ht="17.25" hidden="1" customHeight="1" x14ac:dyDescent="0.25"/>
    <row r="1399" ht="17.25" hidden="1" customHeight="1" x14ac:dyDescent="0.25"/>
    <row r="1400" ht="17.25" hidden="1" customHeight="1" x14ac:dyDescent="0.25"/>
    <row r="1401" ht="17.25" hidden="1" customHeight="1" x14ac:dyDescent="0.25"/>
    <row r="1402" ht="17.25" hidden="1" customHeight="1" x14ac:dyDescent="0.25"/>
    <row r="1403" ht="17.25" hidden="1" customHeight="1" x14ac:dyDescent="0.25"/>
    <row r="1404" ht="17.25" hidden="1" customHeight="1" x14ac:dyDescent="0.25"/>
    <row r="1405" ht="17.25" hidden="1" customHeight="1" x14ac:dyDescent="0.25"/>
    <row r="1406" ht="17.25" hidden="1" customHeight="1" x14ac:dyDescent="0.25"/>
    <row r="1407" ht="17.25" hidden="1" customHeight="1" x14ac:dyDescent="0.25"/>
    <row r="1408" ht="17.25" hidden="1" customHeight="1" x14ac:dyDescent="0.25"/>
    <row r="1409" ht="17.25" hidden="1" customHeight="1" x14ac:dyDescent="0.25"/>
    <row r="1410" ht="17.25" hidden="1" customHeight="1" x14ac:dyDescent="0.25"/>
    <row r="1411" ht="17.25" hidden="1" customHeight="1" x14ac:dyDescent="0.25"/>
    <row r="1412" ht="17.25" hidden="1" customHeight="1" x14ac:dyDescent="0.25"/>
    <row r="1413" ht="17.25" hidden="1" customHeight="1" x14ac:dyDescent="0.25"/>
    <row r="1414" ht="17.25" hidden="1" customHeight="1" x14ac:dyDescent="0.25"/>
    <row r="1415" ht="17.25" hidden="1" customHeight="1" x14ac:dyDescent="0.25"/>
    <row r="1416" ht="17.25" hidden="1" customHeight="1" x14ac:dyDescent="0.25"/>
    <row r="1417" ht="17.25" hidden="1" customHeight="1" x14ac:dyDescent="0.25"/>
    <row r="1418" ht="17.25" hidden="1" customHeight="1" x14ac:dyDescent="0.25"/>
    <row r="1419" ht="17.25" hidden="1" customHeight="1" x14ac:dyDescent="0.25"/>
    <row r="1420" ht="17.25" hidden="1" customHeight="1" x14ac:dyDescent="0.25"/>
    <row r="1421" ht="17.25" hidden="1" customHeight="1" x14ac:dyDescent="0.25"/>
    <row r="1422" ht="17.25" hidden="1" customHeight="1" x14ac:dyDescent="0.25"/>
    <row r="1423" ht="17.25" hidden="1" customHeight="1" x14ac:dyDescent="0.25"/>
    <row r="1424" ht="17.25" hidden="1" customHeight="1" x14ac:dyDescent="0.25"/>
    <row r="1425" ht="17.25" hidden="1" customHeight="1" x14ac:dyDescent="0.25"/>
    <row r="1426" ht="17.25" hidden="1" customHeight="1" x14ac:dyDescent="0.25"/>
    <row r="1427" ht="17.25" hidden="1" customHeight="1" x14ac:dyDescent="0.25"/>
    <row r="1428" ht="17.25" hidden="1" customHeight="1" x14ac:dyDescent="0.25"/>
    <row r="1429" ht="17.25" hidden="1" customHeight="1" x14ac:dyDescent="0.25"/>
    <row r="1430" ht="17.25" hidden="1" customHeight="1" x14ac:dyDescent="0.25"/>
    <row r="1431" ht="17.25" hidden="1" customHeight="1" x14ac:dyDescent="0.25"/>
    <row r="1432" ht="17.25" hidden="1" customHeight="1" x14ac:dyDescent="0.25"/>
    <row r="1433" ht="17.25" hidden="1" customHeight="1" x14ac:dyDescent="0.25"/>
    <row r="1434" ht="17.25" hidden="1" customHeight="1" x14ac:dyDescent="0.25"/>
    <row r="1435" ht="17.25" hidden="1" customHeight="1" x14ac:dyDescent="0.25"/>
    <row r="1436" ht="17.25" hidden="1" customHeight="1" x14ac:dyDescent="0.25"/>
    <row r="1437" ht="17.25" hidden="1" customHeight="1" x14ac:dyDescent="0.25"/>
    <row r="1438" ht="17.25" hidden="1" customHeight="1" x14ac:dyDescent="0.25"/>
    <row r="1439" ht="17.25" hidden="1" customHeight="1" x14ac:dyDescent="0.25"/>
    <row r="1440" ht="17.25" hidden="1" customHeight="1" x14ac:dyDescent="0.25"/>
    <row r="1441" ht="17.25" hidden="1" customHeight="1" x14ac:dyDescent="0.25"/>
    <row r="1442" ht="17.25" hidden="1" customHeight="1" x14ac:dyDescent="0.25"/>
    <row r="1443" ht="17.25" hidden="1" customHeight="1" x14ac:dyDescent="0.25"/>
    <row r="1444" ht="17.25" hidden="1" customHeight="1" x14ac:dyDescent="0.25"/>
    <row r="1445" ht="17.25" hidden="1" customHeight="1" x14ac:dyDescent="0.25"/>
    <row r="1446" ht="17.25" hidden="1" customHeight="1" x14ac:dyDescent="0.25"/>
    <row r="1447" ht="17.25" hidden="1" customHeight="1" x14ac:dyDescent="0.25"/>
    <row r="1448" ht="17.25" hidden="1" customHeight="1" x14ac:dyDescent="0.25"/>
    <row r="1449" ht="17.25" hidden="1" customHeight="1" x14ac:dyDescent="0.25"/>
    <row r="1450" ht="17.25" hidden="1" customHeight="1" x14ac:dyDescent="0.25"/>
    <row r="1451" ht="17.25" hidden="1" customHeight="1" x14ac:dyDescent="0.25"/>
    <row r="1452" ht="17.25" hidden="1" customHeight="1" x14ac:dyDescent="0.25"/>
    <row r="1453" ht="17.25" hidden="1" customHeight="1" x14ac:dyDescent="0.25"/>
    <row r="1454" ht="17.25" hidden="1" customHeight="1" x14ac:dyDescent="0.25"/>
    <row r="1455" ht="17.25" hidden="1" customHeight="1" x14ac:dyDescent="0.25"/>
    <row r="1456" ht="17.25" hidden="1" customHeight="1" x14ac:dyDescent="0.25"/>
    <row r="1457" ht="17.25" hidden="1" customHeight="1" x14ac:dyDescent="0.25"/>
    <row r="1458" ht="17.25" hidden="1" customHeight="1" x14ac:dyDescent="0.25"/>
    <row r="1459" ht="17.25" hidden="1" customHeight="1" x14ac:dyDescent="0.25"/>
    <row r="1460" ht="17.25" hidden="1" customHeight="1" x14ac:dyDescent="0.25"/>
    <row r="1461" ht="17.25" hidden="1" customHeight="1" x14ac:dyDescent="0.25"/>
    <row r="1462" ht="17.25" hidden="1" customHeight="1" x14ac:dyDescent="0.25"/>
    <row r="1463" ht="17.25" hidden="1" customHeight="1" x14ac:dyDescent="0.25"/>
    <row r="1464" ht="17.25" hidden="1" customHeight="1" x14ac:dyDescent="0.25"/>
    <row r="1465" ht="17.25" hidden="1" customHeight="1" x14ac:dyDescent="0.25"/>
    <row r="1466" ht="17.25" hidden="1" customHeight="1" x14ac:dyDescent="0.25"/>
    <row r="1467" ht="17.25" hidden="1" customHeight="1" x14ac:dyDescent="0.25"/>
    <row r="1468" ht="17.25" hidden="1" customHeight="1" x14ac:dyDescent="0.25"/>
    <row r="1469" ht="17.25" hidden="1" customHeight="1" x14ac:dyDescent="0.25"/>
    <row r="1470" ht="17.25" hidden="1" customHeight="1" x14ac:dyDescent="0.25"/>
    <row r="1471" ht="17.25" hidden="1" customHeight="1" x14ac:dyDescent="0.25"/>
    <row r="1472" ht="17.25" hidden="1" customHeight="1" x14ac:dyDescent="0.25"/>
    <row r="1473" ht="17.25" hidden="1" customHeight="1" x14ac:dyDescent="0.25"/>
    <row r="1474" ht="17.25" hidden="1" customHeight="1" x14ac:dyDescent="0.25"/>
    <row r="1475" ht="17.25" hidden="1" customHeight="1" x14ac:dyDescent="0.25"/>
    <row r="1476" ht="17.25" hidden="1" customHeight="1" x14ac:dyDescent="0.25"/>
    <row r="1477" ht="17.25" hidden="1" customHeight="1" x14ac:dyDescent="0.25"/>
    <row r="1478" ht="17.25" hidden="1" customHeight="1" x14ac:dyDescent="0.25"/>
    <row r="1479" ht="17.25" hidden="1" customHeight="1" x14ac:dyDescent="0.25"/>
    <row r="1480" ht="17.25" hidden="1" customHeight="1" x14ac:dyDescent="0.25"/>
    <row r="1481" ht="17.25" hidden="1" customHeight="1" x14ac:dyDescent="0.25"/>
    <row r="1482" ht="17.25" hidden="1" customHeight="1" x14ac:dyDescent="0.25"/>
    <row r="1483" ht="17.25" hidden="1" customHeight="1" x14ac:dyDescent="0.25"/>
    <row r="1484" ht="17.25" hidden="1" customHeight="1" x14ac:dyDescent="0.25"/>
    <row r="1485" ht="17.25" hidden="1" customHeight="1" x14ac:dyDescent="0.25"/>
    <row r="1486" ht="17.25" hidden="1" customHeight="1" x14ac:dyDescent="0.25"/>
    <row r="1487" ht="17.25" hidden="1" customHeight="1" x14ac:dyDescent="0.25"/>
    <row r="1488" ht="17.25" hidden="1" customHeight="1" x14ac:dyDescent="0.25"/>
    <row r="1489" ht="17.25" hidden="1" customHeight="1" x14ac:dyDescent="0.25"/>
    <row r="1490" ht="17.25" hidden="1" customHeight="1" x14ac:dyDescent="0.25"/>
    <row r="1491" ht="17.25" hidden="1" customHeight="1" x14ac:dyDescent="0.25"/>
    <row r="1492" ht="17.25" hidden="1" customHeight="1" x14ac:dyDescent="0.25"/>
    <row r="1493" ht="17.25" hidden="1" customHeight="1" x14ac:dyDescent="0.25"/>
    <row r="1494" ht="17.25" hidden="1" customHeight="1" x14ac:dyDescent="0.25"/>
    <row r="1495" ht="17.25" hidden="1" customHeight="1" x14ac:dyDescent="0.25"/>
    <row r="1496" ht="17.25" hidden="1" customHeight="1" x14ac:dyDescent="0.25"/>
    <row r="1497" ht="17.25" hidden="1" customHeight="1" x14ac:dyDescent="0.25"/>
    <row r="1498" ht="17.25" hidden="1" customHeight="1" x14ac:dyDescent="0.25"/>
    <row r="1499" ht="17.25" hidden="1" customHeight="1" x14ac:dyDescent="0.25"/>
    <row r="1500" ht="17.25" hidden="1" customHeight="1" x14ac:dyDescent="0.25"/>
    <row r="1501" ht="17.25" hidden="1" customHeight="1" x14ac:dyDescent="0.25"/>
    <row r="1502" ht="17.25" hidden="1" customHeight="1" x14ac:dyDescent="0.25"/>
    <row r="1503" ht="17.25" hidden="1" customHeight="1" x14ac:dyDescent="0.25"/>
    <row r="1504" ht="17.25" hidden="1" customHeight="1" x14ac:dyDescent="0.25"/>
    <row r="1505" ht="17.25" hidden="1" customHeight="1" x14ac:dyDescent="0.25"/>
    <row r="1506" ht="17.25" hidden="1" customHeight="1" x14ac:dyDescent="0.25"/>
    <row r="1507" ht="17.25" hidden="1" customHeight="1" x14ac:dyDescent="0.25"/>
    <row r="1508" ht="17.25" hidden="1" customHeight="1" x14ac:dyDescent="0.25"/>
    <row r="1509" ht="17.25" hidden="1" customHeight="1" x14ac:dyDescent="0.25"/>
    <row r="1510" ht="17.25" hidden="1" customHeight="1" x14ac:dyDescent="0.25"/>
    <row r="1511" ht="17.25" hidden="1" customHeight="1" x14ac:dyDescent="0.25"/>
    <row r="1512" ht="17.25" hidden="1" customHeight="1" x14ac:dyDescent="0.25"/>
    <row r="1513" ht="17.25" hidden="1" customHeight="1" x14ac:dyDescent="0.25"/>
    <row r="1514" ht="17.25" hidden="1" customHeight="1" x14ac:dyDescent="0.25"/>
    <row r="1515" ht="17.25" hidden="1" customHeight="1" x14ac:dyDescent="0.25"/>
    <row r="1516" ht="17.25" hidden="1" customHeight="1" x14ac:dyDescent="0.25"/>
    <row r="1517" ht="17.25" hidden="1" customHeight="1" x14ac:dyDescent="0.25"/>
    <row r="1518" ht="17.25" hidden="1" customHeight="1" x14ac:dyDescent="0.25"/>
    <row r="1519" ht="17.25" hidden="1" customHeight="1" x14ac:dyDescent="0.25"/>
    <row r="1520" ht="17.25" hidden="1" customHeight="1" x14ac:dyDescent="0.25"/>
    <row r="1521" ht="17.25" hidden="1" customHeight="1" x14ac:dyDescent="0.25"/>
    <row r="1522" ht="17.25" hidden="1" customHeight="1" x14ac:dyDescent="0.25"/>
    <row r="1523" ht="17.25" hidden="1" customHeight="1" x14ac:dyDescent="0.25"/>
    <row r="1524" ht="17.25" hidden="1" customHeight="1" x14ac:dyDescent="0.25"/>
    <row r="1525" ht="17.25" hidden="1" customHeight="1" x14ac:dyDescent="0.25"/>
    <row r="1526" ht="17.25" hidden="1" customHeight="1" x14ac:dyDescent="0.25"/>
    <row r="1527" ht="17.25" hidden="1" customHeight="1" x14ac:dyDescent="0.25"/>
    <row r="1528" ht="17.25" hidden="1" customHeight="1" x14ac:dyDescent="0.25"/>
    <row r="1529" ht="17.25" hidden="1" customHeight="1" x14ac:dyDescent="0.25"/>
    <row r="1530" ht="17.25" hidden="1" customHeight="1" x14ac:dyDescent="0.25"/>
    <row r="1531" ht="17.25" hidden="1" customHeight="1" x14ac:dyDescent="0.25"/>
    <row r="1532" ht="17.25" hidden="1" customHeight="1" x14ac:dyDescent="0.25"/>
    <row r="1533" ht="17.25" hidden="1" customHeight="1" x14ac:dyDescent="0.25"/>
    <row r="1534" ht="17.25" hidden="1" customHeight="1" x14ac:dyDescent="0.25"/>
    <row r="1535" ht="17.25" hidden="1" customHeight="1" x14ac:dyDescent="0.25"/>
    <row r="1536" ht="17.25" hidden="1" customHeight="1" x14ac:dyDescent="0.25"/>
    <row r="1537" ht="17.25" hidden="1" customHeight="1" x14ac:dyDescent="0.25"/>
    <row r="1538" ht="17.25" hidden="1" customHeight="1" x14ac:dyDescent="0.25"/>
    <row r="1539" ht="17.25" hidden="1" customHeight="1" x14ac:dyDescent="0.25"/>
    <row r="1540" ht="17.25" hidden="1" customHeight="1" x14ac:dyDescent="0.25"/>
    <row r="1541" ht="17.25" hidden="1" customHeight="1" x14ac:dyDescent="0.25"/>
    <row r="1542" ht="17.25" hidden="1" customHeight="1" x14ac:dyDescent="0.25"/>
    <row r="1543" ht="17.25" hidden="1" customHeight="1" x14ac:dyDescent="0.25"/>
    <row r="1544" ht="17.25" hidden="1" customHeight="1" x14ac:dyDescent="0.25"/>
    <row r="1545" ht="17.25" hidden="1" customHeight="1" x14ac:dyDescent="0.25"/>
    <row r="1546" ht="17.25" hidden="1" customHeight="1" x14ac:dyDescent="0.25"/>
    <row r="1547" ht="17.25" hidden="1" customHeight="1" x14ac:dyDescent="0.25"/>
    <row r="1548" ht="17.25" hidden="1" customHeight="1" x14ac:dyDescent="0.25"/>
    <row r="1549" ht="17.25" hidden="1" customHeight="1" x14ac:dyDescent="0.25"/>
    <row r="1550" ht="17.25" hidden="1" customHeight="1" x14ac:dyDescent="0.25"/>
    <row r="1551" ht="17.25" hidden="1" customHeight="1" x14ac:dyDescent="0.25"/>
    <row r="1552" ht="17.25" hidden="1" customHeight="1" x14ac:dyDescent="0.25"/>
    <row r="1553" ht="17.25" hidden="1" customHeight="1" x14ac:dyDescent="0.25"/>
    <row r="1554" ht="17.25" hidden="1" customHeight="1" x14ac:dyDescent="0.25"/>
    <row r="1555" ht="17.25" hidden="1" customHeight="1" x14ac:dyDescent="0.25"/>
    <row r="1556" ht="17.25" hidden="1" customHeight="1" x14ac:dyDescent="0.25"/>
    <row r="1557" ht="17.25" hidden="1" customHeight="1" x14ac:dyDescent="0.25"/>
    <row r="1558" ht="17.25" hidden="1" customHeight="1" x14ac:dyDescent="0.25"/>
    <row r="1559" ht="17.25" hidden="1" customHeight="1" x14ac:dyDescent="0.25"/>
    <row r="1560" ht="17.25" hidden="1" customHeight="1" x14ac:dyDescent="0.25"/>
    <row r="1561" ht="17.25" hidden="1" customHeight="1" x14ac:dyDescent="0.25"/>
    <row r="1562" ht="17.25" hidden="1" customHeight="1" x14ac:dyDescent="0.25"/>
    <row r="1563" ht="17.25" hidden="1" customHeight="1" x14ac:dyDescent="0.25"/>
    <row r="1564" ht="17.25" hidden="1" customHeight="1" x14ac:dyDescent="0.25"/>
    <row r="1565" ht="17.25" hidden="1" customHeight="1" x14ac:dyDescent="0.25"/>
    <row r="1566" ht="17.25" hidden="1" customHeight="1" x14ac:dyDescent="0.25"/>
    <row r="1567" ht="17.25" hidden="1" customHeight="1" x14ac:dyDescent="0.25"/>
    <row r="1568" ht="17.25" hidden="1" customHeight="1" x14ac:dyDescent="0.25"/>
    <row r="1569" ht="17.25" hidden="1" customHeight="1" x14ac:dyDescent="0.25"/>
    <row r="1570" ht="17.25" hidden="1" customHeight="1" x14ac:dyDescent="0.25"/>
    <row r="1571" ht="17.25" hidden="1" customHeight="1" x14ac:dyDescent="0.25"/>
    <row r="1572" ht="17.25" hidden="1" customHeight="1" x14ac:dyDescent="0.25"/>
    <row r="1573" ht="17.25" hidden="1" customHeight="1" x14ac:dyDescent="0.25"/>
    <row r="1574" ht="17.25" hidden="1" customHeight="1" x14ac:dyDescent="0.25"/>
    <row r="1575" ht="17.25" hidden="1" customHeight="1" x14ac:dyDescent="0.25"/>
    <row r="1576" ht="17.25" hidden="1" customHeight="1" x14ac:dyDescent="0.25"/>
    <row r="1577" ht="17.25" hidden="1" customHeight="1" x14ac:dyDescent="0.25"/>
    <row r="1578" ht="17.25" hidden="1" customHeight="1" x14ac:dyDescent="0.25"/>
    <row r="1579" ht="17.25" hidden="1" customHeight="1" x14ac:dyDescent="0.25"/>
    <row r="1580" ht="17.25" hidden="1" customHeight="1" x14ac:dyDescent="0.25"/>
    <row r="1581" ht="17.25" hidden="1" customHeight="1" x14ac:dyDescent="0.25"/>
    <row r="1582" ht="17.25" hidden="1" customHeight="1" x14ac:dyDescent="0.25"/>
    <row r="1583" ht="17.25" hidden="1" customHeight="1" x14ac:dyDescent="0.25"/>
    <row r="1584" ht="17.25" hidden="1" customHeight="1" x14ac:dyDescent="0.25"/>
    <row r="1585" ht="17.25" hidden="1" customHeight="1" x14ac:dyDescent="0.25"/>
    <row r="1586" ht="17.25" hidden="1" customHeight="1" x14ac:dyDescent="0.25"/>
    <row r="1587" ht="17.25" hidden="1" customHeight="1" x14ac:dyDescent="0.25"/>
    <row r="1588" ht="17.25" hidden="1" customHeight="1" x14ac:dyDescent="0.25"/>
    <row r="1589" ht="17.25" hidden="1" customHeight="1" x14ac:dyDescent="0.25"/>
    <row r="1590" ht="17.25" hidden="1" customHeight="1" x14ac:dyDescent="0.25"/>
    <row r="1591" ht="17.25" hidden="1" customHeight="1" x14ac:dyDescent="0.25"/>
    <row r="1592" ht="17.25" hidden="1" customHeight="1" x14ac:dyDescent="0.25"/>
    <row r="1593" ht="17.25" hidden="1" customHeight="1" x14ac:dyDescent="0.25"/>
    <row r="1594" ht="17.25" hidden="1" customHeight="1" x14ac:dyDescent="0.25"/>
    <row r="1595" ht="17.25" hidden="1" customHeight="1" x14ac:dyDescent="0.25"/>
    <row r="1596" ht="17.25" hidden="1" customHeight="1" x14ac:dyDescent="0.25"/>
    <row r="1597" ht="17.25" hidden="1" customHeight="1" x14ac:dyDescent="0.25"/>
    <row r="1598" ht="17.25" hidden="1" customHeight="1" x14ac:dyDescent="0.25"/>
    <row r="1599" ht="17.25" hidden="1" customHeight="1" x14ac:dyDescent="0.25"/>
    <row r="1600" ht="17.25" hidden="1" customHeight="1" x14ac:dyDescent="0.25"/>
    <row r="1601" ht="17.25" hidden="1" customHeight="1" x14ac:dyDescent="0.25"/>
    <row r="1602" ht="17.25" hidden="1" customHeight="1" x14ac:dyDescent="0.25"/>
  </sheetData>
  <sheetProtection sheet="1" scenarios="1"/>
  <mergeCells count="244">
    <mergeCell ref="A8:D9"/>
    <mergeCell ref="H8:I9"/>
    <mergeCell ref="M8:P9"/>
    <mergeCell ref="A2:D7"/>
    <mergeCell ref="E2:O3"/>
    <mergeCell ref="P2:S7"/>
    <mergeCell ref="E4:O5"/>
    <mergeCell ref="E6:G7"/>
    <mergeCell ref="H7:I7"/>
    <mergeCell ref="J7:K7"/>
    <mergeCell ref="H6:I6"/>
    <mergeCell ref="J6:K6"/>
    <mergeCell ref="L6:M6"/>
    <mergeCell ref="N6:O6"/>
    <mergeCell ref="L7:M7"/>
    <mergeCell ref="N7:O7"/>
    <mergeCell ref="A18:B18"/>
    <mergeCell ref="C18:E18"/>
    <mergeCell ref="F18:H18"/>
    <mergeCell ref="I18:K18"/>
    <mergeCell ref="L18:O18"/>
    <mergeCell ref="P18:S18"/>
    <mergeCell ref="A15:E15"/>
    <mergeCell ref="F15:G15"/>
    <mergeCell ref="A13:H13"/>
    <mergeCell ref="I13:S13"/>
    <mergeCell ref="A16:E16"/>
    <mergeCell ref="F16:G16"/>
    <mergeCell ref="A17:S17"/>
    <mergeCell ref="I15:K16"/>
    <mergeCell ref="L15:S16"/>
    <mergeCell ref="A23:B23"/>
    <mergeCell ref="C23:E23"/>
    <mergeCell ref="F23:H23"/>
    <mergeCell ref="I23:K23"/>
    <mergeCell ref="L23:O23"/>
    <mergeCell ref="P23:S23"/>
    <mergeCell ref="A21:F21"/>
    <mergeCell ref="G21:M21"/>
    <mergeCell ref="N21:O21"/>
    <mergeCell ref="P21:Q21"/>
    <mergeCell ref="R21:S21"/>
    <mergeCell ref="A22:S22"/>
    <mergeCell ref="N20:O20"/>
    <mergeCell ref="P20:Q20"/>
    <mergeCell ref="R20:S20"/>
    <mergeCell ref="A19:B19"/>
    <mergeCell ref="C19:E19"/>
    <mergeCell ref="F19:H19"/>
    <mergeCell ref="I19:K19"/>
    <mergeCell ref="L19:O19"/>
    <mergeCell ref="P19:S19"/>
    <mergeCell ref="A20:F20"/>
    <mergeCell ref="G20:M20"/>
    <mergeCell ref="A10:S10"/>
    <mergeCell ref="A12:B12"/>
    <mergeCell ref="C12:E12"/>
    <mergeCell ref="F12:H12"/>
    <mergeCell ref="I12:K12"/>
    <mergeCell ref="L12:O12"/>
    <mergeCell ref="P12:S12"/>
    <mergeCell ref="A14:H14"/>
    <mergeCell ref="I14:S14"/>
    <mergeCell ref="A11:B11"/>
    <mergeCell ref="C11:E11"/>
    <mergeCell ref="F11:H11"/>
    <mergeCell ref="I11:K11"/>
    <mergeCell ref="L11:O11"/>
    <mergeCell ref="P11:S11"/>
    <mergeCell ref="R31:S31"/>
    <mergeCell ref="A32:D33"/>
    <mergeCell ref="E32:I33"/>
    <mergeCell ref="J32:K33"/>
    <mergeCell ref="N32:O33"/>
    <mergeCell ref="R32:S33"/>
    <mergeCell ref="A27:S27"/>
    <mergeCell ref="A28:D31"/>
    <mergeCell ref="E28:I31"/>
    <mergeCell ref="J28:K31"/>
    <mergeCell ref="L28:S29"/>
    <mergeCell ref="L30:O30"/>
    <mergeCell ref="P30:S30"/>
    <mergeCell ref="N31:O31"/>
    <mergeCell ref="L32:L33"/>
    <mergeCell ref="M32:M33"/>
    <mergeCell ref="P32:P33"/>
    <mergeCell ref="Q32:Q33"/>
    <mergeCell ref="R34:S35"/>
    <mergeCell ref="A36:D37"/>
    <mergeCell ref="E36:I37"/>
    <mergeCell ref="J36:K37"/>
    <mergeCell ref="N36:O37"/>
    <mergeCell ref="R36:S37"/>
    <mergeCell ref="A34:D35"/>
    <mergeCell ref="E34:I35"/>
    <mergeCell ref="J34:K35"/>
    <mergeCell ref="N34:O35"/>
    <mergeCell ref="L34:L35"/>
    <mergeCell ref="M34:M35"/>
    <mergeCell ref="P34:P35"/>
    <mergeCell ref="Q34:Q35"/>
    <mergeCell ref="L36:L37"/>
    <mergeCell ref="M36:M37"/>
    <mergeCell ref="P36:P37"/>
    <mergeCell ref="Q36:Q37"/>
    <mergeCell ref="R38:S39"/>
    <mergeCell ref="A40:D41"/>
    <mergeCell ref="E40:I41"/>
    <mergeCell ref="J40:K41"/>
    <mergeCell ref="N40:O41"/>
    <mergeCell ref="R40:S41"/>
    <mergeCell ref="A38:D39"/>
    <mergeCell ref="E38:I39"/>
    <mergeCell ref="J38:K39"/>
    <mergeCell ref="N38:O39"/>
    <mergeCell ref="L38:L39"/>
    <mergeCell ref="M38:M39"/>
    <mergeCell ref="P38:P39"/>
    <mergeCell ref="Q38:Q39"/>
    <mergeCell ref="L40:L41"/>
    <mergeCell ref="M40:M41"/>
    <mergeCell ref="P40:P41"/>
    <mergeCell ref="Q40:Q41"/>
    <mergeCell ref="A42:I42"/>
    <mergeCell ref="J42:K42"/>
    <mergeCell ref="L42:N42"/>
    <mergeCell ref="P42:R42"/>
    <mergeCell ref="A45:K46"/>
    <mergeCell ref="L46:O46"/>
    <mergeCell ref="P46:S46"/>
    <mergeCell ref="P43:S43"/>
    <mergeCell ref="L45:S45"/>
    <mergeCell ref="L44:O44"/>
    <mergeCell ref="P44:S44"/>
    <mergeCell ref="A43:F44"/>
    <mergeCell ref="G43:K43"/>
    <mergeCell ref="G44:K44"/>
    <mergeCell ref="L43:O43"/>
    <mergeCell ref="A62:B63"/>
    <mergeCell ref="L57:N59"/>
    <mergeCell ref="Q57:S59"/>
    <mergeCell ref="O57:P59"/>
    <mergeCell ref="A55:E56"/>
    <mergeCell ref="F55:G56"/>
    <mergeCell ref="H55:I56"/>
    <mergeCell ref="A58:I58"/>
    <mergeCell ref="A59:I59"/>
    <mergeCell ref="J52:K55"/>
    <mergeCell ref="J56:K59"/>
    <mergeCell ref="B52:E52"/>
    <mergeCell ref="F52:G52"/>
    <mergeCell ref="H52:I52"/>
    <mergeCell ref="L52:S53"/>
    <mergeCell ref="B53:E53"/>
    <mergeCell ref="F53:G53"/>
    <mergeCell ref="H53:I53"/>
    <mergeCell ref="B54:E54"/>
    <mergeCell ref="F54:G54"/>
    <mergeCell ref="A57:E57"/>
    <mergeCell ref="F57:G57"/>
    <mergeCell ref="H57:I57"/>
    <mergeCell ref="A60:S61"/>
    <mergeCell ref="H50:I50"/>
    <mergeCell ref="L50:O51"/>
    <mergeCell ref="P50:S51"/>
    <mergeCell ref="B51:E51"/>
    <mergeCell ref="F51:G51"/>
    <mergeCell ref="H51:I51"/>
    <mergeCell ref="A47:K48"/>
    <mergeCell ref="O47:O48"/>
    <mergeCell ref="A49:I49"/>
    <mergeCell ref="J49:K51"/>
    <mergeCell ref="L49:S49"/>
    <mergeCell ref="A50:E50"/>
    <mergeCell ref="F50:G50"/>
    <mergeCell ref="P47:R48"/>
    <mergeCell ref="L47:N48"/>
    <mergeCell ref="S47:S48"/>
    <mergeCell ref="L73:S74"/>
    <mergeCell ref="A75:B76"/>
    <mergeCell ref="J75:K77"/>
    <mergeCell ref="L75:S77"/>
    <mergeCell ref="C73:I74"/>
    <mergeCell ref="C78:I79"/>
    <mergeCell ref="A67:S67"/>
    <mergeCell ref="A70:I70"/>
    <mergeCell ref="J70:S70"/>
    <mergeCell ref="A71:C72"/>
    <mergeCell ref="D71:F72"/>
    <mergeCell ref="G71:I71"/>
    <mergeCell ref="J71:L72"/>
    <mergeCell ref="M71:P72"/>
    <mergeCell ref="Q71:S71"/>
    <mergeCell ref="G72:I72"/>
    <mergeCell ref="A68:S68"/>
    <mergeCell ref="A69:S69"/>
    <mergeCell ref="L54:O54"/>
    <mergeCell ref="P54:S54"/>
    <mergeCell ref="L55:O56"/>
    <mergeCell ref="P55:S56"/>
    <mergeCell ref="A85:S85"/>
    <mergeCell ref="A86:C87"/>
    <mergeCell ref="D86:D87"/>
    <mergeCell ref="E86:G87"/>
    <mergeCell ref="H86:K87"/>
    <mergeCell ref="L86:O87"/>
    <mergeCell ref="P86:S87"/>
    <mergeCell ref="A83:I83"/>
    <mergeCell ref="J83:S83"/>
    <mergeCell ref="J84:S84"/>
    <mergeCell ref="A84:I84"/>
    <mergeCell ref="A78:B79"/>
    <mergeCell ref="J78:K79"/>
    <mergeCell ref="L78:S79"/>
    <mergeCell ref="A80:B81"/>
    <mergeCell ref="J80:K81"/>
    <mergeCell ref="L80:S82"/>
    <mergeCell ref="Q72:S72"/>
    <mergeCell ref="A73:B74"/>
    <mergeCell ref="J73:K74"/>
    <mergeCell ref="L62:S63"/>
    <mergeCell ref="J64:K66"/>
    <mergeCell ref="L64:S66"/>
    <mergeCell ref="C62:I63"/>
    <mergeCell ref="C64:I66"/>
    <mergeCell ref="A64:B66"/>
    <mergeCell ref="J62:K63"/>
    <mergeCell ref="A24:B24"/>
    <mergeCell ref="C24:E24"/>
    <mergeCell ref="F24:H24"/>
    <mergeCell ref="I24:K24"/>
    <mergeCell ref="L24:O24"/>
    <mergeCell ref="P24:S24"/>
    <mergeCell ref="A25:F25"/>
    <mergeCell ref="G25:M25"/>
    <mergeCell ref="A26:F26"/>
    <mergeCell ref="G26:M26"/>
    <mergeCell ref="N26:O26"/>
    <mergeCell ref="P26:Q26"/>
    <mergeCell ref="R26:S26"/>
    <mergeCell ref="N25:O25"/>
    <mergeCell ref="P25:Q25"/>
    <mergeCell ref="R25:S25"/>
    <mergeCell ref="H54:I54"/>
  </mergeCells>
  <conditionalFormatting sqref="F55:G56">
    <cfRule type="containsText" dxfId="21" priority="13" operator="containsText" text="DEBE CALIFICAR LAS 4 COMPETENCIAS">
      <formula>NOT(ISERROR(SEARCH("DEBE CALIFICAR LAS 4 COMPETENCIAS",F55)))</formula>
    </cfRule>
  </conditionalFormatting>
  <conditionalFormatting sqref="H55:I56">
    <cfRule type="containsText" dxfId="20" priority="12" operator="containsText" text="DEBE CALIFICAR LAS 4 COMPETENCIAS">
      <formula>NOT(ISERROR(SEARCH("DEBE CALIFICAR LAS 4 COMPETENCIAS",H55)))</formula>
    </cfRule>
  </conditionalFormatting>
  <conditionalFormatting sqref="J42:K42">
    <cfRule type="containsText" dxfId="19" priority="9" operator="containsText" text="MÍNIMO TRES (03) COMPROMISOS">
      <formula>NOT(ISERROR(SEARCH("MÍNIMO TRES (03) COMPROMISOS",J42)))</formula>
    </cfRule>
    <cfRule type="containsText" dxfId="18" priority="10" operator="containsText" text="MENOR">
      <formula>NOT(ISERROR(SEARCH("MENOR",J42)))</formula>
    </cfRule>
    <cfRule type="containsText" dxfId="17" priority="11" operator="containsText" text="MAYOR">
      <formula>NOT(ISERROR(SEARCH("MAYOR",J42)))</formula>
    </cfRule>
  </conditionalFormatting>
  <conditionalFormatting sqref="P44:S44">
    <cfRule type="containsText" dxfId="16" priority="2" operator="containsText" text="DEBE SER SUPERIOR A 30 DIAS">
      <formula>NOT(ISERROR(SEARCH("DEBE SER SUPERIOR A 30 DIAS",P44)))</formula>
    </cfRule>
    <cfRule type="containsText" dxfId="15" priority="8" operator="containsText" text="DILIGENCIE EN FORMATO F1">
      <formula>NOT(ISERROR(SEARCH("DILIGENCIE EN FORMATO F1",P44)))</formula>
    </cfRule>
  </conditionalFormatting>
  <conditionalFormatting sqref="P55:S56">
    <cfRule type="containsText" dxfId="14" priority="7" operator="containsText" text="EVALUACION PARA PERIODOS INFERIORES A 270 DIAS">
      <formula>NOT(ISERROR(SEARCH("EVALUACION PARA PERIODOS INFERIORES A 270 DIAS",P55)))</formula>
    </cfRule>
  </conditionalFormatting>
  <conditionalFormatting sqref="H57:I57">
    <cfRule type="containsText" dxfId="13" priority="1" operator="containsText" text="DEBE SER SUPERIOR A 30 DIAS">
      <formula>NOT(ISERROR(SEARCH("DEBE SER SUPERIOR A 30 DIAS",H57)))</formula>
    </cfRule>
    <cfRule type="containsText" dxfId="12" priority="6" operator="containsText" text="DILIGENCIE EN FORMATO F1">
      <formula>NOT(ISERROR(SEARCH("DILIGENCIE EN FORMATO F1",H57)))</formula>
    </cfRule>
  </conditionalFormatting>
  <conditionalFormatting sqref="L44:O44">
    <cfRule type="containsText" dxfId="11" priority="5" operator="containsText" text="DEBE SER SUPERIOR A 30 DIAS">
      <formula>NOT(ISERROR(SEARCH("DEBE SER SUPERIOR A 30 DIAS",L44)))</formula>
    </cfRule>
  </conditionalFormatting>
  <conditionalFormatting sqref="F57:G57">
    <cfRule type="containsText" dxfId="10" priority="3" operator="containsText" text="DILIGENCIE EN FORMATO F1">
      <formula>NOT(ISERROR(SEARCH("DILIGENCIE EN FORMATO F1",F57)))</formula>
    </cfRule>
    <cfRule type="containsText" dxfId="9" priority="4" operator="containsText" text="DEBE SER SUPERIOR A 30 DIAS">
      <formula>NOT(ISERROR(SEARCH("DEBE SER SUPERIOR A 30 DIAS",F57)))</formula>
    </cfRule>
  </conditionalFormatting>
  <dataValidations count="6">
    <dataValidation allowBlank="1" showInputMessage="1" showErrorMessage="1" promptTitle="Para conocimiento de usuarios." prompt="1. La planeación institucional._x000a_2. Los objetivos institucionales por dependencia y sus compromisos relacionados._x000a_3. Los resultados de ejecucción por dependencia._x000a_Tener en cuenta limitaciones presupuestales y administrativas que efecten la ejecución._x000a__x000a__x000a__x000a__x000a_" sqref="P54"/>
    <dataValidation type="whole" operator="greaterThan" allowBlank="1" showInputMessage="1" showErrorMessage="1" sqref="L43:O43">
      <formula1>30</formula1>
    </dataValidation>
    <dataValidation type="decimal" allowBlank="1" showInputMessage="1" showErrorMessage="1" sqref="P50:S51">
      <formula1>0</formula1>
      <formula2>10</formula2>
    </dataValidation>
    <dataValidation type="decimal" allowBlank="1" showInputMessage="1" showErrorMessage="1" sqref="F51:G54">
      <formula1>4</formula1>
      <formula2>10</formula2>
    </dataValidation>
    <dataValidation type="decimal" allowBlank="1" showInputMessage="1" showErrorMessage="1" error="VALOR DEBE SER MENOR O IGUAL AL PESO DEL COMPROMISO" sqref="L32:L41">
      <formula1>0</formula1>
      <formula2>J32</formula2>
    </dataValidation>
    <dataValidation type="whole" allowBlank="1" showInputMessage="1" showErrorMessage="1" sqref="M32:M41">
      <formula1>0</formula1>
      <formula2>100</formula2>
    </dataValidation>
  </dataValidations>
  <hyperlinks>
    <hyperlink ref="J49:K51" location="'F5. EVA. ÁREAS O DEPENDENCIAS.'!A1" display="F5. EVA. ÁREAS O DEPENDENCIAS."/>
    <hyperlink ref="J52:K55" location="'F4. CALF. COM. COMPORT.'!A1" display="F4. CALF. COM. COMPORT."/>
    <hyperlink ref="J56:K59" location="'F1. INF. GENERAL'!A1" display="F1. INF. GENERAL"/>
    <hyperlink ref="L57:N59" location="'F7. PLAN DE MEJORAMIENTO'!A1" display="F7. PLAN DE MEJORAMIENTO"/>
    <hyperlink ref="O57:P59" location="'F2. COMP. LAB Y COM COMPOR'!A1" display="F2. COMP. LAB Y COM COMPOR"/>
    <hyperlink ref="Q57:S59" location="'F3. EVIDENCIAS'!A1" display="F3. EVIDENCIAS"/>
  </hyperlinks>
  <printOptions horizontalCentered="1"/>
  <pageMargins left="0.39370078740157483" right="0.39370078740157483" top="0.39370078740157483" bottom="0.39370078740157483" header="0.31496062992125984" footer="0.31496062992125984"/>
  <pageSetup scale="44" orientation="portrait" horizontalDpi="4294967294"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Hoja4!$N$1:$N$102</xm:f>
          </x14:formula1>
          <xm:sqref>Q40 Q32 Q34 Q36 Q38</xm:sqref>
        </x14:dataValidation>
        <x14:dataValidation type="list" allowBlank="1" showInputMessage="1" showErrorMessage="1">
          <x14:formula1>
            <xm:f>Hoja4!$S$2:$S$3</xm:f>
          </x14:formula1>
          <xm:sqref>D86:D87</xm:sqref>
        </x14:dataValidation>
        <x14:dataValidation type="list" allowBlank="1" showInputMessage="1" showErrorMessage="1">
          <x14:formula1>
            <xm:f>IF($A$69="SI",Hoja4!$D$3:$D$5,"")</xm:f>
          </x14:formula1>
          <xm:sqref>M71:P72 D71:F72</xm:sqref>
        </x14:dataValidation>
        <x14:dataValidation type="list" allowBlank="1" showInputMessage="1" showErrorMessage="1">
          <x14:formula1>
            <xm:f>Hoja4!$H$3:$H$14</xm:f>
          </x14:formula1>
          <xm:sqref>F9 K9 R9</xm:sqref>
        </x14:dataValidation>
        <x14:dataValidation type="list" allowBlank="1" showInputMessage="1" showErrorMessage="1" promptTitle="Dias">
          <x14:formula1>
            <xm:f>Hoja4!$H$3:$H$33</xm:f>
          </x14:formula1>
          <xm:sqref>E9 Q9 J9</xm:sqref>
        </x14:dataValidation>
        <x14:dataValidation type="list" allowBlank="1" showInputMessage="1" showErrorMessage="1">
          <x14:formula1>
            <xm:f>Hoja4!$J$4:$J$27</xm:f>
          </x14:formula1>
          <xm:sqref>G9 S9 L9</xm:sqref>
        </x14:dataValidation>
        <x14:dataValidation type="list" allowBlank="1" showInputMessage="1" showErrorMessage="1">
          <x14:formula1>
            <xm:f>Hoja4!$A$461:$A$464</xm:f>
          </x14:formula1>
          <xm:sqref>H51:I54</xm:sqref>
        </x14:dataValidation>
        <x14:dataValidation type="list" allowBlank="1" showInputMessage="1" showErrorMessage="1">
          <x14:formula1>
            <xm:f>Hoja4!$C$15:$C$16</xm:f>
          </x14:formula1>
          <xm:sqref>A69:S69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V108"/>
  <sheetViews>
    <sheetView showGridLines="0" topLeftCell="A40" zoomScale="85" zoomScaleNormal="85" zoomScaleSheetLayoutView="115" workbookViewId="0">
      <selection activeCell="A48" sqref="A48:B49"/>
    </sheetView>
  </sheetViews>
  <sheetFormatPr baseColWidth="10" defaultColWidth="11.42578125" defaultRowHeight="15" x14ac:dyDescent="0.25"/>
  <cols>
    <col min="1" max="1" width="12" style="79" customWidth="1"/>
    <col min="2" max="7" width="11.42578125" style="79"/>
    <col min="8" max="8" width="10.85546875" style="79" customWidth="1"/>
    <col min="9" max="9" width="11.140625" style="79" customWidth="1"/>
    <col min="10" max="10" width="12.5703125" style="79" customWidth="1"/>
    <col min="11" max="11" width="12.7109375" style="79" customWidth="1"/>
    <col min="12" max="12" width="12.42578125" style="79" customWidth="1"/>
    <col min="13" max="13" width="13.7109375" style="79" customWidth="1"/>
    <col min="14" max="18" width="15.42578125" style="79" customWidth="1"/>
    <col min="19" max="19" width="13.42578125" style="79" customWidth="1"/>
    <col min="20" max="256" width="11.42578125" style="79"/>
    <col min="257" max="257" width="12" style="79" customWidth="1"/>
    <col min="258" max="263" width="11.42578125" style="79"/>
    <col min="264" max="264" width="10.85546875" style="79" customWidth="1"/>
    <col min="265" max="265" width="11.140625" style="79" customWidth="1"/>
    <col min="266" max="266" width="12.5703125" style="79" customWidth="1"/>
    <col min="267" max="267" width="12.7109375" style="79" customWidth="1"/>
    <col min="268" max="268" width="12.42578125" style="79" customWidth="1"/>
    <col min="269" max="269" width="13.7109375" style="79" customWidth="1"/>
    <col min="270" max="274" width="15.42578125" style="79" customWidth="1"/>
    <col min="275" max="512" width="11.42578125" style="79"/>
    <col min="513" max="513" width="12" style="79" customWidth="1"/>
    <col min="514" max="519" width="11.42578125" style="79"/>
    <col min="520" max="520" width="10.85546875" style="79" customWidth="1"/>
    <col min="521" max="521" width="11.140625" style="79" customWidth="1"/>
    <col min="522" max="522" width="12.5703125" style="79" customWidth="1"/>
    <col min="523" max="523" width="12.7109375" style="79" customWidth="1"/>
    <col min="524" max="524" width="12.42578125" style="79" customWidth="1"/>
    <col min="525" max="525" width="13.7109375" style="79" customWidth="1"/>
    <col min="526" max="530" width="15.42578125" style="79" customWidth="1"/>
    <col min="531" max="768" width="11.42578125" style="79"/>
    <col min="769" max="769" width="12" style="79" customWidth="1"/>
    <col min="770" max="775" width="11.42578125" style="79"/>
    <col min="776" max="776" width="10.85546875" style="79" customWidth="1"/>
    <col min="777" max="777" width="11.140625" style="79" customWidth="1"/>
    <col min="778" max="778" width="12.5703125" style="79" customWidth="1"/>
    <col min="779" max="779" width="12.7109375" style="79" customWidth="1"/>
    <col min="780" max="780" width="12.42578125" style="79" customWidth="1"/>
    <col min="781" max="781" width="13.7109375" style="79" customWidth="1"/>
    <col min="782" max="786" width="15.42578125" style="79" customWidth="1"/>
    <col min="787" max="1024" width="11.42578125" style="79"/>
    <col min="1025" max="1025" width="12" style="79" customWidth="1"/>
    <col min="1026" max="1031" width="11.42578125" style="79"/>
    <col min="1032" max="1032" width="10.85546875" style="79" customWidth="1"/>
    <col min="1033" max="1033" width="11.140625" style="79" customWidth="1"/>
    <col min="1034" max="1034" width="12.5703125" style="79" customWidth="1"/>
    <col min="1035" max="1035" width="12.7109375" style="79" customWidth="1"/>
    <col min="1036" max="1036" width="12.42578125" style="79" customWidth="1"/>
    <col min="1037" max="1037" width="13.7109375" style="79" customWidth="1"/>
    <col min="1038" max="1042" width="15.42578125" style="79" customWidth="1"/>
    <col min="1043" max="1280" width="11.42578125" style="79"/>
    <col min="1281" max="1281" width="12" style="79" customWidth="1"/>
    <col min="1282" max="1287" width="11.42578125" style="79"/>
    <col min="1288" max="1288" width="10.85546875" style="79" customWidth="1"/>
    <col min="1289" max="1289" width="11.140625" style="79" customWidth="1"/>
    <col min="1290" max="1290" width="12.5703125" style="79" customWidth="1"/>
    <col min="1291" max="1291" width="12.7109375" style="79" customWidth="1"/>
    <col min="1292" max="1292" width="12.42578125" style="79" customWidth="1"/>
    <col min="1293" max="1293" width="13.7109375" style="79" customWidth="1"/>
    <col min="1294" max="1298" width="15.42578125" style="79" customWidth="1"/>
    <col min="1299" max="1536" width="11.42578125" style="79"/>
    <col min="1537" max="1537" width="12" style="79" customWidth="1"/>
    <col min="1538" max="1543" width="11.42578125" style="79"/>
    <col min="1544" max="1544" width="10.85546875" style="79" customWidth="1"/>
    <col min="1545" max="1545" width="11.140625" style="79" customWidth="1"/>
    <col min="1546" max="1546" width="12.5703125" style="79" customWidth="1"/>
    <col min="1547" max="1547" width="12.7109375" style="79" customWidth="1"/>
    <col min="1548" max="1548" width="12.42578125" style="79" customWidth="1"/>
    <col min="1549" max="1549" width="13.7109375" style="79" customWidth="1"/>
    <col min="1550" max="1554" width="15.42578125" style="79" customWidth="1"/>
    <col min="1555" max="1792" width="11.42578125" style="79"/>
    <col min="1793" max="1793" width="12" style="79" customWidth="1"/>
    <col min="1794" max="1799" width="11.42578125" style="79"/>
    <col min="1800" max="1800" width="10.85546875" style="79" customWidth="1"/>
    <col min="1801" max="1801" width="11.140625" style="79" customWidth="1"/>
    <col min="1802" max="1802" width="12.5703125" style="79" customWidth="1"/>
    <col min="1803" max="1803" width="12.7109375" style="79" customWidth="1"/>
    <col min="1804" max="1804" width="12.42578125" style="79" customWidth="1"/>
    <col min="1805" max="1805" width="13.7109375" style="79" customWidth="1"/>
    <col min="1806" max="1810" width="15.42578125" style="79" customWidth="1"/>
    <col min="1811" max="2048" width="11.42578125" style="79"/>
    <col min="2049" max="2049" width="12" style="79" customWidth="1"/>
    <col min="2050" max="2055" width="11.42578125" style="79"/>
    <col min="2056" max="2056" width="10.85546875" style="79" customWidth="1"/>
    <col min="2057" max="2057" width="11.140625" style="79" customWidth="1"/>
    <col min="2058" max="2058" width="12.5703125" style="79" customWidth="1"/>
    <col min="2059" max="2059" width="12.7109375" style="79" customWidth="1"/>
    <col min="2060" max="2060" width="12.42578125" style="79" customWidth="1"/>
    <col min="2061" max="2061" width="13.7109375" style="79" customWidth="1"/>
    <col min="2062" max="2066" width="15.42578125" style="79" customWidth="1"/>
    <col min="2067" max="2304" width="11.42578125" style="79"/>
    <col min="2305" max="2305" width="12" style="79" customWidth="1"/>
    <col min="2306" max="2311" width="11.42578125" style="79"/>
    <col min="2312" max="2312" width="10.85546875" style="79" customWidth="1"/>
    <col min="2313" max="2313" width="11.140625" style="79" customWidth="1"/>
    <col min="2314" max="2314" width="12.5703125" style="79" customWidth="1"/>
    <col min="2315" max="2315" width="12.7109375" style="79" customWidth="1"/>
    <col min="2316" max="2316" width="12.42578125" style="79" customWidth="1"/>
    <col min="2317" max="2317" width="13.7109375" style="79" customWidth="1"/>
    <col min="2318" max="2322" width="15.42578125" style="79" customWidth="1"/>
    <col min="2323" max="2560" width="11.42578125" style="79"/>
    <col min="2561" max="2561" width="12" style="79" customWidth="1"/>
    <col min="2562" max="2567" width="11.42578125" style="79"/>
    <col min="2568" max="2568" width="10.85546875" style="79" customWidth="1"/>
    <col min="2569" max="2569" width="11.140625" style="79" customWidth="1"/>
    <col min="2570" max="2570" width="12.5703125" style="79" customWidth="1"/>
    <col min="2571" max="2571" width="12.7109375" style="79" customWidth="1"/>
    <col min="2572" max="2572" width="12.42578125" style="79" customWidth="1"/>
    <col min="2573" max="2573" width="13.7109375" style="79" customWidth="1"/>
    <col min="2574" max="2578" width="15.42578125" style="79" customWidth="1"/>
    <col min="2579" max="2816" width="11.42578125" style="79"/>
    <col min="2817" max="2817" width="12" style="79" customWidth="1"/>
    <col min="2818" max="2823" width="11.42578125" style="79"/>
    <col min="2824" max="2824" width="10.85546875" style="79" customWidth="1"/>
    <col min="2825" max="2825" width="11.140625" style="79" customWidth="1"/>
    <col min="2826" max="2826" width="12.5703125" style="79" customWidth="1"/>
    <col min="2827" max="2827" width="12.7109375" style="79" customWidth="1"/>
    <col min="2828" max="2828" width="12.42578125" style="79" customWidth="1"/>
    <col min="2829" max="2829" width="13.7109375" style="79" customWidth="1"/>
    <col min="2830" max="2834" width="15.42578125" style="79" customWidth="1"/>
    <col min="2835" max="3072" width="11.42578125" style="79"/>
    <col min="3073" max="3073" width="12" style="79" customWidth="1"/>
    <col min="3074" max="3079" width="11.42578125" style="79"/>
    <col min="3080" max="3080" width="10.85546875" style="79" customWidth="1"/>
    <col min="3081" max="3081" width="11.140625" style="79" customWidth="1"/>
    <col min="3082" max="3082" width="12.5703125" style="79" customWidth="1"/>
    <col min="3083" max="3083" width="12.7109375" style="79" customWidth="1"/>
    <col min="3084" max="3084" width="12.42578125" style="79" customWidth="1"/>
    <col min="3085" max="3085" width="13.7109375" style="79" customWidth="1"/>
    <col min="3086" max="3090" width="15.42578125" style="79" customWidth="1"/>
    <col min="3091" max="3328" width="11.42578125" style="79"/>
    <col min="3329" max="3329" width="12" style="79" customWidth="1"/>
    <col min="3330" max="3335" width="11.42578125" style="79"/>
    <col min="3336" max="3336" width="10.85546875" style="79" customWidth="1"/>
    <col min="3337" max="3337" width="11.140625" style="79" customWidth="1"/>
    <col min="3338" max="3338" width="12.5703125" style="79" customWidth="1"/>
    <col min="3339" max="3339" width="12.7109375" style="79" customWidth="1"/>
    <col min="3340" max="3340" width="12.42578125" style="79" customWidth="1"/>
    <col min="3341" max="3341" width="13.7109375" style="79" customWidth="1"/>
    <col min="3342" max="3346" width="15.42578125" style="79" customWidth="1"/>
    <col min="3347" max="3584" width="11.42578125" style="79"/>
    <col min="3585" max="3585" width="12" style="79" customWidth="1"/>
    <col min="3586" max="3591" width="11.42578125" style="79"/>
    <col min="3592" max="3592" width="10.85546875" style="79" customWidth="1"/>
    <col min="3593" max="3593" width="11.140625" style="79" customWidth="1"/>
    <col min="3594" max="3594" width="12.5703125" style="79" customWidth="1"/>
    <col min="3595" max="3595" width="12.7109375" style="79" customWidth="1"/>
    <col min="3596" max="3596" width="12.42578125" style="79" customWidth="1"/>
    <col min="3597" max="3597" width="13.7109375" style="79" customWidth="1"/>
    <col min="3598" max="3602" width="15.42578125" style="79" customWidth="1"/>
    <col min="3603" max="3840" width="11.42578125" style="79"/>
    <col min="3841" max="3841" width="12" style="79" customWidth="1"/>
    <col min="3842" max="3847" width="11.42578125" style="79"/>
    <col min="3848" max="3848" width="10.85546875" style="79" customWidth="1"/>
    <col min="3849" max="3849" width="11.140625" style="79" customWidth="1"/>
    <col min="3850" max="3850" width="12.5703125" style="79" customWidth="1"/>
    <col min="3851" max="3851" width="12.7109375" style="79" customWidth="1"/>
    <col min="3852" max="3852" width="12.42578125" style="79" customWidth="1"/>
    <col min="3853" max="3853" width="13.7109375" style="79" customWidth="1"/>
    <col min="3854" max="3858" width="15.42578125" style="79" customWidth="1"/>
    <col min="3859" max="4096" width="11.42578125" style="79"/>
    <col min="4097" max="4097" width="12" style="79" customWidth="1"/>
    <col min="4098" max="4103" width="11.42578125" style="79"/>
    <col min="4104" max="4104" width="10.85546875" style="79" customWidth="1"/>
    <col min="4105" max="4105" width="11.140625" style="79" customWidth="1"/>
    <col min="4106" max="4106" width="12.5703125" style="79" customWidth="1"/>
    <col min="4107" max="4107" width="12.7109375" style="79" customWidth="1"/>
    <col min="4108" max="4108" width="12.42578125" style="79" customWidth="1"/>
    <col min="4109" max="4109" width="13.7109375" style="79" customWidth="1"/>
    <col min="4110" max="4114" width="15.42578125" style="79" customWidth="1"/>
    <col min="4115" max="4352" width="11.42578125" style="79"/>
    <col min="4353" max="4353" width="12" style="79" customWidth="1"/>
    <col min="4354" max="4359" width="11.42578125" style="79"/>
    <col min="4360" max="4360" width="10.85546875" style="79" customWidth="1"/>
    <col min="4361" max="4361" width="11.140625" style="79" customWidth="1"/>
    <col min="4362" max="4362" width="12.5703125" style="79" customWidth="1"/>
    <col min="4363" max="4363" width="12.7109375" style="79" customWidth="1"/>
    <col min="4364" max="4364" width="12.42578125" style="79" customWidth="1"/>
    <col min="4365" max="4365" width="13.7109375" style="79" customWidth="1"/>
    <col min="4366" max="4370" width="15.42578125" style="79" customWidth="1"/>
    <col min="4371" max="4608" width="11.42578125" style="79"/>
    <col min="4609" max="4609" width="12" style="79" customWidth="1"/>
    <col min="4610" max="4615" width="11.42578125" style="79"/>
    <col min="4616" max="4616" width="10.85546875" style="79" customWidth="1"/>
    <col min="4617" max="4617" width="11.140625" style="79" customWidth="1"/>
    <col min="4618" max="4618" width="12.5703125" style="79" customWidth="1"/>
    <col min="4619" max="4619" width="12.7109375" style="79" customWidth="1"/>
    <col min="4620" max="4620" width="12.42578125" style="79" customWidth="1"/>
    <col min="4621" max="4621" width="13.7109375" style="79" customWidth="1"/>
    <col min="4622" max="4626" width="15.42578125" style="79" customWidth="1"/>
    <col min="4627" max="4864" width="11.42578125" style="79"/>
    <col min="4865" max="4865" width="12" style="79" customWidth="1"/>
    <col min="4866" max="4871" width="11.42578125" style="79"/>
    <col min="4872" max="4872" width="10.85546875" style="79" customWidth="1"/>
    <col min="4873" max="4873" width="11.140625" style="79" customWidth="1"/>
    <col min="4874" max="4874" width="12.5703125" style="79" customWidth="1"/>
    <col min="4875" max="4875" width="12.7109375" style="79" customWidth="1"/>
    <col min="4876" max="4876" width="12.42578125" style="79" customWidth="1"/>
    <col min="4877" max="4877" width="13.7109375" style="79" customWidth="1"/>
    <col min="4878" max="4882" width="15.42578125" style="79" customWidth="1"/>
    <col min="4883" max="5120" width="11.42578125" style="79"/>
    <col min="5121" max="5121" width="12" style="79" customWidth="1"/>
    <col min="5122" max="5127" width="11.42578125" style="79"/>
    <col min="5128" max="5128" width="10.85546875" style="79" customWidth="1"/>
    <col min="5129" max="5129" width="11.140625" style="79" customWidth="1"/>
    <col min="5130" max="5130" width="12.5703125" style="79" customWidth="1"/>
    <col min="5131" max="5131" width="12.7109375" style="79" customWidth="1"/>
    <col min="5132" max="5132" width="12.42578125" style="79" customWidth="1"/>
    <col min="5133" max="5133" width="13.7109375" style="79" customWidth="1"/>
    <col min="5134" max="5138" width="15.42578125" style="79" customWidth="1"/>
    <col min="5139" max="5376" width="11.42578125" style="79"/>
    <col min="5377" max="5377" width="12" style="79" customWidth="1"/>
    <col min="5378" max="5383" width="11.42578125" style="79"/>
    <col min="5384" max="5384" width="10.85546875" style="79" customWidth="1"/>
    <col min="5385" max="5385" width="11.140625" style="79" customWidth="1"/>
    <col min="5386" max="5386" width="12.5703125" style="79" customWidth="1"/>
    <col min="5387" max="5387" width="12.7109375" style="79" customWidth="1"/>
    <col min="5388" max="5388" width="12.42578125" style="79" customWidth="1"/>
    <col min="5389" max="5389" width="13.7109375" style="79" customWidth="1"/>
    <col min="5390" max="5394" width="15.42578125" style="79" customWidth="1"/>
    <col min="5395" max="5632" width="11.42578125" style="79"/>
    <col min="5633" max="5633" width="12" style="79" customWidth="1"/>
    <col min="5634" max="5639" width="11.42578125" style="79"/>
    <col min="5640" max="5640" width="10.85546875" style="79" customWidth="1"/>
    <col min="5641" max="5641" width="11.140625" style="79" customWidth="1"/>
    <col min="5642" max="5642" width="12.5703125" style="79" customWidth="1"/>
    <col min="5643" max="5643" width="12.7109375" style="79" customWidth="1"/>
    <col min="5644" max="5644" width="12.42578125" style="79" customWidth="1"/>
    <col min="5645" max="5645" width="13.7109375" style="79" customWidth="1"/>
    <col min="5646" max="5650" width="15.42578125" style="79" customWidth="1"/>
    <col min="5651" max="5888" width="11.42578125" style="79"/>
    <col min="5889" max="5889" width="12" style="79" customWidth="1"/>
    <col min="5890" max="5895" width="11.42578125" style="79"/>
    <col min="5896" max="5896" width="10.85546875" style="79" customWidth="1"/>
    <col min="5897" max="5897" width="11.140625" style="79" customWidth="1"/>
    <col min="5898" max="5898" width="12.5703125" style="79" customWidth="1"/>
    <col min="5899" max="5899" width="12.7109375" style="79" customWidth="1"/>
    <col min="5900" max="5900" width="12.42578125" style="79" customWidth="1"/>
    <col min="5901" max="5901" width="13.7109375" style="79" customWidth="1"/>
    <col min="5902" max="5906" width="15.42578125" style="79" customWidth="1"/>
    <col min="5907" max="6144" width="11.42578125" style="79"/>
    <col min="6145" max="6145" width="12" style="79" customWidth="1"/>
    <col min="6146" max="6151" width="11.42578125" style="79"/>
    <col min="6152" max="6152" width="10.85546875" style="79" customWidth="1"/>
    <col min="6153" max="6153" width="11.140625" style="79" customWidth="1"/>
    <col min="6154" max="6154" width="12.5703125" style="79" customWidth="1"/>
    <col min="6155" max="6155" width="12.7109375" style="79" customWidth="1"/>
    <col min="6156" max="6156" width="12.42578125" style="79" customWidth="1"/>
    <col min="6157" max="6157" width="13.7109375" style="79" customWidth="1"/>
    <col min="6158" max="6162" width="15.42578125" style="79" customWidth="1"/>
    <col min="6163" max="6400" width="11.42578125" style="79"/>
    <col min="6401" max="6401" width="12" style="79" customWidth="1"/>
    <col min="6402" max="6407" width="11.42578125" style="79"/>
    <col min="6408" max="6408" width="10.85546875" style="79" customWidth="1"/>
    <col min="6409" max="6409" width="11.140625" style="79" customWidth="1"/>
    <col min="6410" max="6410" width="12.5703125" style="79" customWidth="1"/>
    <col min="6411" max="6411" width="12.7109375" style="79" customWidth="1"/>
    <col min="6412" max="6412" width="12.42578125" style="79" customWidth="1"/>
    <col min="6413" max="6413" width="13.7109375" style="79" customWidth="1"/>
    <col min="6414" max="6418" width="15.42578125" style="79" customWidth="1"/>
    <col min="6419" max="6656" width="11.42578125" style="79"/>
    <col min="6657" max="6657" width="12" style="79" customWidth="1"/>
    <col min="6658" max="6663" width="11.42578125" style="79"/>
    <col min="6664" max="6664" width="10.85546875" style="79" customWidth="1"/>
    <col min="6665" max="6665" width="11.140625" style="79" customWidth="1"/>
    <col min="6666" max="6666" width="12.5703125" style="79" customWidth="1"/>
    <col min="6667" max="6667" width="12.7109375" style="79" customWidth="1"/>
    <col min="6668" max="6668" width="12.42578125" style="79" customWidth="1"/>
    <col min="6669" max="6669" width="13.7109375" style="79" customWidth="1"/>
    <col min="6670" max="6674" width="15.42578125" style="79" customWidth="1"/>
    <col min="6675" max="6912" width="11.42578125" style="79"/>
    <col min="6913" max="6913" width="12" style="79" customWidth="1"/>
    <col min="6914" max="6919" width="11.42578125" style="79"/>
    <col min="6920" max="6920" width="10.85546875" style="79" customWidth="1"/>
    <col min="6921" max="6921" width="11.140625" style="79" customWidth="1"/>
    <col min="6922" max="6922" width="12.5703125" style="79" customWidth="1"/>
    <col min="6923" max="6923" width="12.7109375" style="79" customWidth="1"/>
    <col min="6924" max="6924" width="12.42578125" style="79" customWidth="1"/>
    <col min="6925" max="6925" width="13.7109375" style="79" customWidth="1"/>
    <col min="6926" max="6930" width="15.42578125" style="79" customWidth="1"/>
    <col min="6931" max="7168" width="11.42578125" style="79"/>
    <col min="7169" max="7169" width="12" style="79" customWidth="1"/>
    <col min="7170" max="7175" width="11.42578125" style="79"/>
    <col min="7176" max="7176" width="10.85546875" style="79" customWidth="1"/>
    <col min="7177" max="7177" width="11.140625" style="79" customWidth="1"/>
    <col min="7178" max="7178" width="12.5703125" style="79" customWidth="1"/>
    <col min="7179" max="7179" width="12.7109375" style="79" customWidth="1"/>
    <col min="7180" max="7180" width="12.42578125" style="79" customWidth="1"/>
    <col min="7181" max="7181" width="13.7109375" style="79" customWidth="1"/>
    <col min="7182" max="7186" width="15.42578125" style="79" customWidth="1"/>
    <col min="7187" max="7424" width="11.42578125" style="79"/>
    <col min="7425" max="7425" width="12" style="79" customWidth="1"/>
    <col min="7426" max="7431" width="11.42578125" style="79"/>
    <col min="7432" max="7432" width="10.85546875" style="79" customWidth="1"/>
    <col min="7433" max="7433" width="11.140625" style="79" customWidth="1"/>
    <col min="7434" max="7434" width="12.5703125" style="79" customWidth="1"/>
    <col min="7435" max="7435" width="12.7109375" style="79" customWidth="1"/>
    <col min="7436" max="7436" width="12.42578125" style="79" customWidth="1"/>
    <col min="7437" max="7437" width="13.7109375" style="79" customWidth="1"/>
    <col min="7438" max="7442" width="15.42578125" style="79" customWidth="1"/>
    <col min="7443" max="7680" width="11.42578125" style="79"/>
    <col min="7681" max="7681" width="12" style="79" customWidth="1"/>
    <col min="7682" max="7687" width="11.42578125" style="79"/>
    <col min="7688" max="7688" width="10.85546875" style="79" customWidth="1"/>
    <col min="7689" max="7689" width="11.140625" style="79" customWidth="1"/>
    <col min="7690" max="7690" width="12.5703125" style="79" customWidth="1"/>
    <col min="7691" max="7691" width="12.7109375" style="79" customWidth="1"/>
    <col min="7692" max="7692" width="12.42578125" style="79" customWidth="1"/>
    <col min="7693" max="7693" width="13.7109375" style="79" customWidth="1"/>
    <col min="7694" max="7698" width="15.42578125" style="79" customWidth="1"/>
    <col min="7699" max="7936" width="11.42578125" style="79"/>
    <col min="7937" max="7937" width="12" style="79" customWidth="1"/>
    <col min="7938" max="7943" width="11.42578125" style="79"/>
    <col min="7944" max="7944" width="10.85546875" style="79" customWidth="1"/>
    <col min="7945" max="7945" width="11.140625" style="79" customWidth="1"/>
    <col min="7946" max="7946" width="12.5703125" style="79" customWidth="1"/>
    <col min="7947" max="7947" width="12.7109375" style="79" customWidth="1"/>
    <col min="7948" max="7948" width="12.42578125" style="79" customWidth="1"/>
    <col min="7949" max="7949" width="13.7109375" style="79" customWidth="1"/>
    <col min="7950" max="7954" width="15.42578125" style="79" customWidth="1"/>
    <col min="7955" max="8192" width="11.42578125" style="79"/>
    <col min="8193" max="8193" width="12" style="79" customWidth="1"/>
    <col min="8194" max="8199" width="11.42578125" style="79"/>
    <col min="8200" max="8200" width="10.85546875" style="79" customWidth="1"/>
    <col min="8201" max="8201" width="11.140625" style="79" customWidth="1"/>
    <col min="8202" max="8202" width="12.5703125" style="79" customWidth="1"/>
    <col min="8203" max="8203" width="12.7109375" style="79" customWidth="1"/>
    <col min="8204" max="8204" width="12.42578125" style="79" customWidth="1"/>
    <col min="8205" max="8205" width="13.7109375" style="79" customWidth="1"/>
    <col min="8206" max="8210" width="15.42578125" style="79" customWidth="1"/>
    <col min="8211" max="8448" width="11.42578125" style="79"/>
    <col min="8449" max="8449" width="12" style="79" customWidth="1"/>
    <col min="8450" max="8455" width="11.42578125" style="79"/>
    <col min="8456" max="8456" width="10.85546875" style="79" customWidth="1"/>
    <col min="8457" max="8457" width="11.140625" style="79" customWidth="1"/>
    <col min="8458" max="8458" width="12.5703125" style="79" customWidth="1"/>
    <col min="8459" max="8459" width="12.7109375" style="79" customWidth="1"/>
    <col min="8460" max="8460" width="12.42578125" style="79" customWidth="1"/>
    <col min="8461" max="8461" width="13.7109375" style="79" customWidth="1"/>
    <col min="8462" max="8466" width="15.42578125" style="79" customWidth="1"/>
    <col min="8467" max="8704" width="11.42578125" style="79"/>
    <col min="8705" max="8705" width="12" style="79" customWidth="1"/>
    <col min="8706" max="8711" width="11.42578125" style="79"/>
    <col min="8712" max="8712" width="10.85546875" style="79" customWidth="1"/>
    <col min="8713" max="8713" width="11.140625" style="79" customWidth="1"/>
    <col min="8714" max="8714" width="12.5703125" style="79" customWidth="1"/>
    <col min="8715" max="8715" width="12.7109375" style="79" customWidth="1"/>
    <col min="8716" max="8716" width="12.42578125" style="79" customWidth="1"/>
    <col min="8717" max="8717" width="13.7109375" style="79" customWidth="1"/>
    <col min="8718" max="8722" width="15.42578125" style="79" customWidth="1"/>
    <col min="8723" max="8960" width="11.42578125" style="79"/>
    <col min="8961" max="8961" width="12" style="79" customWidth="1"/>
    <col min="8962" max="8967" width="11.42578125" style="79"/>
    <col min="8968" max="8968" width="10.85546875" style="79" customWidth="1"/>
    <col min="8969" max="8969" width="11.140625" style="79" customWidth="1"/>
    <col min="8970" max="8970" width="12.5703125" style="79" customWidth="1"/>
    <col min="8971" max="8971" width="12.7109375" style="79" customWidth="1"/>
    <col min="8972" max="8972" width="12.42578125" style="79" customWidth="1"/>
    <col min="8973" max="8973" width="13.7109375" style="79" customWidth="1"/>
    <col min="8974" max="8978" width="15.42578125" style="79" customWidth="1"/>
    <col min="8979" max="9216" width="11.42578125" style="79"/>
    <col min="9217" max="9217" width="12" style="79" customWidth="1"/>
    <col min="9218" max="9223" width="11.42578125" style="79"/>
    <col min="9224" max="9224" width="10.85546875" style="79" customWidth="1"/>
    <col min="9225" max="9225" width="11.140625" style="79" customWidth="1"/>
    <col min="9226" max="9226" width="12.5703125" style="79" customWidth="1"/>
    <col min="9227" max="9227" width="12.7109375" style="79" customWidth="1"/>
    <col min="9228" max="9228" width="12.42578125" style="79" customWidth="1"/>
    <col min="9229" max="9229" width="13.7109375" style="79" customWidth="1"/>
    <col min="9230" max="9234" width="15.42578125" style="79" customWidth="1"/>
    <col min="9235" max="9472" width="11.42578125" style="79"/>
    <col min="9473" max="9473" width="12" style="79" customWidth="1"/>
    <col min="9474" max="9479" width="11.42578125" style="79"/>
    <col min="9480" max="9480" width="10.85546875" style="79" customWidth="1"/>
    <col min="9481" max="9481" width="11.140625" style="79" customWidth="1"/>
    <col min="9482" max="9482" width="12.5703125" style="79" customWidth="1"/>
    <col min="9483" max="9483" width="12.7109375" style="79" customWidth="1"/>
    <col min="9484" max="9484" width="12.42578125" style="79" customWidth="1"/>
    <col min="9485" max="9485" width="13.7109375" style="79" customWidth="1"/>
    <col min="9486" max="9490" width="15.42578125" style="79" customWidth="1"/>
    <col min="9491" max="9728" width="11.42578125" style="79"/>
    <col min="9729" max="9729" width="12" style="79" customWidth="1"/>
    <col min="9730" max="9735" width="11.42578125" style="79"/>
    <col min="9736" max="9736" width="10.85546875" style="79" customWidth="1"/>
    <col min="9737" max="9737" width="11.140625" style="79" customWidth="1"/>
    <col min="9738" max="9738" width="12.5703125" style="79" customWidth="1"/>
    <col min="9739" max="9739" width="12.7109375" style="79" customWidth="1"/>
    <col min="9740" max="9740" width="12.42578125" style="79" customWidth="1"/>
    <col min="9741" max="9741" width="13.7109375" style="79" customWidth="1"/>
    <col min="9742" max="9746" width="15.42578125" style="79" customWidth="1"/>
    <col min="9747" max="9984" width="11.42578125" style="79"/>
    <col min="9985" max="9985" width="12" style="79" customWidth="1"/>
    <col min="9986" max="9991" width="11.42578125" style="79"/>
    <col min="9992" max="9992" width="10.85546875" style="79" customWidth="1"/>
    <col min="9993" max="9993" width="11.140625" style="79" customWidth="1"/>
    <col min="9994" max="9994" width="12.5703125" style="79" customWidth="1"/>
    <col min="9995" max="9995" width="12.7109375" style="79" customWidth="1"/>
    <col min="9996" max="9996" width="12.42578125" style="79" customWidth="1"/>
    <col min="9997" max="9997" width="13.7109375" style="79" customWidth="1"/>
    <col min="9998" max="10002" width="15.42578125" style="79" customWidth="1"/>
    <col min="10003" max="10240" width="11.42578125" style="79"/>
    <col min="10241" max="10241" width="12" style="79" customWidth="1"/>
    <col min="10242" max="10247" width="11.42578125" style="79"/>
    <col min="10248" max="10248" width="10.85546875" style="79" customWidth="1"/>
    <col min="10249" max="10249" width="11.140625" style="79" customWidth="1"/>
    <col min="10250" max="10250" width="12.5703125" style="79" customWidth="1"/>
    <col min="10251" max="10251" width="12.7109375" style="79" customWidth="1"/>
    <col min="10252" max="10252" width="12.42578125" style="79" customWidth="1"/>
    <col min="10253" max="10253" width="13.7109375" style="79" customWidth="1"/>
    <col min="10254" max="10258" width="15.42578125" style="79" customWidth="1"/>
    <col min="10259" max="10496" width="11.42578125" style="79"/>
    <col min="10497" max="10497" width="12" style="79" customWidth="1"/>
    <col min="10498" max="10503" width="11.42578125" style="79"/>
    <col min="10504" max="10504" width="10.85546875" style="79" customWidth="1"/>
    <col min="10505" max="10505" width="11.140625" style="79" customWidth="1"/>
    <col min="10506" max="10506" width="12.5703125" style="79" customWidth="1"/>
    <col min="10507" max="10507" width="12.7109375" style="79" customWidth="1"/>
    <col min="10508" max="10508" width="12.42578125" style="79" customWidth="1"/>
    <col min="10509" max="10509" width="13.7109375" style="79" customWidth="1"/>
    <col min="10510" max="10514" width="15.42578125" style="79" customWidth="1"/>
    <col min="10515" max="10752" width="11.42578125" style="79"/>
    <col min="10753" max="10753" width="12" style="79" customWidth="1"/>
    <col min="10754" max="10759" width="11.42578125" style="79"/>
    <col min="10760" max="10760" width="10.85546875" style="79" customWidth="1"/>
    <col min="10761" max="10761" width="11.140625" style="79" customWidth="1"/>
    <col min="10762" max="10762" width="12.5703125" style="79" customWidth="1"/>
    <col min="10763" max="10763" width="12.7109375" style="79" customWidth="1"/>
    <col min="10764" max="10764" width="12.42578125" style="79" customWidth="1"/>
    <col min="10765" max="10765" width="13.7109375" style="79" customWidth="1"/>
    <col min="10766" max="10770" width="15.42578125" style="79" customWidth="1"/>
    <col min="10771" max="11008" width="11.42578125" style="79"/>
    <col min="11009" max="11009" width="12" style="79" customWidth="1"/>
    <col min="11010" max="11015" width="11.42578125" style="79"/>
    <col min="11016" max="11016" width="10.85546875" style="79" customWidth="1"/>
    <col min="11017" max="11017" width="11.140625" style="79" customWidth="1"/>
    <col min="11018" max="11018" width="12.5703125" style="79" customWidth="1"/>
    <col min="11019" max="11019" width="12.7109375" style="79" customWidth="1"/>
    <col min="11020" max="11020" width="12.42578125" style="79" customWidth="1"/>
    <col min="11021" max="11021" width="13.7109375" style="79" customWidth="1"/>
    <col min="11022" max="11026" width="15.42578125" style="79" customWidth="1"/>
    <col min="11027" max="11264" width="11.42578125" style="79"/>
    <col min="11265" max="11265" width="12" style="79" customWidth="1"/>
    <col min="11266" max="11271" width="11.42578125" style="79"/>
    <col min="11272" max="11272" width="10.85546875" style="79" customWidth="1"/>
    <col min="11273" max="11273" width="11.140625" style="79" customWidth="1"/>
    <col min="11274" max="11274" width="12.5703125" style="79" customWidth="1"/>
    <col min="11275" max="11275" width="12.7109375" style="79" customWidth="1"/>
    <col min="11276" max="11276" width="12.42578125" style="79" customWidth="1"/>
    <col min="11277" max="11277" width="13.7109375" style="79" customWidth="1"/>
    <col min="11278" max="11282" width="15.42578125" style="79" customWidth="1"/>
    <col min="11283" max="11520" width="11.42578125" style="79"/>
    <col min="11521" max="11521" width="12" style="79" customWidth="1"/>
    <col min="11522" max="11527" width="11.42578125" style="79"/>
    <col min="11528" max="11528" width="10.85546875" style="79" customWidth="1"/>
    <col min="11529" max="11529" width="11.140625" style="79" customWidth="1"/>
    <col min="11530" max="11530" width="12.5703125" style="79" customWidth="1"/>
    <col min="11531" max="11531" width="12.7109375" style="79" customWidth="1"/>
    <col min="11532" max="11532" width="12.42578125" style="79" customWidth="1"/>
    <col min="11533" max="11533" width="13.7109375" style="79" customWidth="1"/>
    <col min="11534" max="11538" width="15.42578125" style="79" customWidth="1"/>
    <col min="11539" max="11776" width="11.42578125" style="79"/>
    <col min="11777" max="11777" width="12" style="79" customWidth="1"/>
    <col min="11778" max="11783" width="11.42578125" style="79"/>
    <col min="11784" max="11784" width="10.85546875" style="79" customWidth="1"/>
    <col min="11785" max="11785" width="11.140625" style="79" customWidth="1"/>
    <col min="11786" max="11786" width="12.5703125" style="79" customWidth="1"/>
    <col min="11787" max="11787" width="12.7109375" style="79" customWidth="1"/>
    <col min="11788" max="11788" width="12.42578125" style="79" customWidth="1"/>
    <col min="11789" max="11789" width="13.7109375" style="79" customWidth="1"/>
    <col min="11790" max="11794" width="15.42578125" style="79" customWidth="1"/>
    <col min="11795" max="12032" width="11.42578125" style="79"/>
    <col min="12033" max="12033" width="12" style="79" customWidth="1"/>
    <col min="12034" max="12039" width="11.42578125" style="79"/>
    <col min="12040" max="12040" width="10.85546875" style="79" customWidth="1"/>
    <col min="12041" max="12041" width="11.140625" style="79" customWidth="1"/>
    <col min="12042" max="12042" width="12.5703125" style="79" customWidth="1"/>
    <col min="12043" max="12043" width="12.7109375" style="79" customWidth="1"/>
    <col min="12044" max="12044" width="12.42578125" style="79" customWidth="1"/>
    <col min="12045" max="12045" width="13.7109375" style="79" customWidth="1"/>
    <col min="12046" max="12050" width="15.42578125" style="79" customWidth="1"/>
    <col min="12051" max="12288" width="11.42578125" style="79"/>
    <col min="12289" max="12289" width="12" style="79" customWidth="1"/>
    <col min="12290" max="12295" width="11.42578125" style="79"/>
    <col min="12296" max="12296" width="10.85546875" style="79" customWidth="1"/>
    <col min="12297" max="12297" width="11.140625" style="79" customWidth="1"/>
    <col min="12298" max="12298" width="12.5703125" style="79" customWidth="1"/>
    <col min="12299" max="12299" width="12.7109375" style="79" customWidth="1"/>
    <col min="12300" max="12300" width="12.42578125" style="79" customWidth="1"/>
    <col min="12301" max="12301" width="13.7109375" style="79" customWidth="1"/>
    <col min="12302" max="12306" width="15.42578125" style="79" customWidth="1"/>
    <col min="12307" max="12544" width="11.42578125" style="79"/>
    <col min="12545" max="12545" width="12" style="79" customWidth="1"/>
    <col min="12546" max="12551" width="11.42578125" style="79"/>
    <col min="12552" max="12552" width="10.85546875" style="79" customWidth="1"/>
    <col min="12553" max="12553" width="11.140625" style="79" customWidth="1"/>
    <col min="12554" max="12554" width="12.5703125" style="79" customWidth="1"/>
    <col min="12555" max="12555" width="12.7109375" style="79" customWidth="1"/>
    <col min="12556" max="12556" width="12.42578125" style="79" customWidth="1"/>
    <col min="12557" max="12557" width="13.7109375" style="79" customWidth="1"/>
    <col min="12558" max="12562" width="15.42578125" style="79" customWidth="1"/>
    <col min="12563" max="12800" width="11.42578125" style="79"/>
    <col min="12801" max="12801" width="12" style="79" customWidth="1"/>
    <col min="12802" max="12807" width="11.42578125" style="79"/>
    <col min="12808" max="12808" width="10.85546875" style="79" customWidth="1"/>
    <col min="12809" max="12809" width="11.140625" style="79" customWidth="1"/>
    <col min="12810" max="12810" width="12.5703125" style="79" customWidth="1"/>
    <col min="12811" max="12811" width="12.7109375" style="79" customWidth="1"/>
    <col min="12812" max="12812" width="12.42578125" style="79" customWidth="1"/>
    <col min="12813" max="12813" width="13.7109375" style="79" customWidth="1"/>
    <col min="12814" max="12818" width="15.42578125" style="79" customWidth="1"/>
    <col min="12819" max="13056" width="11.42578125" style="79"/>
    <col min="13057" max="13057" width="12" style="79" customWidth="1"/>
    <col min="13058" max="13063" width="11.42578125" style="79"/>
    <col min="13064" max="13064" width="10.85546875" style="79" customWidth="1"/>
    <col min="13065" max="13065" width="11.140625" style="79" customWidth="1"/>
    <col min="13066" max="13066" width="12.5703125" style="79" customWidth="1"/>
    <col min="13067" max="13067" width="12.7109375" style="79" customWidth="1"/>
    <col min="13068" max="13068" width="12.42578125" style="79" customWidth="1"/>
    <col min="13069" max="13069" width="13.7109375" style="79" customWidth="1"/>
    <col min="13070" max="13074" width="15.42578125" style="79" customWidth="1"/>
    <col min="13075" max="13312" width="11.42578125" style="79"/>
    <col min="13313" max="13313" width="12" style="79" customWidth="1"/>
    <col min="13314" max="13319" width="11.42578125" style="79"/>
    <col min="13320" max="13320" width="10.85546875" style="79" customWidth="1"/>
    <col min="13321" max="13321" width="11.140625" style="79" customWidth="1"/>
    <col min="13322" max="13322" width="12.5703125" style="79" customWidth="1"/>
    <col min="13323" max="13323" width="12.7109375" style="79" customWidth="1"/>
    <col min="13324" max="13324" width="12.42578125" style="79" customWidth="1"/>
    <col min="13325" max="13325" width="13.7109375" style="79" customWidth="1"/>
    <col min="13326" max="13330" width="15.42578125" style="79" customWidth="1"/>
    <col min="13331" max="13568" width="11.42578125" style="79"/>
    <col min="13569" max="13569" width="12" style="79" customWidth="1"/>
    <col min="13570" max="13575" width="11.42578125" style="79"/>
    <col min="13576" max="13576" width="10.85546875" style="79" customWidth="1"/>
    <col min="13577" max="13577" width="11.140625" style="79" customWidth="1"/>
    <col min="13578" max="13578" width="12.5703125" style="79" customWidth="1"/>
    <col min="13579" max="13579" width="12.7109375" style="79" customWidth="1"/>
    <col min="13580" max="13580" width="12.42578125" style="79" customWidth="1"/>
    <col min="13581" max="13581" width="13.7109375" style="79" customWidth="1"/>
    <col min="13582" max="13586" width="15.42578125" style="79" customWidth="1"/>
    <col min="13587" max="13824" width="11.42578125" style="79"/>
    <col min="13825" max="13825" width="12" style="79" customWidth="1"/>
    <col min="13826" max="13831" width="11.42578125" style="79"/>
    <col min="13832" max="13832" width="10.85546875" style="79" customWidth="1"/>
    <col min="13833" max="13833" width="11.140625" style="79" customWidth="1"/>
    <col min="13834" max="13834" width="12.5703125" style="79" customWidth="1"/>
    <col min="13835" max="13835" width="12.7109375" style="79" customWidth="1"/>
    <col min="13836" max="13836" width="12.42578125" style="79" customWidth="1"/>
    <col min="13837" max="13837" width="13.7109375" style="79" customWidth="1"/>
    <col min="13838" max="13842" width="15.42578125" style="79" customWidth="1"/>
    <col min="13843" max="14080" width="11.42578125" style="79"/>
    <col min="14081" max="14081" width="12" style="79" customWidth="1"/>
    <col min="14082" max="14087" width="11.42578125" style="79"/>
    <col min="14088" max="14088" width="10.85546875" style="79" customWidth="1"/>
    <col min="14089" max="14089" width="11.140625" style="79" customWidth="1"/>
    <col min="14090" max="14090" width="12.5703125" style="79" customWidth="1"/>
    <col min="14091" max="14091" width="12.7109375" style="79" customWidth="1"/>
    <col min="14092" max="14092" width="12.42578125" style="79" customWidth="1"/>
    <col min="14093" max="14093" width="13.7109375" style="79" customWidth="1"/>
    <col min="14094" max="14098" width="15.42578125" style="79" customWidth="1"/>
    <col min="14099" max="14336" width="11.42578125" style="79"/>
    <col min="14337" max="14337" width="12" style="79" customWidth="1"/>
    <col min="14338" max="14343" width="11.42578125" style="79"/>
    <col min="14344" max="14344" width="10.85546875" style="79" customWidth="1"/>
    <col min="14345" max="14345" width="11.140625" style="79" customWidth="1"/>
    <col min="14346" max="14346" width="12.5703125" style="79" customWidth="1"/>
    <col min="14347" max="14347" width="12.7109375" style="79" customWidth="1"/>
    <col min="14348" max="14348" width="12.42578125" style="79" customWidth="1"/>
    <col min="14349" max="14349" width="13.7109375" style="79" customWidth="1"/>
    <col min="14350" max="14354" width="15.42578125" style="79" customWidth="1"/>
    <col min="14355" max="14592" width="11.42578125" style="79"/>
    <col min="14593" max="14593" width="12" style="79" customWidth="1"/>
    <col min="14594" max="14599" width="11.42578125" style="79"/>
    <col min="14600" max="14600" width="10.85546875" style="79" customWidth="1"/>
    <col min="14601" max="14601" width="11.140625" style="79" customWidth="1"/>
    <col min="14602" max="14602" width="12.5703125" style="79" customWidth="1"/>
    <col min="14603" max="14603" width="12.7109375" style="79" customWidth="1"/>
    <col min="14604" max="14604" width="12.42578125" style="79" customWidth="1"/>
    <col min="14605" max="14605" width="13.7109375" style="79" customWidth="1"/>
    <col min="14606" max="14610" width="15.42578125" style="79" customWidth="1"/>
    <col min="14611" max="14848" width="11.42578125" style="79"/>
    <col min="14849" max="14849" width="12" style="79" customWidth="1"/>
    <col min="14850" max="14855" width="11.42578125" style="79"/>
    <col min="14856" max="14856" width="10.85546875" style="79" customWidth="1"/>
    <col min="14857" max="14857" width="11.140625" style="79" customWidth="1"/>
    <col min="14858" max="14858" width="12.5703125" style="79" customWidth="1"/>
    <col min="14859" max="14859" width="12.7109375" style="79" customWidth="1"/>
    <col min="14860" max="14860" width="12.42578125" style="79" customWidth="1"/>
    <col min="14861" max="14861" width="13.7109375" style="79" customWidth="1"/>
    <col min="14862" max="14866" width="15.42578125" style="79" customWidth="1"/>
    <col min="14867" max="15104" width="11.42578125" style="79"/>
    <col min="15105" max="15105" width="12" style="79" customWidth="1"/>
    <col min="15106" max="15111" width="11.42578125" style="79"/>
    <col min="15112" max="15112" width="10.85546875" style="79" customWidth="1"/>
    <col min="15113" max="15113" width="11.140625" style="79" customWidth="1"/>
    <col min="15114" max="15114" width="12.5703125" style="79" customWidth="1"/>
    <col min="15115" max="15115" width="12.7109375" style="79" customWidth="1"/>
    <col min="15116" max="15116" width="12.42578125" style="79" customWidth="1"/>
    <col min="15117" max="15117" width="13.7109375" style="79" customWidth="1"/>
    <col min="15118" max="15122" width="15.42578125" style="79" customWidth="1"/>
    <col min="15123" max="15360" width="11.42578125" style="79"/>
    <col min="15361" max="15361" width="12" style="79" customWidth="1"/>
    <col min="15362" max="15367" width="11.42578125" style="79"/>
    <col min="15368" max="15368" width="10.85546875" style="79" customWidth="1"/>
    <col min="15369" max="15369" width="11.140625" style="79" customWidth="1"/>
    <col min="15370" max="15370" width="12.5703125" style="79" customWidth="1"/>
    <col min="15371" max="15371" width="12.7109375" style="79" customWidth="1"/>
    <col min="15372" max="15372" width="12.42578125" style="79" customWidth="1"/>
    <col min="15373" max="15373" width="13.7109375" style="79" customWidth="1"/>
    <col min="15374" max="15378" width="15.42578125" style="79" customWidth="1"/>
    <col min="15379" max="15616" width="11.42578125" style="79"/>
    <col min="15617" max="15617" width="12" style="79" customWidth="1"/>
    <col min="15618" max="15623" width="11.42578125" style="79"/>
    <col min="15624" max="15624" width="10.85546875" style="79" customWidth="1"/>
    <col min="15625" max="15625" width="11.140625" style="79" customWidth="1"/>
    <col min="15626" max="15626" width="12.5703125" style="79" customWidth="1"/>
    <col min="15627" max="15627" width="12.7109375" style="79" customWidth="1"/>
    <col min="15628" max="15628" width="12.42578125" style="79" customWidth="1"/>
    <col min="15629" max="15629" width="13.7109375" style="79" customWidth="1"/>
    <col min="15630" max="15634" width="15.42578125" style="79" customWidth="1"/>
    <col min="15635" max="15872" width="11.42578125" style="79"/>
    <col min="15873" max="15873" width="12" style="79" customWidth="1"/>
    <col min="15874" max="15879" width="11.42578125" style="79"/>
    <col min="15880" max="15880" width="10.85546875" style="79" customWidth="1"/>
    <col min="15881" max="15881" width="11.140625" style="79" customWidth="1"/>
    <col min="15882" max="15882" width="12.5703125" style="79" customWidth="1"/>
    <col min="15883" max="15883" width="12.7109375" style="79" customWidth="1"/>
    <col min="15884" max="15884" width="12.42578125" style="79" customWidth="1"/>
    <col min="15885" max="15885" width="13.7109375" style="79" customWidth="1"/>
    <col min="15886" max="15890" width="15.42578125" style="79" customWidth="1"/>
    <col min="15891" max="16128" width="11.42578125" style="79"/>
    <col min="16129" max="16129" width="12" style="79" customWidth="1"/>
    <col min="16130" max="16135" width="11.42578125" style="79"/>
    <col min="16136" max="16136" width="10.85546875" style="79" customWidth="1"/>
    <col min="16137" max="16137" width="11.140625" style="79" customWidth="1"/>
    <col min="16138" max="16138" width="12.5703125" style="79" customWidth="1"/>
    <col min="16139" max="16139" width="12.7109375" style="79" customWidth="1"/>
    <col min="16140" max="16140" width="12.42578125" style="79" customWidth="1"/>
    <col min="16141" max="16141" width="13.7109375" style="79" customWidth="1"/>
    <col min="16142" max="16146" width="15.42578125" style="79" customWidth="1"/>
    <col min="16147" max="16384" width="11.42578125" style="79"/>
  </cols>
  <sheetData>
    <row r="1" spans="1:19" ht="26.25" customHeight="1" x14ac:dyDescent="0.25">
      <c r="A1" s="755"/>
      <c r="B1" s="756"/>
      <c r="C1" s="756"/>
      <c r="D1" s="1787"/>
      <c r="E1" s="1790" t="s">
        <v>420</v>
      </c>
      <c r="F1" s="766"/>
      <c r="G1" s="766"/>
      <c r="H1" s="766"/>
      <c r="I1" s="766"/>
      <c r="J1" s="766"/>
      <c r="K1" s="766"/>
      <c r="L1" s="766"/>
      <c r="M1" s="766"/>
      <c r="N1" s="766"/>
      <c r="O1" s="1791"/>
      <c r="P1" s="948" t="s">
        <v>421</v>
      </c>
      <c r="Q1" s="1795"/>
      <c r="R1" s="1795"/>
      <c r="S1" s="1796"/>
    </row>
    <row r="2" spans="1:19" ht="15" customHeight="1" x14ac:dyDescent="0.25">
      <c r="A2" s="757"/>
      <c r="B2" s="758"/>
      <c r="C2" s="758"/>
      <c r="D2" s="1788"/>
      <c r="E2" s="1792"/>
      <c r="F2" s="1792"/>
      <c r="G2" s="1792"/>
      <c r="H2" s="1792"/>
      <c r="I2" s="1792"/>
      <c r="J2" s="1792"/>
      <c r="K2" s="1792"/>
      <c r="L2" s="1792"/>
      <c r="M2" s="1792"/>
      <c r="N2" s="1792"/>
      <c r="O2" s="1793"/>
      <c r="P2" s="1797"/>
      <c r="Q2" s="1798"/>
      <c r="R2" s="1798"/>
      <c r="S2" s="1799"/>
    </row>
    <row r="3" spans="1:19" ht="9" customHeight="1" thickBot="1" x14ac:dyDescent="0.3">
      <c r="A3" s="757"/>
      <c r="B3" s="758"/>
      <c r="C3" s="758"/>
      <c r="D3" s="1788"/>
      <c r="E3" s="768"/>
      <c r="F3" s="768"/>
      <c r="G3" s="768"/>
      <c r="H3" s="768"/>
      <c r="I3" s="768"/>
      <c r="J3" s="768"/>
      <c r="K3" s="768"/>
      <c r="L3" s="768"/>
      <c r="M3" s="768"/>
      <c r="N3" s="768"/>
      <c r="O3" s="1794"/>
      <c r="P3" s="1797"/>
      <c r="Q3" s="1798"/>
      <c r="R3" s="1798"/>
      <c r="S3" s="1799"/>
    </row>
    <row r="4" spans="1:19" ht="12" customHeight="1" x14ac:dyDescent="0.25">
      <c r="A4" s="757"/>
      <c r="B4" s="758"/>
      <c r="C4" s="758"/>
      <c r="D4" s="1788"/>
      <c r="E4" s="1803" t="s">
        <v>655</v>
      </c>
      <c r="F4" s="1803"/>
      <c r="G4" s="1803"/>
      <c r="H4" s="1803"/>
      <c r="I4" s="1803"/>
      <c r="J4" s="1803"/>
      <c r="K4" s="1803"/>
      <c r="L4" s="1803"/>
      <c r="M4" s="1803"/>
      <c r="N4" s="1803"/>
      <c r="O4" s="1803"/>
      <c r="P4" s="1797"/>
      <c r="Q4" s="1798"/>
      <c r="R4" s="1798"/>
      <c r="S4" s="1799"/>
    </row>
    <row r="5" spans="1:19" ht="8.25" customHeight="1" x14ac:dyDescent="0.25">
      <c r="A5" s="757"/>
      <c r="B5" s="758"/>
      <c r="C5" s="758"/>
      <c r="D5" s="1788"/>
      <c r="E5" s="934"/>
      <c r="F5" s="934"/>
      <c r="G5" s="934"/>
      <c r="H5" s="934"/>
      <c r="I5" s="934"/>
      <c r="J5" s="934"/>
      <c r="K5" s="934"/>
      <c r="L5" s="934"/>
      <c r="M5" s="934"/>
      <c r="N5" s="934"/>
      <c r="O5" s="934"/>
      <c r="P5" s="1797"/>
      <c r="Q5" s="1798"/>
      <c r="R5" s="1798"/>
      <c r="S5" s="1799"/>
    </row>
    <row r="6" spans="1:19" ht="15" customHeight="1" x14ac:dyDescent="0.25">
      <c r="A6" s="757"/>
      <c r="B6" s="758"/>
      <c r="C6" s="758"/>
      <c r="D6" s="1788"/>
      <c r="E6" s="1804" t="s">
        <v>53</v>
      </c>
      <c r="F6" s="594"/>
      <c r="G6" s="594"/>
      <c r="H6" s="595" t="s">
        <v>54</v>
      </c>
      <c r="I6" s="595"/>
      <c r="J6" s="597" t="s">
        <v>656</v>
      </c>
      <c r="K6" s="597"/>
      <c r="L6" s="595" t="s">
        <v>56</v>
      </c>
      <c r="M6" s="595"/>
      <c r="N6" s="597" t="s">
        <v>57</v>
      </c>
      <c r="O6" s="792"/>
      <c r="P6" s="1797"/>
      <c r="Q6" s="1798"/>
      <c r="R6" s="1798"/>
      <c r="S6" s="1799"/>
    </row>
    <row r="7" spans="1:19" ht="15.75" customHeight="1" thickBot="1" x14ac:dyDescent="0.3">
      <c r="A7" s="759"/>
      <c r="B7" s="760"/>
      <c r="C7" s="760"/>
      <c r="D7" s="1789"/>
      <c r="E7" s="1804"/>
      <c r="F7" s="594"/>
      <c r="G7" s="594"/>
      <c r="H7" s="595" t="s">
        <v>58</v>
      </c>
      <c r="I7" s="595"/>
      <c r="J7" s="596">
        <v>42731</v>
      </c>
      <c r="K7" s="597"/>
      <c r="L7" s="595" t="s">
        <v>59</v>
      </c>
      <c r="M7" s="595"/>
      <c r="N7" s="676" t="s">
        <v>60</v>
      </c>
      <c r="O7" s="787"/>
      <c r="P7" s="1800"/>
      <c r="Q7" s="1801"/>
      <c r="R7" s="1801"/>
      <c r="S7" s="1802"/>
    </row>
    <row r="8" spans="1:19" ht="15" customHeight="1" x14ac:dyDescent="0.25">
      <c r="A8" s="1785" t="s">
        <v>61</v>
      </c>
      <c r="B8" s="1786"/>
      <c r="C8" s="1786"/>
      <c r="D8" s="1786"/>
      <c r="E8" s="245" t="s">
        <v>62</v>
      </c>
      <c r="F8" s="245" t="s">
        <v>63</v>
      </c>
      <c r="G8" s="245" t="s">
        <v>64</v>
      </c>
      <c r="H8" s="496" t="s">
        <v>65</v>
      </c>
      <c r="I8" s="497"/>
      <c r="J8" s="245" t="s">
        <v>62</v>
      </c>
      <c r="K8" s="245" t="s">
        <v>63</v>
      </c>
      <c r="L8" s="245" t="s">
        <v>64</v>
      </c>
      <c r="M8" s="498" t="s">
        <v>657</v>
      </c>
      <c r="N8" s="606"/>
      <c r="O8" s="606"/>
      <c r="P8" s="607"/>
      <c r="Q8" s="245" t="s">
        <v>62</v>
      </c>
      <c r="R8" s="245" t="s">
        <v>63</v>
      </c>
      <c r="S8" s="71" t="s">
        <v>64</v>
      </c>
    </row>
    <row r="9" spans="1:19" ht="15.75" thickBot="1" x14ac:dyDescent="0.3">
      <c r="A9" s="604"/>
      <c r="B9" s="605"/>
      <c r="C9" s="605"/>
      <c r="D9" s="605"/>
      <c r="E9" s="173"/>
      <c r="F9" s="173"/>
      <c r="G9" s="173"/>
      <c r="H9" s="496"/>
      <c r="I9" s="497"/>
      <c r="J9" s="173"/>
      <c r="K9" s="173"/>
      <c r="L9" s="173"/>
      <c r="M9" s="608"/>
      <c r="N9" s="609"/>
      <c r="O9" s="609"/>
      <c r="P9" s="610"/>
      <c r="Q9" s="173"/>
      <c r="R9" s="173"/>
      <c r="S9" s="173"/>
    </row>
    <row r="10" spans="1:19" ht="18.75" thickBot="1" x14ac:dyDescent="0.3">
      <c r="A10" s="479" t="s">
        <v>67</v>
      </c>
      <c r="B10" s="480"/>
      <c r="C10" s="480"/>
      <c r="D10" s="480"/>
      <c r="E10" s="480"/>
      <c r="F10" s="480"/>
      <c r="G10" s="480"/>
      <c r="H10" s="480"/>
      <c r="I10" s="480"/>
      <c r="J10" s="480"/>
      <c r="K10" s="480"/>
      <c r="L10" s="480"/>
      <c r="M10" s="480"/>
      <c r="N10" s="480"/>
      <c r="O10" s="480"/>
      <c r="P10" s="480"/>
      <c r="Q10" s="480"/>
      <c r="R10" s="480"/>
      <c r="S10" s="481"/>
    </row>
    <row r="11" spans="1:19" ht="15" customHeight="1" x14ac:dyDescent="0.25">
      <c r="A11" s="455" t="s">
        <v>68</v>
      </c>
      <c r="B11" s="456"/>
      <c r="C11" s="455" t="s">
        <v>69</v>
      </c>
      <c r="D11" s="466"/>
      <c r="E11" s="456"/>
      <c r="F11" s="455" t="s">
        <v>70</v>
      </c>
      <c r="G11" s="466"/>
      <c r="H11" s="456"/>
      <c r="I11" s="455" t="s">
        <v>71</v>
      </c>
      <c r="J11" s="466"/>
      <c r="K11" s="456"/>
      <c r="L11" s="455" t="s">
        <v>72</v>
      </c>
      <c r="M11" s="466"/>
      <c r="N11" s="466"/>
      <c r="O11" s="456"/>
      <c r="P11" s="455" t="s">
        <v>73</v>
      </c>
      <c r="Q11" s="466"/>
      <c r="R11" s="466"/>
      <c r="S11" s="456"/>
    </row>
    <row r="12" spans="1:19" ht="15" customHeight="1" thickBot="1" x14ac:dyDescent="0.3">
      <c r="A12" s="1759" t="s">
        <v>143</v>
      </c>
      <c r="B12" s="1760"/>
      <c r="C12" s="1761">
        <v>23</v>
      </c>
      <c r="D12" s="1762"/>
      <c r="E12" s="1763"/>
      <c r="F12" s="1753" t="s">
        <v>425</v>
      </c>
      <c r="G12" s="1754"/>
      <c r="H12" s="1755"/>
      <c r="I12" s="1751"/>
      <c r="J12" s="1752"/>
      <c r="K12" s="1758"/>
      <c r="L12" s="1751" t="s">
        <v>658</v>
      </c>
      <c r="M12" s="1752"/>
      <c r="N12" s="1752"/>
      <c r="O12" s="1758"/>
      <c r="P12" s="1751"/>
      <c r="Q12" s="1752"/>
      <c r="R12" s="1752"/>
      <c r="S12" s="1758"/>
    </row>
    <row r="13" spans="1:19" x14ac:dyDescent="0.25">
      <c r="A13" s="455" t="s">
        <v>74</v>
      </c>
      <c r="B13" s="466"/>
      <c r="C13" s="466"/>
      <c r="D13" s="466"/>
      <c r="E13" s="466"/>
      <c r="F13" s="466"/>
      <c r="G13" s="466"/>
      <c r="H13" s="466"/>
      <c r="I13" s="455" t="s">
        <v>75</v>
      </c>
      <c r="J13" s="466"/>
      <c r="K13" s="466"/>
      <c r="L13" s="466"/>
      <c r="M13" s="466"/>
      <c r="N13" s="466"/>
      <c r="O13" s="466"/>
      <c r="P13" s="466"/>
      <c r="Q13" s="466"/>
      <c r="R13" s="466"/>
      <c r="S13" s="456"/>
    </row>
    <row r="14" spans="1:19" ht="15.75" thickBot="1" x14ac:dyDescent="0.3">
      <c r="A14" s="1753" t="s">
        <v>425</v>
      </c>
      <c r="B14" s="1754"/>
      <c r="C14" s="1754"/>
      <c r="D14" s="1754"/>
      <c r="E14" s="1754"/>
      <c r="F14" s="1752"/>
      <c r="G14" s="1752"/>
      <c r="H14" s="1754"/>
      <c r="I14" s="1753" t="s">
        <v>425</v>
      </c>
      <c r="J14" s="1754"/>
      <c r="K14" s="1754"/>
      <c r="L14" s="1754"/>
      <c r="M14" s="1754"/>
      <c r="N14" s="1754"/>
      <c r="O14" s="1754"/>
      <c r="P14" s="1754"/>
      <c r="Q14" s="1754"/>
      <c r="R14" s="1754"/>
      <c r="S14" s="1755"/>
    </row>
    <row r="15" spans="1:19" ht="15" customHeight="1" x14ac:dyDescent="0.25">
      <c r="A15" s="455" t="s">
        <v>76</v>
      </c>
      <c r="B15" s="466"/>
      <c r="C15" s="466"/>
      <c r="D15" s="466"/>
      <c r="E15" s="466"/>
      <c r="F15" s="455" t="s">
        <v>77</v>
      </c>
      <c r="G15" s="456"/>
      <c r="H15" s="241" t="s">
        <v>78</v>
      </c>
      <c r="I15" s="1775" t="s">
        <v>659</v>
      </c>
      <c r="J15" s="1776"/>
      <c r="K15" s="1778"/>
      <c r="L15" s="1779"/>
      <c r="M15" s="1779"/>
      <c r="N15" s="1779"/>
      <c r="O15" s="1779"/>
      <c r="P15" s="1779"/>
      <c r="Q15" s="1779"/>
      <c r="R15" s="1779"/>
      <c r="S15" s="1780"/>
    </row>
    <row r="16" spans="1:19" ht="15.75" customHeight="1" thickBot="1" x14ac:dyDescent="0.3">
      <c r="A16" s="1756" t="s">
        <v>136</v>
      </c>
      <c r="B16" s="1784"/>
      <c r="C16" s="1784"/>
      <c r="D16" s="1784"/>
      <c r="E16" s="1757"/>
      <c r="F16" s="1756"/>
      <c r="G16" s="1757"/>
      <c r="H16" s="267"/>
      <c r="I16" s="1777"/>
      <c r="J16" s="682"/>
      <c r="K16" s="1781"/>
      <c r="L16" s="1782"/>
      <c r="M16" s="1782"/>
      <c r="N16" s="1782"/>
      <c r="O16" s="1782"/>
      <c r="P16" s="1782"/>
      <c r="Q16" s="1782"/>
      <c r="R16" s="1782"/>
      <c r="S16" s="1783"/>
    </row>
    <row r="17" spans="1:19" ht="18.75" thickBot="1" x14ac:dyDescent="0.3">
      <c r="A17" s="479" t="s">
        <v>660</v>
      </c>
      <c r="B17" s="480"/>
      <c r="C17" s="480"/>
      <c r="D17" s="480"/>
      <c r="E17" s="480"/>
      <c r="F17" s="474"/>
      <c r="G17" s="474"/>
      <c r="H17" s="480"/>
      <c r="I17" s="480"/>
      <c r="J17" s="480"/>
      <c r="K17" s="480"/>
      <c r="L17" s="480"/>
      <c r="M17" s="480"/>
      <c r="N17" s="480"/>
      <c r="O17" s="480"/>
      <c r="P17" s="480"/>
      <c r="Q17" s="480"/>
      <c r="R17" s="480"/>
      <c r="S17" s="481"/>
    </row>
    <row r="18" spans="1:19" x14ac:dyDescent="0.25">
      <c r="A18" s="455" t="s">
        <v>80</v>
      </c>
      <c r="B18" s="456"/>
      <c r="C18" s="455" t="s">
        <v>69</v>
      </c>
      <c r="D18" s="466"/>
      <c r="E18" s="456"/>
      <c r="F18" s="455" t="s">
        <v>70</v>
      </c>
      <c r="G18" s="466"/>
      <c r="H18" s="456"/>
      <c r="I18" s="455" t="s">
        <v>71</v>
      </c>
      <c r="J18" s="466"/>
      <c r="K18" s="456"/>
      <c r="L18" s="455" t="s">
        <v>72</v>
      </c>
      <c r="M18" s="466"/>
      <c r="N18" s="466"/>
      <c r="O18" s="456"/>
      <c r="P18" s="455" t="s">
        <v>73</v>
      </c>
      <c r="Q18" s="466"/>
      <c r="R18" s="466"/>
      <c r="S18" s="456"/>
    </row>
    <row r="19" spans="1:19" ht="15.75" thickBot="1" x14ac:dyDescent="0.3">
      <c r="A19" s="1759" t="s">
        <v>143</v>
      </c>
      <c r="B19" s="1760"/>
      <c r="C19" s="1769"/>
      <c r="D19" s="1770"/>
      <c r="E19" s="1771"/>
      <c r="F19" s="1772"/>
      <c r="G19" s="1773"/>
      <c r="H19" s="1774"/>
      <c r="I19" s="1772"/>
      <c r="J19" s="1773"/>
      <c r="K19" s="1774"/>
      <c r="L19" s="1772"/>
      <c r="M19" s="1773"/>
      <c r="N19" s="1773"/>
      <c r="O19" s="1774"/>
      <c r="P19" s="1772"/>
      <c r="Q19" s="1773"/>
      <c r="R19" s="1773"/>
      <c r="S19" s="1774"/>
    </row>
    <row r="20" spans="1:19" x14ac:dyDescent="0.25">
      <c r="A20" s="464" t="s">
        <v>81</v>
      </c>
      <c r="B20" s="465"/>
      <c r="C20" s="471"/>
      <c r="D20" s="471"/>
      <c r="E20" s="471"/>
      <c r="F20" s="471"/>
      <c r="G20" s="455" t="s">
        <v>75</v>
      </c>
      <c r="H20" s="466"/>
      <c r="I20" s="466"/>
      <c r="J20" s="466"/>
      <c r="K20" s="466"/>
      <c r="L20" s="466"/>
      <c r="M20" s="456"/>
      <c r="N20" s="466" t="s">
        <v>77</v>
      </c>
      <c r="O20" s="456"/>
      <c r="P20" s="455" t="s">
        <v>78</v>
      </c>
      <c r="Q20" s="456"/>
      <c r="R20" s="455" t="s">
        <v>76</v>
      </c>
      <c r="S20" s="456"/>
    </row>
    <row r="21" spans="1:19" ht="15.75" thickBot="1" x14ac:dyDescent="0.3">
      <c r="A21" s="1751"/>
      <c r="B21" s="1752"/>
      <c r="C21" s="1752"/>
      <c r="D21" s="1752"/>
      <c r="E21" s="1752"/>
      <c r="F21" s="1752"/>
      <c r="G21" s="1753"/>
      <c r="H21" s="1754"/>
      <c r="I21" s="1754"/>
      <c r="J21" s="1754"/>
      <c r="K21" s="1754"/>
      <c r="L21" s="1754"/>
      <c r="M21" s="1755"/>
      <c r="N21" s="1756"/>
      <c r="O21" s="1757"/>
      <c r="P21" s="1767"/>
      <c r="Q21" s="1768"/>
      <c r="R21" s="1751"/>
      <c r="S21" s="1758"/>
    </row>
    <row r="22" spans="1:19" ht="18" x14ac:dyDescent="0.25">
      <c r="A22" s="1764" t="s">
        <v>82</v>
      </c>
      <c r="B22" s="1765"/>
      <c r="C22" s="1765"/>
      <c r="D22" s="1765"/>
      <c r="E22" s="1765"/>
      <c r="F22" s="1765"/>
      <c r="G22" s="1514"/>
      <c r="H22" s="1514"/>
      <c r="I22" s="1514"/>
      <c r="J22" s="1514"/>
      <c r="K22" s="1514"/>
      <c r="L22" s="1514"/>
      <c r="M22" s="1514"/>
      <c r="N22" s="1514"/>
      <c r="O22" s="1514"/>
      <c r="P22" s="1765"/>
      <c r="Q22" s="1765"/>
      <c r="R22" s="1765"/>
      <c r="S22" s="1766"/>
    </row>
    <row r="23" spans="1:19" ht="36" customHeight="1" thickBot="1" x14ac:dyDescent="0.3">
      <c r="A23" s="265"/>
      <c r="B23" s="266"/>
      <c r="C23" s="266"/>
      <c r="D23" s="266"/>
      <c r="E23" s="266"/>
      <c r="F23" s="266"/>
      <c r="G23" s="266"/>
      <c r="H23" s="266"/>
      <c r="I23" s="243"/>
      <c r="J23" s="266"/>
      <c r="K23" s="266"/>
      <c r="L23" s="266"/>
      <c r="M23" s="266"/>
      <c r="N23" s="266"/>
      <c r="O23" s="592" t="s">
        <v>430</v>
      </c>
      <c r="P23" s="592"/>
      <c r="Q23" s="592"/>
      <c r="R23" s="590" t="s">
        <v>142</v>
      </c>
      <c r="S23" s="591"/>
    </row>
    <row r="24" spans="1:19" x14ac:dyDescent="0.25">
      <c r="A24" s="455" t="s">
        <v>80</v>
      </c>
      <c r="B24" s="456"/>
      <c r="C24" s="455" t="s">
        <v>69</v>
      </c>
      <c r="D24" s="466"/>
      <c r="E24" s="456"/>
      <c r="F24" s="455" t="s">
        <v>70</v>
      </c>
      <c r="G24" s="466"/>
      <c r="H24" s="456"/>
      <c r="I24" s="455" t="s">
        <v>71</v>
      </c>
      <c r="J24" s="466"/>
      <c r="K24" s="456"/>
      <c r="L24" s="455" t="s">
        <v>72</v>
      </c>
      <c r="M24" s="466"/>
      <c r="N24" s="466"/>
      <c r="O24" s="456"/>
      <c r="P24" s="455" t="s">
        <v>73</v>
      </c>
      <c r="Q24" s="466"/>
      <c r="R24" s="466"/>
      <c r="S24" s="456"/>
    </row>
    <row r="25" spans="1:19" ht="15.75" thickBot="1" x14ac:dyDescent="0.3">
      <c r="A25" s="1759" t="s">
        <v>143</v>
      </c>
      <c r="B25" s="1760"/>
      <c r="C25" s="1761"/>
      <c r="D25" s="1762"/>
      <c r="E25" s="1763"/>
      <c r="F25" s="1753"/>
      <c r="G25" s="1754"/>
      <c r="H25" s="1755"/>
      <c r="I25" s="1751"/>
      <c r="J25" s="1752"/>
      <c r="K25" s="1758"/>
      <c r="L25" s="1751"/>
      <c r="M25" s="1752"/>
      <c r="N25" s="1752"/>
      <c r="O25" s="1758"/>
      <c r="P25" s="1753"/>
      <c r="Q25" s="1754"/>
      <c r="R25" s="1754"/>
      <c r="S25" s="1755"/>
    </row>
    <row r="26" spans="1:19" x14ac:dyDescent="0.25">
      <c r="A26" s="464" t="s">
        <v>83</v>
      </c>
      <c r="B26" s="465"/>
      <c r="C26" s="471"/>
      <c r="D26" s="471"/>
      <c r="E26" s="471"/>
      <c r="F26" s="471"/>
      <c r="G26" s="462" t="s">
        <v>75</v>
      </c>
      <c r="H26" s="471"/>
      <c r="I26" s="466"/>
      <c r="J26" s="466"/>
      <c r="K26" s="466"/>
      <c r="L26" s="466"/>
      <c r="M26" s="456"/>
      <c r="N26" s="466" t="s">
        <v>77</v>
      </c>
      <c r="O26" s="456"/>
      <c r="P26" s="455" t="s">
        <v>78</v>
      </c>
      <c r="Q26" s="456"/>
      <c r="R26" s="455" t="s">
        <v>76</v>
      </c>
      <c r="S26" s="456"/>
    </row>
    <row r="27" spans="1:19" ht="15.75" thickBot="1" x14ac:dyDescent="0.3">
      <c r="A27" s="1751"/>
      <c r="B27" s="1752"/>
      <c r="C27" s="1752"/>
      <c r="D27" s="1752"/>
      <c r="E27" s="1752"/>
      <c r="F27" s="1752"/>
      <c r="G27" s="1753"/>
      <c r="H27" s="1754"/>
      <c r="I27" s="1754"/>
      <c r="J27" s="1754"/>
      <c r="K27" s="1754"/>
      <c r="L27" s="1754"/>
      <c r="M27" s="1755"/>
      <c r="N27" s="1756"/>
      <c r="O27" s="1757"/>
      <c r="P27" s="1756"/>
      <c r="Q27" s="1757"/>
      <c r="R27" s="1751"/>
      <c r="S27" s="1758"/>
    </row>
    <row r="28" spans="1:19" ht="4.5" customHeight="1" thickBot="1" x14ac:dyDescent="0.3">
      <c r="A28" s="549"/>
      <c r="B28" s="550"/>
      <c r="C28" s="550"/>
      <c r="D28" s="550"/>
      <c r="E28" s="550"/>
      <c r="F28" s="550"/>
      <c r="G28" s="468"/>
      <c r="H28" s="468"/>
      <c r="I28" s="468"/>
      <c r="J28" s="468"/>
      <c r="K28" s="468"/>
      <c r="L28" s="468"/>
      <c r="M28" s="468"/>
      <c r="N28" s="550"/>
      <c r="O28" s="550"/>
      <c r="P28" s="550"/>
      <c r="Q28" s="550"/>
      <c r="R28" s="550"/>
      <c r="S28" s="551"/>
    </row>
    <row r="29" spans="1:19" ht="19.5" customHeight="1" x14ac:dyDescent="0.25">
      <c r="A29" s="1741" t="s">
        <v>431</v>
      </c>
      <c r="B29" s="1742"/>
      <c r="C29" s="1742"/>
      <c r="D29" s="1742"/>
      <c r="E29" s="1742"/>
      <c r="F29" s="554"/>
      <c r="G29" s="496" t="s">
        <v>432</v>
      </c>
      <c r="H29" s="497"/>
      <c r="I29" s="497"/>
      <c r="J29" s="497"/>
      <c r="K29" s="554"/>
      <c r="L29" s="1745" t="s">
        <v>433</v>
      </c>
      <c r="M29" s="1746"/>
      <c r="N29" s="1749"/>
      <c r="O29" s="1749"/>
      <c r="P29" s="1749"/>
      <c r="Q29" s="1749"/>
      <c r="R29" s="1749"/>
      <c r="S29" s="1750"/>
    </row>
    <row r="30" spans="1:19" ht="18.75" customHeight="1" thickBot="1" x14ac:dyDescent="0.3">
      <c r="A30" s="1743"/>
      <c r="B30" s="1744"/>
      <c r="C30" s="1744"/>
      <c r="D30" s="1744"/>
      <c r="E30" s="1744"/>
      <c r="F30" s="555"/>
      <c r="G30" s="496"/>
      <c r="H30" s="497"/>
      <c r="I30" s="497"/>
      <c r="J30" s="497"/>
      <c r="K30" s="555"/>
      <c r="L30" s="1747"/>
      <c r="M30" s="1748"/>
      <c r="N30" s="1749"/>
      <c r="O30" s="1749"/>
      <c r="P30" s="1749"/>
      <c r="Q30" s="1749"/>
      <c r="R30" s="1749"/>
      <c r="S30" s="1750"/>
    </row>
    <row r="31" spans="1:19" ht="18" x14ac:dyDescent="0.25">
      <c r="A31" s="1711" t="s">
        <v>84</v>
      </c>
      <c r="B31" s="1352"/>
      <c r="C31" s="1352"/>
      <c r="D31" s="1352"/>
      <c r="E31" s="1352"/>
      <c r="F31" s="1352"/>
      <c r="G31" s="1352"/>
      <c r="H31" s="1352"/>
      <c r="I31" s="1352"/>
      <c r="J31" s="1352"/>
      <c r="K31" s="1352"/>
      <c r="L31" s="1352"/>
      <c r="M31" s="1352"/>
      <c r="N31" s="1352"/>
      <c r="O31" s="1352"/>
      <c r="P31" s="1352"/>
      <c r="Q31" s="1352"/>
      <c r="R31" s="1352"/>
      <c r="S31" s="1353"/>
    </row>
    <row r="32" spans="1:19" ht="26.25" customHeight="1" x14ac:dyDescent="0.25">
      <c r="A32" s="564" t="s">
        <v>661</v>
      </c>
      <c r="B32" s="546"/>
      <c r="C32" s="546"/>
      <c r="D32" s="546"/>
      <c r="E32" s="546"/>
      <c r="F32" s="546" t="s">
        <v>86</v>
      </c>
      <c r="G32" s="546"/>
      <c r="H32" s="546"/>
      <c r="I32" s="546"/>
      <c r="J32" s="546"/>
      <c r="K32" s="444" t="s">
        <v>437</v>
      </c>
      <c r="L32" s="569"/>
      <c r="M32" s="1735" t="s">
        <v>662</v>
      </c>
      <c r="N32" s="1736"/>
      <c r="O32" s="1736"/>
      <c r="P32" s="1736"/>
      <c r="Q32" s="1736"/>
      <c r="R32" s="1736"/>
      <c r="S32" s="1737"/>
    </row>
    <row r="33" spans="1:19" ht="36.75" customHeight="1" x14ac:dyDescent="0.25">
      <c r="A33" s="564"/>
      <c r="B33" s="546"/>
      <c r="C33" s="546"/>
      <c r="D33" s="546"/>
      <c r="E33" s="546"/>
      <c r="F33" s="546"/>
      <c r="G33" s="546"/>
      <c r="H33" s="546"/>
      <c r="I33" s="546"/>
      <c r="J33" s="546"/>
      <c r="K33" s="1226"/>
      <c r="L33" s="1350"/>
      <c r="M33" s="240" t="s">
        <v>584</v>
      </c>
      <c r="N33" s="249" t="s">
        <v>600</v>
      </c>
      <c r="O33" s="249" t="s">
        <v>601</v>
      </c>
      <c r="P33" s="249" t="s">
        <v>602</v>
      </c>
      <c r="Q33" s="249" t="s">
        <v>603</v>
      </c>
      <c r="R33" s="249" t="s">
        <v>604</v>
      </c>
      <c r="S33" s="1738" t="s">
        <v>605</v>
      </c>
    </row>
    <row r="34" spans="1:19" ht="75.75" customHeight="1" x14ac:dyDescent="0.25">
      <c r="A34" s="564"/>
      <c r="B34" s="546"/>
      <c r="C34" s="546"/>
      <c r="D34" s="546"/>
      <c r="E34" s="546"/>
      <c r="F34" s="546"/>
      <c r="G34" s="546"/>
      <c r="H34" s="546"/>
      <c r="I34" s="546"/>
      <c r="J34" s="546"/>
      <c r="K34" s="1226"/>
      <c r="L34" s="1350"/>
      <c r="M34" s="204" t="s">
        <v>591</v>
      </c>
      <c r="N34" s="205"/>
      <c r="O34" s="205"/>
      <c r="P34" s="205"/>
      <c r="Q34" s="205"/>
      <c r="R34" s="205"/>
      <c r="S34" s="1739"/>
    </row>
    <row r="35" spans="1:19" ht="29.25" customHeight="1" x14ac:dyDescent="0.25">
      <c r="A35" s="564"/>
      <c r="B35" s="546"/>
      <c r="C35" s="546"/>
      <c r="D35" s="546"/>
      <c r="E35" s="546"/>
      <c r="F35" s="546"/>
      <c r="G35" s="546"/>
      <c r="H35" s="546"/>
      <c r="I35" s="546"/>
      <c r="J35" s="546"/>
      <c r="K35" s="1226"/>
      <c r="L35" s="1350"/>
      <c r="M35" s="204" t="s">
        <v>592</v>
      </c>
      <c r="N35" s="220"/>
      <c r="O35" s="220"/>
      <c r="P35" s="220"/>
      <c r="Q35" s="220"/>
      <c r="R35" s="220"/>
      <c r="S35" s="1739"/>
    </row>
    <row r="36" spans="1:19" ht="28.5" customHeight="1" x14ac:dyDescent="0.25">
      <c r="A36" s="564"/>
      <c r="B36" s="546"/>
      <c r="C36" s="546"/>
      <c r="D36" s="546"/>
      <c r="E36" s="546"/>
      <c r="F36" s="546"/>
      <c r="G36" s="546"/>
      <c r="H36" s="546"/>
      <c r="I36" s="546"/>
      <c r="J36" s="546"/>
      <c r="K36" s="447"/>
      <c r="L36" s="570"/>
      <c r="M36" s="204" t="s">
        <v>593</v>
      </c>
      <c r="N36" s="221"/>
      <c r="O36" s="221"/>
      <c r="P36" s="221"/>
      <c r="Q36" s="221"/>
      <c r="R36" s="221"/>
      <c r="S36" s="1740"/>
    </row>
    <row r="37" spans="1:19" ht="64.5" customHeight="1" x14ac:dyDescent="0.25">
      <c r="A37" s="1731"/>
      <c r="B37" s="1732"/>
      <c r="C37" s="1732"/>
      <c r="D37" s="1732"/>
      <c r="E37" s="1732"/>
      <c r="F37" s="1732"/>
      <c r="G37" s="1732"/>
      <c r="H37" s="1732"/>
      <c r="I37" s="1732"/>
      <c r="J37" s="1732"/>
      <c r="K37" s="1733"/>
      <c r="L37" s="1734"/>
      <c r="M37" s="206"/>
      <c r="N37" s="222"/>
      <c r="O37" s="222"/>
      <c r="P37" s="222"/>
      <c r="Q37" s="222"/>
      <c r="R37" s="222"/>
      <c r="S37" s="195">
        <f>IF($L$41="",0,SUM(($K37*N37*N$42),(K37*O37*O$42),(K37*P37*P$42),(K37*Q37*Q$42),(K37*R37*R$42)))</f>
        <v>0</v>
      </c>
    </row>
    <row r="38" spans="1:19" ht="64.5" customHeight="1" x14ac:dyDescent="0.25">
      <c r="A38" s="1722"/>
      <c r="B38" s="1723"/>
      <c r="C38" s="1723"/>
      <c r="D38" s="1723"/>
      <c r="E38" s="1724"/>
      <c r="F38" s="1725"/>
      <c r="G38" s="1723"/>
      <c r="H38" s="1723"/>
      <c r="I38" s="1723"/>
      <c r="J38" s="1724"/>
      <c r="K38" s="1733"/>
      <c r="L38" s="1734"/>
      <c r="M38" s="206"/>
      <c r="N38" s="222"/>
      <c r="O38" s="222"/>
      <c r="P38" s="222"/>
      <c r="Q38" s="222"/>
      <c r="R38" s="222"/>
      <c r="S38" s="195">
        <f>IF($L$41="",0,SUM(($K38*N38*N$42),(K38*O38*O$42),(K38*P38*P$42),(K38*Q38*Q$42),(K38*R38*R$42)))</f>
        <v>0</v>
      </c>
    </row>
    <row r="39" spans="1:19" ht="64.5" customHeight="1" x14ac:dyDescent="0.25">
      <c r="A39" s="1722"/>
      <c r="B39" s="1723"/>
      <c r="C39" s="1723"/>
      <c r="D39" s="1723"/>
      <c r="E39" s="1724"/>
      <c r="F39" s="1725"/>
      <c r="G39" s="1723"/>
      <c r="H39" s="1723"/>
      <c r="I39" s="1723"/>
      <c r="J39" s="1724"/>
      <c r="K39" s="1726"/>
      <c r="L39" s="1726"/>
      <c r="M39" s="208"/>
      <c r="N39" s="222"/>
      <c r="O39" s="222"/>
      <c r="P39" s="222"/>
      <c r="Q39" s="222"/>
      <c r="R39" s="222"/>
      <c r="S39" s="195">
        <f>IF($L$41="",0,SUM(($K39*N39*N$42),(K39*O39*O$42),(K39*P39*P$42),(K39*Q39*Q$42),(K39*R39*R$42)))</f>
        <v>0</v>
      </c>
    </row>
    <row r="40" spans="1:19" ht="41.25" customHeight="1" thickBot="1" x14ac:dyDescent="0.3">
      <c r="A40" s="1378" t="s">
        <v>594</v>
      </c>
      <c r="B40" s="1379"/>
      <c r="C40" s="1379"/>
      <c r="D40" s="1379"/>
      <c r="E40" s="1379"/>
      <c r="F40" s="1379"/>
      <c r="G40" s="1379"/>
      <c r="H40" s="1379"/>
      <c r="I40" s="1379"/>
      <c r="J40" s="1380"/>
      <c r="K40" s="1381" t="str">
        <f>IF(COUNT(K37:L39)&lt;3,"DETERMINAR TRES (03) COMPROMISOS",IF(SUM(K37:L39)&gt;1,CONCATENATE("ERROR!!: Sumatoria mayor a 100% (",TEXT(SUM(K37:L39),"0%)")),IF(SUM(K37:L39)&lt;1,CONCATENATE("ERROR!!: Sumatoria menor a 100% (",TEXT(SUM(K37:L39),"0%)")),SUM(K37:L39))))</f>
        <v>DETERMINAR TRES (03) COMPROMISOS</v>
      </c>
      <c r="L40" s="1382"/>
      <c r="M40" s="209"/>
      <c r="N40" s="210">
        <f>IF(N41="",0,(N37*$K37+N38*$K38+N39*$K39))</f>
        <v>0</v>
      </c>
      <c r="O40" s="210">
        <f>IF(O41="",0,(O37*$K37+O38*$K38+O39*$K39))</f>
        <v>0</v>
      </c>
      <c r="P40" s="210">
        <f>IF(P41="",0,(P37*$K37+P38*$K38+P39*$K39))</f>
        <v>0</v>
      </c>
      <c r="Q40" s="210">
        <f>IF(Q41="",0,(Q37*$K37+Q38*$K38+Q39*$K39))</f>
        <v>0</v>
      </c>
      <c r="R40" s="210">
        <f>IF(R41="",0,(R37*$K37+R38*$K38+R39*$K39))</f>
        <v>0</v>
      </c>
      <c r="S40" s="195">
        <f>IF($L$41=0,0,SUM(($K40*N40*N$42),(K40*O40*O$42),(K40*P40*P$42),(K40*Q40*Q$42),(K40*R40*R$42)))</f>
        <v>0</v>
      </c>
    </row>
    <row r="41" spans="1:19" ht="21.6" customHeight="1" x14ac:dyDescent="0.25">
      <c r="A41" s="1727" t="s">
        <v>595</v>
      </c>
      <c r="B41" s="1728"/>
      <c r="C41" s="1728"/>
      <c r="D41" s="1728"/>
      <c r="E41" s="1728"/>
      <c r="F41" s="1728" t="s">
        <v>645</v>
      </c>
      <c r="G41" s="1728"/>
      <c r="H41" s="1728"/>
      <c r="I41" s="1728"/>
      <c r="J41" s="1728"/>
      <c r="K41" s="1730"/>
      <c r="L41" s="239">
        <f>IF(SUM(N41:R41)&gt;180,"No Aplica",SUM(N41:R41))</f>
        <v>0</v>
      </c>
      <c r="M41" s="206"/>
      <c r="N41" s="207"/>
      <c r="O41" s="207"/>
      <c r="P41" s="207"/>
      <c r="Q41" s="207"/>
      <c r="R41" s="207"/>
      <c r="S41" s="1712"/>
    </row>
    <row r="42" spans="1:19" ht="15.75" x14ac:dyDescent="0.25">
      <c r="A42" s="1729"/>
      <c r="B42" s="1713"/>
      <c r="C42" s="1713"/>
      <c r="D42" s="1713"/>
      <c r="E42" s="1713"/>
      <c r="F42" s="1713" t="s">
        <v>663</v>
      </c>
      <c r="G42" s="1713"/>
      <c r="H42" s="1713"/>
      <c r="I42" s="1713"/>
      <c r="J42" s="1713"/>
      <c r="K42" s="1714"/>
      <c r="L42" s="123">
        <f>IFERROR(+L41/$L$41,0)</f>
        <v>0</v>
      </c>
      <c r="M42" s="182"/>
      <c r="N42" s="203">
        <f>IFERROR(+N41/$L$41,0)</f>
        <v>0</v>
      </c>
      <c r="O42" s="203">
        <f>IFERROR(+O41/$L$41,0)</f>
        <v>0</v>
      </c>
      <c r="P42" s="203">
        <f>IFERROR(+P41/$L$41,0)</f>
        <v>0</v>
      </c>
      <c r="Q42" s="203">
        <f>IFERROR(+Q41/$L$41,0)</f>
        <v>0</v>
      </c>
      <c r="R42" s="203">
        <f>IFERROR(+R41/$L$41,0)</f>
        <v>0</v>
      </c>
      <c r="S42" s="1712"/>
    </row>
    <row r="43" spans="1:19" ht="32.25" customHeight="1" thickBot="1" x14ac:dyDescent="0.3">
      <c r="A43" s="1715" t="s">
        <v>664</v>
      </c>
      <c r="B43" s="1716"/>
      <c r="C43" s="1716"/>
      <c r="D43" s="1716"/>
      <c r="E43" s="1716"/>
      <c r="F43" s="1716"/>
      <c r="G43" s="1716"/>
      <c r="H43" s="1716"/>
      <c r="I43" s="1716"/>
      <c r="J43" s="1716"/>
      <c r="K43" s="1717" t="str">
        <f>IF(AND(K40=1,L42=1)=TRUE,(N40*N42+O40*O42+P40*P42+Q40*Q42+R40*R42),"NO APLICA")</f>
        <v>NO APLICA</v>
      </c>
      <c r="L43" s="1718"/>
      <c r="M43" s="1719" t="s">
        <v>665</v>
      </c>
      <c r="N43" s="1719"/>
      <c r="O43" s="1719"/>
      <c r="P43" s="1719"/>
      <c r="Q43" s="1719"/>
      <c r="R43" s="1720" t="str">
        <f>IFERROR((K43*85%),"NO APLICA")</f>
        <v>NO APLICA</v>
      </c>
      <c r="S43" s="1721"/>
    </row>
    <row r="44" spans="1:19" ht="18" customHeight="1" x14ac:dyDescent="0.25">
      <c r="A44" s="1711" t="s">
        <v>109</v>
      </c>
      <c r="B44" s="1352"/>
      <c r="C44" s="1352"/>
      <c r="D44" s="1352"/>
      <c r="E44" s="1352"/>
      <c r="F44" s="1352"/>
      <c r="G44" s="1352"/>
      <c r="H44" s="1352"/>
      <c r="I44" s="1352"/>
      <c r="J44" s="1352"/>
      <c r="K44" s="1352"/>
      <c r="L44" s="1352"/>
      <c r="M44" s="1352"/>
      <c r="N44" s="1352"/>
      <c r="O44" s="1352"/>
      <c r="P44" s="1352"/>
      <c r="Q44" s="1352"/>
      <c r="R44" s="1352"/>
      <c r="S44" s="1353"/>
    </row>
    <row r="45" spans="1:19" ht="15" customHeight="1" x14ac:dyDescent="0.25">
      <c r="A45" s="862" t="s">
        <v>277</v>
      </c>
      <c r="B45" s="863"/>
      <c r="C45" s="863" t="s">
        <v>444</v>
      </c>
      <c r="D45" s="863"/>
      <c r="E45" s="863"/>
      <c r="F45" s="863" t="s">
        <v>285</v>
      </c>
      <c r="G45" s="863"/>
      <c r="H45" s="863"/>
      <c r="I45" s="863"/>
      <c r="J45" s="863"/>
      <c r="K45" s="863"/>
      <c r="L45" s="863"/>
      <c r="M45" s="213"/>
      <c r="N45" s="249" t="s">
        <v>600</v>
      </c>
      <c r="O45" s="249" t="s">
        <v>601</v>
      </c>
      <c r="P45" s="249" t="s">
        <v>602</v>
      </c>
      <c r="Q45" s="249" t="s">
        <v>603</v>
      </c>
      <c r="R45" s="249" t="s">
        <v>604</v>
      </c>
      <c r="S45" s="260" t="s">
        <v>605</v>
      </c>
    </row>
    <row r="46" spans="1:19" ht="64.5" customHeight="1" x14ac:dyDescent="0.25">
      <c r="A46" s="1709" t="s">
        <v>410</v>
      </c>
      <c r="B46" s="1710"/>
      <c r="C46" s="1388" t="str">
        <f>IFERROR(VLOOKUP($A$16&amp;A46,Hoja4!C$601:E$638,2,FALSE),"")</f>
        <v>Determinar eficazmente las metas y prioridades institucionales, identificando las acciones, los responsables, los plazos y los recursos requeridos para alcanzarlas.</v>
      </c>
      <c r="D46" s="1388"/>
      <c r="E46" s="1388"/>
      <c r="F46" s="1326" t="str">
        <f>IF(AND(A46&lt;&gt;A48,A46&lt;&gt;A50,A46&lt;&gt;A52)=TRUE,VLOOKUP($A$16&amp;A46,Hoja4!C$601:E$638,3,FALSE),"REPETIDA")</f>
        <v>• Anticipa situaciones y escenarios futuros con acierto.
• Establece objetivos claros y concisos, estructurados y coherentes con las metas organizacionales.
• Traduce los objetivos estratégicos en planes prácticos y factibles.
• Busca soluciones a los problemas.
• Distribuye el tiempo con eficiencia.
• Establece planes alternativos de acción.</v>
      </c>
      <c r="G46" s="1326"/>
      <c r="H46" s="1326"/>
      <c r="I46" s="1326"/>
      <c r="J46" s="1326"/>
      <c r="K46" s="1326"/>
      <c r="L46" s="1326"/>
      <c r="M46" s="211"/>
      <c r="N46" s="223"/>
      <c r="O46" s="223"/>
      <c r="P46" s="223"/>
      <c r="Q46" s="223"/>
      <c r="R46" s="223"/>
      <c r="S46" s="1414">
        <f t="shared" ref="S46" si="0">IFERROR((SUM(IF($N$55&gt;0,N47*$N$55,0),IF($O$55&gt;0,O47*$O$55,0),IF($P$55&gt;0,P47*$P$55,0),IF($Q$55&gt;0,Q47*$Q$55,0),IF($R$55&gt;0,R47*$R$55,0))),"FALTAN CALIFICACIONES")</f>
        <v>0</v>
      </c>
    </row>
    <row r="47" spans="1:19" ht="64.5" customHeight="1" x14ac:dyDescent="0.25">
      <c r="A47" s="1709"/>
      <c r="B47" s="1710"/>
      <c r="C47" s="1388"/>
      <c r="D47" s="1388"/>
      <c r="E47" s="1388"/>
      <c r="F47" s="1326"/>
      <c r="G47" s="1326"/>
      <c r="H47" s="1326"/>
      <c r="I47" s="1326"/>
      <c r="J47" s="1326"/>
      <c r="K47" s="1326"/>
      <c r="L47" s="1326"/>
      <c r="M47" s="212"/>
      <c r="N47" s="138" t="str">
        <f>IF($A$46&lt;&gt;0,IFERROR(VLOOKUP(N46,Hoja4!$A$460:$B$464,2,FALSE),""),"DEFINA COMPETENCIA")</f>
        <v/>
      </c>
      <c r="O47" s="138" t="str">
        <f>IF($A$46&lt;&gt;0,IFERROR(VLOOKUP(O46,Hoja4!$A$460:$B$464,2,FALSE),""),"DEFINA COMPETENCIA")</f>
        <v/>
      </c>
      <c r="P47" s="138" t="str">
        <f>IF($A$46&lt;&gt;0,IFERROR(VLOOKUP(P46,Hoja4!$A$460:$B$464,2,FALSE),""),"DEFINA COMPETENCIA")</f>
        <v/>
      </c>
      <c r="Q47" s="138" t="str">
        <f>IF($A$46&lt;&gt;0,IFERROR(VLOOKUP(Q46,Hoja4!$A$460:$B$464,2,FALSE),""),"DEFINA COMPETENCIA")</f>
        <v/>
      </c>
      <c r="R47" s="138" t="str">
        <f>IF($A$46&lt;&gt;0,IFERROR(VLOOKUP(R46,Hoja4!$A$460:$B$464,2,FALSE),""),"DEFINA COMPETENCIA")</f>
        <v/>
      </c>
      <c r="S47" s="1414"/>
    </row>
    <row r="48" spans="1:19" ht="64.5" customHeight="1" x14ac:dyDescent="0.25">
      <c r="A48" s="1709" t="s">
        <v>407</v>
      </c>
      <c r="B48" s="1710"/>
      <c r="C48" s="1388" t="str">
        <f>IFERROR(VLOOKUP($A$16&amp;A48,Hoja4!C$601:E$638,2,FALSE),"")</f>
        <v>Guiar y dirigir grupos y establecer y mantener la cohesión de grupo necesaria para alcanzar los objetivos organizacionales.</v>
      </c>
      <c r="D48" s="1388"/>
      <c r="E48" s="1388"/>
      <c r="F48" s="1326" t="str">
        <f>IF(AND(A46&lt;&gt;A48,A48&lt;&gt;A50,A48&lt;&gt;A52)=TRUE,VLOOKUP($A$16&amp;A48,Hoja4!C$601:E$638,3,FALSE),"REPETIDA")</f>
        <v>• Mantiene a sus colaboradores motivados.
• Fomenta la comunicación clara, directa y concreta.
• Constituye y mantiene grupos de trabajo con un desempeño conforme a los estándares.
• Promueve la eficacia del equipo.
• Genera un clima positivo y de seguridad en sus colaboradores.
• Fomenta la participación de todos en los procesos de reflexión y de toma de decisiones.
• Unifica esfuerzos hacia objetivos y metas institucionales.</v>
      </c>
      <c r="G48" s="1326"/>
      <c r="H48" s="1326"/>
      <c r="I48" s="1326"/>
      <c r="J48" s="1326"/>
      <c r="K48" s="1326"/>
      <c r="L48" s="1326"/>
      <c r="M48" s="211"/>
      <c r="N48" s="223"/>
      <c r="O48" s="223"/>
      <c r="P48" s="223"/>
      <c r="Q48" s="223"/>
      <c r="R48" s="223"/>
      <c r="S48" s="1414">
        <f t="shared" ref="S48" si="1">IFERROR((SUM(IF($N$55&gt;0,N49*$N$55,0),IF($O$55&gt;0,O49*$O$55,0),IF($P$55&gt;0,P49*$P$55,0),IF($Q$55&gt;0,Q49*$Q$55,0),IF($R$55&gt;0,R49*$R$55,0))),"FALTAN CALIFICACIONES")</f>
        <v>0</v>
      </c>
    </row>
    <row r="49" spans="1:19" ht="64.5" customHeight="1" x14ac:dyDescent="0.25">
      <c r="A49" s="1709"/>
      <c r="B49" s="1710"/>
      <c r="C49" s="1388"/>
      <c r="D49" s="1388"/>
      <c r="E49" s="1388"/>
      <c r="F49" s="1326"/>
      <c r="G49" s="1326"/>
      <c r="H49" s="1326"/>
      <c r="I49" s="1326"/>
      <c r="J49" s="1326"/>
      <c r="K49" s="1326"/>
      <c r="L49" s="1326"/>
      <c r="M49" s="212"/>
      <c r="N49" s="138" t="str">
        <f>IF($A$48&lt;&gt;0,IFERROR(VLOOKUP(N48,Hoja4!$A$460:$B$464,2,FALSE),""),"DEFINA COMPETENCIA")</f>
        <v/>
      </c>
      <c r="O49" s="138" t="str">
        <f>IF($A$48&lt;&gt;0,IFERROR(VLOOKUP(O48,Hoja4!$A$460:$B$464,2,FALSE),""),"DEFINA COMPETENCIA")</f>
        <v/>
      </c>
      <c r="P49" s="138" t="str">
        <f>IF($A$48&lt;&gt;0,IFERROR(VLOOKUP(P48,Hoja4!$A$460:$B$464,2,FALSE),""),"DEFINA COMPETENCIA")</f>
        <v/>
      </c>
      <c r="Q49" s="138" t="str">
        <f>IF($A$48&lt;&gt;0,IFERROR(VLOOKUP(Q48,Hoja4!$A$460:$B$464,2,FALSE),""),"DEFINA COMPETENCIA")</f>
        <v/>
      </c>
      <c r="R49" s="138" t="str">
        <f>IF($A$48&lt;&gt;0,IFERROR(VLOOKUP(R48,Hoja4!$A$460:$B$464,2,FALSE),""),"DEFINA COMPETENCIA")</f>
        <v/>
      </c>
      <c r="S49" s="1414"/>
    </row>
    <row r="50" spans="1:19" ht="64.5" customHeight="1" x14ac:dyDescent="0.25">
      <c r="A50" s="1709" t="s">
        <v>281</v>
      </c>
      <c r="B50" s="1710"/>
      <c r="C50" s="1388" t="str">
        <f>IFERROR(VLOOKUP($A$16&amp;A50,Hoja4!C$601:E$638,2,FALSE),"")</f>
        <v>Alinear el propio comportamiento a las necesidades, prioridades y metas organizacionales.</v>
      </c>
      <c r="D50" s="1388"/>
      <c r="E50" s="1388"/>
      <c r="F50" s="1326" t="str">
        <f>IF(AND(A46&lt;&gt;A50,A48&lt;&gt;A50,A50&lt;&gt;A52)=TRUE,VLOOKUP($A$16&amp;A50,Hoja4!C$601:E$638,3,FALSE),"REPETIDA")</f>
        <v>▪Promueve las metas de la organización y respeta sus normas.
▪Antepone las necesidades de la organización a sus propias necesidades.
▪Apoya a la organización en situaciones difíciles.
▪Demuestra sentido de pertenencia en todas sus actuaciones.</v>
      </c>
      <c r="G50" s="1326"/>
      <c r="H50" s="1326"/>
      <c r="I50" s="1326"/>
      <c r="J50" s="1326"/>
      <c r="K50" s="1326"/>
      <c r="L50" s="1326"/>
      <c r="M50" s="211"/>
      <c r="N50" s="223"/>
      <c r="O50" s="223"/>
      <c r="P50" s="223"/>
      <c r="Q50" s="223"/>
      <c r="R50" s="223"/>
      <c r="S50" s="1414">
        <f>IFERROR((SUM(IF($N$55&gt;0,N51*$N$55,0),IF($O$55&gt;0,O51*$O$55,0),IF($P$55&gt;0,P51*$P$55,0),IF($Q$55&gt;0,Q51*$Q$55,0),IF($R$55&gt;0,R51*$R$55,0))),"FALTAN CALIFICACIONES")</f>
        <v>0</v>
      </c>
    </row>
    <row r="51" spans="1:19" ht="64.5" customHeight="1" x14ac:dyDescent="0.25">
      <c r="A51" s="1709"/>
      <c r="B51" s="1710"/>
      <c r="C51" s="1388"/>
      <c r="D51" s="1388"/>
      <c r="E51" s="1388"/>
      <c r="F51" s="1326"/>
      <c r="G51" s="1326"/>
      <c r="H51" s="1326"/>
      <c r="I51" s="1326"/>
      <c r="J51" s="1326"/>
      <c r="K51" s="1326"/>
      <c r="L51" s="1326"/>
      <c r="M51" s="212"/>
      <c r="N51" s="138" t="str">
        <f>IF($A$50&lt;&gt;0,IFERROR(VLOOKUP(N50,Hoja4!$A$460:$B$464,2,FALSE),""),"DEFINA COMPETENCIA")</f>
        <v/>
      </c>
      <c r="O51" s="138" t="str">
        <f>IF($A$50&lt;&gt;0,IFERROR(VLOOKUP(O50,Hoja4!$A$460:$B$464,2,FALSE),""),"DEFINA COMPETENCIA")</f>
        <v/>
      </c>
      <c r="P51" s="138" t="str">
        <f>IF($A$50&lt;&gt;0,IFERROR(VLOOKUP(P50,Hoja4!$A$460:$B$464,2,FALSE),""),"DEFINA COMPETENCIA")</f>
        <v/>
      </c>
      <c r="Q51" s="138" t="str">
        <f>IF($A$50&lt;&gt;0,IFERROR(VLOOKUP(Q50,Hoja4!$A$460:$B$464,2,FALSE),""),"DEFINA COMPETENCIA")</f>
        <v/>
      </c>
      <c r="R51" s="138" t="str">
        <f>IF($A$50&lt;&gt;0,IFERROR(VLOOKUP(R50,Hoja4!$A$460:$B$464,2,FALSE),""),"DEFINA COMPETENCIA")</f>
        <v/>
      </c>
      <c r="S51" s="1414"/>
    </row>
    <row r="52" spans="1:19" ht="64.5" customHeight="1" x14ac:dyDescent="0.25">
      <c r="A52" s="1709" t="s">
        <v>278</v>
      </c>
      <c r="B52" s="1710"/>
      <c r="C52" s="1388" t="str">
        <f>IFERROR(VLOOKUP($A$16&amp;A52,Hoja4!C$601:E$638,2,FALSE),"")</f>
        <v>Dirigir las decisiones y acciones a la satisfacción de las necesidades e intereses de los usuarios internos y externos, de conformidad con las responsabilidades públicas asignadas a la entidad.</v>
      </c>
      <c r="D52" s="1388"/>
      <c r="E52" s="1388"/>
      <c r="F52" s="1326" t="str">
        <f>IF(AND(A46&lt;&gt;A52,A48&lt;&gt;A52,A50&lt;&gt;A52)=TRUE,VLOOKUP($A$16&amp;A52,Hoja4!C$601:E$638,3,FALSE),"REPETIDA")</f>
        <v>▪ Atiende y valora las necesidades y peticiones de los usuarios y de ciudadanos en general.
▪Considera las necesidades de los usuarios al diseñar proyectos o servicios.
▪Da respuesta oportuna a las necesidades de los usuarios de conformidad con el servicio que ofrece la entidad.
▪Establece diferentes canales de comunicación con el usuario para conocer sus necesidades y propuestas y responde a las mismas.
▪Reconoce la interdependencia entre su trabajo y el de otros.</v>
      </c>
      <c r="G52" s="1326"/>
      <c r="H52" s="1326"/>
      <c r="I52" s="1326"/>
      <c r="J52" s="1326"/>
      <c r="K52" s="1326"/>
      <c r="L52" s="1326"/>
      <c r="M52" s="211"/>
      <c r="N52" s="223"/>
      <c r="O52" s="223"/>
      <c r="P52" s="223"/>
      <c r="Q52" s="223"/>
      <c r="R52" s="223"/>
      <c r="S52" s="1414">
        <f>IFERROR((SUM(IF($N$55&gt;0,N53*$N$55,0),IF($O$55&gt;0,O53*$O$55,0),IF($P$55&gt;0,P53*$P$55,0),IF($Q$55&gt;0,Q53*$Q$55,0),IF($R$55&gt;0,R53*$R$55,0))),"FALTAN CALIFICACIONES")</f>
        <v>0</v>
      </c>
    </row>
    <row r="53" spans="1:19" ht="64.5" customHeight="1" x14ac:dyDescent="0.25">
      <c r="A53" s="1709"/>
      <c r="B53" s="1710"/>
      <c r="C53" s="1388"/>
      <c r="D53" s="1388"/>
      <c r="E53" s="1388"/>
      <c r="F53" s="1326"/>
      <c r="G53" s="1326"/>
      <c r="H53" s="1326"/>
      <c r="I53" s="1326"/>
      <c r="J53" s="1326"/>
      <c r="K53" s="1326"/>
      <c r="L53" s="1326"/>
      <c r="M53" s="212"/>
      <c r="N53" s="138" t="str">
        <f>IF($A$52&lt;&gt;0,IFERROR(VLOOKUP(N52,Hoja4!$A$460:$B$464,2,FALSE),""),"DEFINA COMPETENCIA")</f>
        <v/>
      </c>
      <c r="O53" s="138" t="str">
        <f>IF($A$52&lt;&gt;0,IFERROR(VLOOKUP(O52,Hoja4!$A$460:$B$464,2,FALSE),""),"DEFINA COMPETENCIA")</f>
        <v/>
      </c>
      <c r="P53" s="138" t="str">
        <f>IF($A$52&lt;&gt;0,IFERROR(VLOOKUP(P52,Hoja4!$A$460:$B$464,2,FALSE),""),"DEFINA COMPETENCIA")</f>
        <v/>
      </c>
      <c r="Q53" s="138" t="str">
        <f>IF($A$52&lt;&gt;0,IFERROR(VLOOKUP(Q52,Hoja4!$A$460:$B$464,2,FALSE),""),"DEFINA COMPETENCIA")</f>
        <v/>
      </c>
      <c r="R53" s="138" t="str">
        <f>IF($A$52&lt;&gt;0,IFERROR(VLOOKUP(R52,Hoja4!$A$460:$B$464,2,FALSE),""),"DEFINA COMPETENCIA")</f>
        <v/>
      </c>
      <c r="S53" s="1414"/>
    </row>
    <row r="54" spans="1:19" ht="19.149999999999999" customHeight="1" x14ac:dyDescent="0.25">
      <c r="A54" s="789" t="s">
        <v>606</v>
      </c>
      <c r="B54" s="790"/>
      <c r="C54" s="790"/>
      <c r="D54" s="790"/>
      <c r="E54" s="790"/>
      <c r="F54" s="790"/>
      <c r="G54" s="790"/>
      <c r="H54" s="790"/>
      <c r="I54" s="790"/>
      <c r="J54" s="790"/>
      <c r="K54" s="790"/>
      <c r="L54" s="786"/>
      <c r="M54" s="214"/>
      <c r="N54" s="202">
        <f t="shared" ref="N54:O54" si="2">IFERROR(AVERAGE(N47,N49,N51,N53),0)</f>
        <v>0</v>
      </c>
      <c r="O54" s="202">
        <f t="shared" si="2"/>
        <v>0</v>
      </c>
      <c r="P54" s="202">
        <f>IFERROR(AVERAGE(P47,P49,P51,P53),0)</f>
        <v>0</v>
      </c>
      <c r="Q54" s="202">
        <f t="shared" ref="Q54:R54" si="3">IFERROR(AVERAGE(Q47,Q49,Q51,Q53),0)</f>
        <v>0</v>
      </c>
      <c r="R54" s="202">
        <f t="shared" si="3"/>
        <v>0</v>
      </c>
      <c r="S54" s="202">
        <f>IFERROR(AVERAGE(S46:S53),0)</f>
        <v>0</v>
      </c>
    </row>
    <row r="55" spans="1:19" ht="19.149999999999999" customHeight="1" x14ac:dyDescent="0.25">
      <c r="A55" s="343" t="s">
        <v>650</v>
      </c>
      <c r="B55" s="344"/>
      <c r="C55" s="344"/>
      <c r="D55" s="344"/>
      <c r="E55" s="344"/>
      <c r="F55" s="344"/>
      <c r="G55" s="344"/>
      <c r="H55" s="344"/>
      <c r="I55" s="344"/>
      <c r="J55" s="344"/>
      <c r="K55" s="344"/>
      <c r="L55" s="344"/>
      <c r="M55" s="215"/>
      <c r="N55" s="216">
        <f>+N42</f>
        <v>0</v>
      </c>
      <c r="O55" s="216">
        <f>+O42</f>
        <v>0</v>
      </c>
      <c r="P55" s="216">
        <f t="shared" ref="P55:R55" si="4">+P42</f>
        <v>0</v>
      </c>
      <c r="Q55" s="216">
        <f t="shared" si="4"/>
        <v>0</v>
      </c>
      <c r="R55" s="216">
        <f t="shared" si="4"/>
        <v>0</v>
      </c>
      <c r="S55" s="137">
        <f>SUM(M55:R55)</f>
        <v>0</v>
      </c>
    </row>
    <row r="56" spans="1:19" ht="23.25" customHeight="1" x14ac:dyDescent="0.25">
      <c r="A56" s="1694" t="s">
        <v>666</v>
      </c>
      <c r="B56" s="1695"/>
      <c r="C56" s="1695"/>
      <c r="D56" s="1695"/>
      <c r="E56" s="1695"/>
      <c r="F56" s="1695"/>
      <c r="G56" s="1696"/>
      <c r="H56" s="1700">
        <f>IF(OR(F46="REPETIDA",F48="REPETIDA",F50="REPETIDA",F52="REPETIDA")=TRUE,"NO APLICA",IF(COUNTA(A46:B53)=4,S54,"DETERMINAR CUATRO (04) COMPETENCIAS"))</f>
        <v>0</v>
      </c>
      <c r="I56" s="1700"/>
      <c r="J56" s="1702" t="s">
        <v>667</v>
      </c>
      <c r="K56" s="1702"/>
      <c r="L56" s="1702"/>
      <c r="M56" s="1318">
        <f>IFERROR((IF(K40="DETERMINAR TRES (03) COMPROMISOS",0,R43)+IF(H56="DETERMINAR CUATRO (04) COMPETENCIAS",0,H56)),"NO APLICA")</f>
        <v>0</v>
      </c>
      <c r="N56" s="1318"/>
      <c r="O56" s="1702" t="s">
        <v>122</v>
      </c>
      <c r="P56" s="1702"/>
      <c r="Q56" s="1703" t="str">
        <f>IF(AND(OR(H56=0,R43=0,M56="NO APLICA",R43="NO APLICA"))=TRUE,"NO APLICA",IFERROR(VLOOKUP(M56,Hoja4!AA3:AB1002,2),0))</f>
        <v>NO APLICA</v>
      </c>
      <c r="R56" s="1704"/>
      <c r="S56" s="1705"/>
    </row>
    <row r="57" spans="1:19" s="128" customFormat="1" ht="27.75" customHeight="1" thickBot="1" x14ac:dyDescent="0.3">
      <c r="A57" s="1697"/>
      <c r="B57" s="1698"/>
      <c r="C57" s="1698"/>
      <c r="D57" s="1698"/>
      <c r="E57" s="1698"/>
      <c r="F57" s="1698"/>
      <c r="G57" s="1699"/>
      <c r="H57" s="1701"/>
      <c r="I57" s="1701"/>
      <c r="J57" s="1702"/>
      <c r="K57" s="1702"/>
      <c r="L57" s="1702"/>
      <c r="M57" s="1318"/>
      <c r="N57" s="1318"/>
      <c r="O57" s="1702"/>
      <c r="P57" s="1702"/>
      <c r="Q57" s="1706"/>
      <c r="R57" s="1707"/>
      <c r="S57" s="1708"/>
    </row>
    <row r="58" spans="1:19" s="128" customFormat="1" ht="22.5" customHeight="1" thickBot="1" x14ac:dyDescent="0.3">
      <c r="A58" s="1685" t="s">
        <v>668</v>
      </c>
      <c r="B58" s="1686"/>
      <c r="C58" s="1686"/>
      <c r="D58" s="1686"/>
      <c r="E58" s="1686"/>
      <c r="F58" s="1686"/>
      <c r="G58" s="1686"/>
      <c r="H58" s="1686"/>
      <c r="I58" s="1686"/>
      <c r="J58" s="1687"/>
      <c r="K58" s="1687"/>
      <c r="L58" s="1687"/>
      <c r="M58" s="1687"/>
      <c r="N58" s="1687"/>
      <c r="O58" s="1687"/>
      <c r="P58" s="1687"/>
      <c r="Q58" s="1687"/>
      <c r="R58" s="1687"/>
      <c r="S58" s="1688"/>
    </row>
    <row r="59" spans="1:19" s="128" customFormat="1" ht="38.25" customHeight="1" x14ac:dyDescent="0.25">
      <c r="A59" s="1689" t="s">
        <v>446</v>
      </c>
      <c r="B59" s="1355"/>
      <c r="C59" s="1355"/>
      <c r="D59" s="1355"/>
      <c r="E59" s="1355" t="s">
        <v>447</v>
      </c>
      <c r="F59" s="1355"/>
      <c r="G59" s="1355"/>
      <c r="H59" s="1690" t="s">
        <v>669</v>
      </c>
      <c r="I59" s="1690"/>
      <c r="J59" s="1690"/>
      <c r="K59" s="1355" t="s">
        <v>670</v>
      </c>
      <c r="L59" s="1355"/>
      <c r="M59" s="1355" t="s">
        <v>450</v>
      </c>
      <c r="N59" s="1355"/>
      <c r="O59" s="1355"/>
      <c r="P59" s="1691" t="s">
        <v>451</v>
      </c>
      <c r="Q59" s="1692"/>
      <c r="R59" s="1355" t="s">
        <v>452</v>
      </c>
      <c r="S59" s="1693"/>
    </row>
    <row r="60" spans="1:19" s="128" customFormat="1" ht="80.25" customHeight="1" x14ac:dyDescent="0.25">
      <c r="A60" s="621"/>
      <c r="B60" s="622"/>
      <c r="C60" s="622"/>
      <c r="D60" s="623"/>
      <c r="E60" s="636"/>
      <c r="F60" s="636"/>
      <c r="G60" s="636"/>
      <c r="H60" s="636"/>
      <c r="I60" s="636"/>
      <c r="J60" s="636"/>
      <c r="K60" s="546"/>
      <c r="L60" s="546"/>
      <c r="M60" s="624"/>
      <c r="N60" s="624"/>
      <c r="O60" s="624"/>
      <c r="P60" s="1684"/>
      <c r="Q60" s="623"/>
      <c r="R60" s="663"/>
      <c r="S60" s="664"/>
    </row>
    <row r="61" spans="1:19" s="128" customFormat="1" ht="18" customHeight="1" x14ac:dyDescent="0.25">
      <c r="A61" s="625" t="s">
        <v>671</v>
      </c>
      <c r="B61" s="626"/>
      <c r="C61" s="626"/>
      <c r="D61" s="626"/>
      <c r="E61" s="626"/>
      <c r="F61" s="626"/>
      <c r="G61" s="627" t="s">
        <v>454</v>
      </c>
      <c r="H61" s="627"/>
      <c r="I61" s="627"/>
      <c r="J61" s="627"/>
      <c r="K61" s="627"/>
      <c r="L61" s="627"/>
      <c r="M61" s="627" t="s">
        <v>455</v>
      </c>
      <c r="N61" s="627"/>
      <c r="O61" s="627"/>
      <c r="P61" s="627"/>
      <c r="Q61" s="627"/>
      <c r="R61" s="627"/>
      <c r="S61" s="665"/>
    </row>
    <row r="62" spans="1:19" s="128" customFormat="1" x14ac:dyDescent="0.25">
      <c r="A62" s="625"/>
      <c r="B62" s="626"/>
      <c r="C62" s="626"/>
      <c r="D62" s="626"/>
      <c r="E62" s="626"/>
      <c r="F62" s="626"/>
      <c r="G62" s="627"/>
      <c r="H62" s="627"/>
      <c r="I62" s="627"/>
      <c r="J62" s="627"/>
      <c r="K62" s="627"/>
      <c r="L62" s="627"/>
      <c r="M62" s="627"/>
      <c r="N62" s="627"/>
      <c r="O62" s="627"/>
      <c r="P62" s="627"/>
      <c r="Q62" s="627"/>
      <c r="R62" s="627"/>
      <c r="S62" s="665"/>
    </row>
    <row r="63" spans="1:19" s="128" customFormat="1" ht="17.25" customHeight="1" x14ac:dyDescent="0.25">
      <c r="A63" s="625"/>
      <c r="B63" s="626"/>
      <c r="C63" s="626"/>
      <c r="D63" s="626"/>
      <c r="E63" s="626"/>
      <c r="F63" s="626"/>
      <c r="G63" s="627"/>
      <c r="H63" s="627"/>
      <c r="I63" s="627"/>
      <c r="J63" s="627"/>
      <c r="K63" s="627"/>
      <c r="L63" s="627"/>
      <c r="M63" s="627"/>
      <c r="N63" s="627"/>
      <c r="O63" s="627"/>
      <c r="P63" s="627"/>
      <c r="Q63" s="627"/>
      <c r="R63" s="627"/>
      <c r="S63" s="665"/>
    </row>
    <row r="64" spans="1:19" s="128" customFormat="1" ht="17.25" customHeight="1" x14ac:dyDescent="0.25">
      <c r="A64" s="628" t="s">
        <v>456</v>
      </c>
      <c r="B64" s="629"/>
      <c r="C64" s="629"/>
      <c r="D64" s="629"/>
      <c r="E64" s="630"/>
      <c r="F64" s="630"/>
      <c r="G64" s="617"/>
      <c r="H64" s="617"/>
      <c r="I64" s="617"/>
      <c r="J64" s="617"/>
      <c r="K64" s="617"/>
      <c r="L64" s="617"/>
      <c r="M64" s="617"/>
      <c r="N64" s="617"/>
      <c r="O64" s="617"/>
      <c r="P64" s="617"/>
      <c r="Q64" s="617"/>
      <c r="R64" s="617"/>
      <c r="S64" s="618"/>
    </row>
    <row r="65" spans="1:22" s="128" customFormat="1" ht="21.75" customHeight="1" thickBot="1" x14ac:dyDescent="0.3">
      <c r="A65" s="631" t="s">
        <v>457</v>
      </c>
      <c r="B65" s="632"/>
      <c r="C65" s="632"/>
      <c r="D65" s="632"/>
      <c r="E65" s="633"/>
      <c r="F65" s="633"/>
      <c r="G65" s="619"/>
      <c r="H65" s="619"/>
      <c r="I65" s="619"/>
      <c r="J65" s="619"/>
      <c r="K65" s="619"/>
      <c r="L65" s="619"/>
      <c r="M65" s="619"/>
      <c r="N65" s="619"/>
      <c r="O65" s="619"/>
      <c r="P65" s="619"/>
      <c r="Q65" s="619"/>
      <c r="R65" s="619"/>
      <c r="S65" s="620"/>
    </row>
    <row r="66" spans="1:22" ht="15" customHeight="1" x14ac:dyDescent="0.25">
      <c r="A66" s="1513" t="s">
        <v>635</v>
      </c>
      <c r="B66" s="1514"/>
      <c r="C66" s="1514"/>
      <c r="D66" s="1514"/>
      <c r="E66" s="1514"/>
      <c r="F66" s="1514"/>
      <c r="G66" s="1514"/>
      <c r="H66" s="1514"/>
      <c r="I66" s="1514"/>
      <c r="J66" s="1514"/>
      <c r="K66" s="1514"/>
      <c r="L66" s="1514"/>
      <c r="M66" s="1514"/>
      <c r="N66" s="1514"/>
      <c r="O66" s="1514"/>
      <c r="P66" s="1514"/>
      <c r="Q66" s="1514"/>
      <c r="R66" s="1514"/>
      <c r="S66" s="1515"/>
    </row>
    <row r="67" spans="1:22" ht="10.5" customHeight="1" thickBot="1" x14ac:dyDescent="0.3">
      <c r="A67" s="819"/>
      <c r="B67" s="474"/>
      <c r="C67" s="474"/>
      <c r="D67" s="474"/>
      <c r="E67" s="474"/>
      <c r="F67" s="474"/>
      <c r="G67" s="474"/>
      <c r="H67" s="474"/>
      <c r="I67" s="474"/>
      <c r="J67" s="474"/>
      <c r="K67" s="474"/>
      <c r="L67" s="474"/>
      <c r="M67" s="474"/>
      <c r="N67" s="474"/>
      <c r="O67" s="474"/>
      <c r="P67" s="474"/>
      <c r="Q67" s="474"/>
      <c r="R67" s="474"/>
      <c r="S67" s="820"/>
    </row>
    <row r="68" spans="1:22" ht="13.5" customHeight="1" x14ac:dyDescent="0.25">
      <c r="A68" s="1044" t="s">
        <v>542</v>
      </c>
      <c r="B68" s="1045"/>
      <c r="C68" s="1584" t="str">
        <f>UPPER(CONCATENATE(L12," ",P12," ",F12," ",I12))</f>
        <v xml:space="preserve">DADF  DAD </v>
      </c>
      <c r="D68" s="1584"/>
      <c r="E68" s="1584"/>
      <c r="F68" s="1584"/>
      <c r="G68" s="1584"/>
      <c r="H68" s="1584"/>
      <c r="I68" s="1584"/>
      <c r="J68" s="1585"/>
      <c r="K68" s="1048" t="s">
        <v>611</v>
      </c>
      <c r="L68" s="1049"/>
      <c r="M68" s="1049"/>
      <c r="N68" s="1584" t="str">
        <f>UPPER(CONCATENATE(L19," ",P19," ",F19," ",I19))</f>
        <v xml:space="preserve">   </v>
      </c>
      <c r="O68" s="1584"/>
      <c r="P68" s="1584"/>
      <c r="Q68" s="1584"/>
      <c r="R68" s="1584"/>
      <c r="S68" s="1585"/>
      <c r="V68" s="264"/>
    </row>
    <row r="69" spans="1:22" ht="15" customHeight="1" x14ac:dyDescent="0.25">
      <c r="A69" s="1046"/>
      <c r="B69" s="1047"/>
      <c r="C69" s="1586"/>
      <c r="D69" s="1586"/>
      <c r="E69" s="1586"/>
      <c r="F69" s="1586"/>
      <c r="G69" s="1586"/>
      <c r="H69" s="1586"/>
      <c r="I69" s="1586"/>
      <c r="J69" s="1587"/>
      <c r="K69" s="1022"/>
      <c r="L69" s="1023"/>
      <c r="M69" s="1023"/>
      <c r="N69" s="1586"/>
      <c r="O69" s="1586"/>
      <c r="P69" s="1586"/>
      <c r="Q69" s="1586"/>
      <c r="R69" s="1586"/>
      <c r="S69" s="1587"/>
      <c r="V69" s="264"/>
    </row>
    <row r="70" spans="1:22" ht="15" customHeight="1" x14ac:dyDescent="0.25">
      <c r="A70" s="1022" t="s">
        <v>543</v>
      </c>
      <c r="B70" s="1023"/>
      <c r="C70" s="1026"/>
      <c r="D70" s="1026"/>
      <c r="E70" s="1026"/>
      <c r="F70" s="1026"/>
      <c r="G70" s="1026"/>
      <c r="H70" s="1026"/>
      <c r="I70" s="1026"/>
      <c r="J70" s="1027"/>
      <c r="K70" s="1022" t="s">
        <v>543</v>
      </c>
      <c r="L70" s="1023"/>
      <c r="M70" s="1026"/>
      <c r="N70" s="1026"/>
      <c r="O70" s="1026"/>
      <c r="P70" s="1026"/>
      <c r="Q70" s="1026"/>
      <c r="R70" s="1026"/>
      <c r="S70" s="1027"/>
      <c r="V70" s="264"/>
    </row>
    <row r="71" spans="1:22" ht="13.5" customHeight="1" x14ac:dyDescent="0.25">
      <c r="A71" s="1022"/>
      <c r="B71" s="1023"/>
      <c r="C71" s="1026"/>
      <c r="D71" s="1026"/>
      <c r="E71" s="1026"/>
      <c r="F71" s="1026"/>
      <c r="G71" s="1026"/>
      <c r="H71" s="1026"/>
      <c r="I71" s="1026"/>
      <c r="J71" s="1027"/>
      <c r="K71" s="1022"/>
      <c r="L71" s="1023"/>
      <c r="M71" s="1026"/>
      <c r="N71" s="1026"/>
      <c r="O71" s="1026"/>
      <c r="P71" s="1026"/>
      <c r="Q71" s="1026"/>
      <c r="R71" s="1026"/>
      <c r="S71" s="1027"/>
      <c r="V71" s="264"/>
    </row>
    <row r="72" spans="1:22" ht="9" customHeight="1" thickBot="1" x14ac:dyDescent="0.3">
      <c r="A72" s="1024"/>
      <c r="B72" s="1025"/>
      <c r="C72" s="1028"/>
      <c r="D72" s="1028"/>
      <c r="E72" s="1028"/>
      <c r="F72" s="1028"/>
      <c r="G72" s="1028"/>
      <c r="H72" s="1028"/>
      <c r="I72" s="1028"/>
      <c r="J72" s="1029"/>
      <c r="K72" s="1024"/>
      <c r="L72" s="1025"/>
      <c r="M72" s="1028"/>
      <c r="N72" s="1028"/>
      <c r="O72" s="1028"/>
      <c r="P72" s="1028"/>
      <c r="Q72" s="1028"/>
      <c r="R72" s="1028"/>
      <c r="S72" s="1029"/>
      <c r="V72" s="264"/>
    </row>
    <row r="73" spans="1:22" ht="30" customHeight="1" thickBot="1" x14ac:dyDescent="0.3">
      <c r="A73" s="669" t="s">
        <v>636</v>
      </c>
      <c r="B73" s="670"/>
      <c r="C73" s="670"/>
      <c r="D73" s="670"/>
      <c r="E73" s="670"/>
      <c r="F73" s="670"/>
      <c r="G73" s="670"/>
      <c r="H73" s="670"/>
      <c r="I73" s="670"/>
      <c r="J73" s="670"/>
      <c r="K73" s="670"/>
      <c r="L73" s="670"/>
      <c r="M73" s="670"/>
      <c r="N73" s="670"/>
      <c r="O73" s="670"/>
      <c r="P73" s="670"/>
      <c r="Q73" s="670"/>
      <c r="R73" s="670"/>
      <c r="S73" s="671"/>
      <c r="V73" s="264"/>
    </row>
    <row r="74" spans="1:22" ht="24.75" customHeight="1" thickBot="1" x14ac:dyDescent="0.3">
      <c r="A74" s="1517" t="s">
        <v>637</v>
      </c>
      <c r="B74" s="1518"/>
      <c r="C74" s="1518"/>
      <c r="D74" s="1518"/>
      <c r="E74" s="1518"/>
      <c r="F74" s="1518"/>
      <c r="G74" s="1518"/>
      <c r="H74" s="1518"/>
      <c r="I74" s="1518"/>
      <c r="J74" s="1518"/>
      <c r="K74" s="1518"/>
      <c r="L74" s="1518"/>
      <c r="M74" s="1518"/>
      <c r="N74" s="1518"/>
      <c r="O74" s="1518"/>
      <c r="P74" s="1518"/>
      <c r="Q74" s="1518"/>
      <c r="R74" s="1518"/>
      <c r="S74" s="1519"/>
    </row>
    <row r="75" spans="1:22" ht="24.75" customHeight="1" thickBot="1" x14ac:dyDescent="0.3">
      <c r="A75" s="1520" t="s">
        <v>137</v>
      </c>
      <c r="B75" s="1521"/>
      <c r="C75" s="1521"/>
      <c r="D75" s="1521"/>
      <c r="E75" s="1521"/>
      <c r="F75" s="1521"/>
      <c r="G75" s="1521"/>
      <c r="H75" s="1521"/>
      <c r="I75" s="1521"/>
      <c r="J75" s="1521"/>
      <c r="K75" s="1521"/>
      <c r="L75" s="1521"/>
      <c r="M75" s="1521"/>
      <c r="N75" s="1521"/>
      <c r="O75" s="1521"/>
      <c r="P75" s="1521"/>
      <c r="Q75" s="1521"/>
      <c r="R75" s="1521"/>
      <c r="S75" s="1522"/>
    </row>
    <row r="76" spans="1:22" ht="16.5" thickBot="1" x14ac:dyDescent="0.3">
      <c r="A76" s="1602" t="s">
        <v>539</v>
      </c>
      <c r="B76" s="1603"/>
      <c r="C76" s="1603"/>
      <c r="D76" s="1603"/>
      <c r="E76" s="1603"/>
      <c r="F76" s="1603"/>
      <c r="G76" s="1603"/>
      <c r="H76" s="1603"/>
      <c r="I76" s="1603"/>
      <c r="J76" s="1604" t="s">
        <v>540</v>
      </c>
      <c r="K76" s="1604"/>
      <c r="L76" s="1604"/>
      <c r="M76" s="1604"/>
      <c r="N76" s="1604"/>
      <c r="O76" s="1604"/>
      <c r="P76" s="1604"/>
      <c r="Q76" s="1604"/>
      <c r="R76" s="1604"/>
      <c r="S76" s="1605"/>
      <c r="V76" s="264"/>
    </row>
    <row r="77" spans="1:22" ht="21.75" customHeight="1" x14ac:dyDescent="0.35">
      <c r="A77" s="1565" t="s">
        <v>541</v>
      </c>
      <c r="B77" s="1566"/>
      <c r="C77" s="1567"/>
      <c r="D77" s="1463"/>
      <c r="E77" s="1464"/>
      <c r="F77" s="1465"/>
      <c r="G77" s="1606" t="s">
        <v>452</v>
      </c>
      <c r="H77" s="1607"/>
      <c r="I77" s="1608"/>
      <c r="J77" s="1565" t="s">
        <v>541</v>
      </c>
      <c r="K77" s="1566"/>
      <c r="L77" s="1567"/>
      <c r="M77" s="1463"/>
      <c r="N77" s="1464"/>
      <c r="O77" s="1464"/>
      <c r="P77" s="1465"/>
      <c r="Q77" s="1617" t="s">
        <v>452</v>
      </c>
      <c r="R77" s="1617"/>
      <c r="S77" s="1618"/>
      <c r="V77" s="264"/>
    </row>
    <row r="78" spans="1:22" ht="21.75" thickBot="1" x14ac:dyDescent="0.4">
      <c r="A78" s="1568"/>
      <c r="B78" s="1569"/>
      <c r="C78" s="1570"/>
      <c r="D78" s="1466"/>
      <c r="E78" s="1467"/>
      <c r="F78" s="1468"/>
      <c r="G78" s="1683"/>
      <c r="H78" s="1117"/>
      <c r="I78" s="1118"/>
      <c r="J78" s="1568"/>
      <c r="K78" s="1569"/>
      <c r="L78" s="1570"/>
      <c r="M78" s="1466"/>
      <c r="N78" s="1467"/>
      <c r="O78" s="1467"/>
      <c r="P78" s="1468"/>
      <c r="Q78" s="1116"/>
      <c r="R78" s="1117"/>
      <c r="S78" s="1118"/>
      <c r="V78" s="264"/>
    </row>
    <row r="79" spans="1:22" ht="15" customHeight="1" x14ac:dyDescent="0.25">
      <c r="A79" s="1046" t="s">
        <v>542</v>
      </c>
      <c r="B79" s="1047"/>
      <c r="C79" s="1474" t="str">
        <f>IF(D77="","",C68)</f>
        <v/>
      </c>
      <c r="D79" s="1474"/>
      <c r="E79" s="1474"/>
      <c r="F79" s="1474"/>
      <c r="G79" s="1474"/>
      <c r="H79" s="1474"/>
      <c r="I79" s="1475"/>
      <c r="J79" s="1048" t="s">
        <v>542</v>
      </c>
      <c r="K79" s="1049"/>
      <c r="L79" s="1474" t="str">
        <f>IF(M77="","",C68)</f>
        <v/>
      </c>
      <c r="M79" s="1374"/>
      <c r="N79" s="1374"/>
      <c r="O79" s="1374"/>
      <c r="P79" s="1374"/>
      <c r="Q79" s="1474"/>
      <c r="R79" s="1474"/>
      <c r="S79" s="1475"/>
      <c r="V79" s="264"/>
    </row>
    <row r="80" spans="1:22" ht="15" customHeight="1" x14ac:dyDescent="0.25">
      <c r="A80" s="1046"/>
      <c r="B80" s="1047"/>
      <c r="C80" s="1374"/>
      <c r="D80" s="1374"/>
      <c r="E80" s="1374"/>
      <c r="F80" s="1374"/>
      <c r="G80" s="1374"/>
      <c r="H80" s="1374"/>
      <c r="I80" s="1476"/>
      <c r="J80" s="1022"/>
      <c r="K80" s="1023"/>
      <c r="L80" s="1374"/>
      <c r="M80" s="1374"/>
      <c r="N80" s="1374"/>
      <c r="O80" s="1374"/>
      <c r="P80" s="1374"/>
      <c r="Q80" s="1374"/>
      <c r="R80" s="1374"/>
      <c r="S80" s="1476"/>
      <c r="V80" s="264"/>
    </row>
    <row r="81" spans="1:22" ht="15" customHeight="1" x14ac:dyDescent="0.25">
      <c r="A81" s="1022" t="s">
        <v>543</v>
      </c>
      <c r="B81" s="1023"/>
      <c r="C81" s="120"/>
      <c r="D81" s="120"/>
      <c r="E81" s="120"/>
      <c r="F81" s="120"/>
      <c r="G81" s="120"/>
      <c r="H81" s="120"/>
      <c r="I81" s="121"/>
      <c r="J81" s="1022" t="s">
        <v>543</v>
      </c>
      <c r="K81" s="1023"/>
      <c r="L81" s="1026"/>
      <c r="M81" s="1026"/>
      <c r="N81" s="1026"/>
      <c r="O81" s="1026"/>
      <c r="P81" s="1026"/>
      <c r="Q81" s="1026"/>
      <c r="R81" s="1026"/>
      <c r="S81" s="1027"/>
      <c r="V81" s="264"/>
    </row>
    <row r="82" spans="1:22" ht="15" customHeight="1" x14ac:dyDescent="0.25">
      <c r="A82" s="1022"/>
      <c r="B82" s="1023"/>
      <c r="C82" s="120"/>
      <c r="D82" s="120"/>
      <c r="E82" s="120"/>
      <c r="F82" s="120"/>
      <c r="G82" s="120"/>
      <c r="H82" s="120"/>
      <c r="I82" s="121"/>
      <c r="J82" s="1022"/>
      <c r="K82" s="1023"/>
      <c r="L82" s="1026"/>
      <c r="M82" s="1026"/>
      <c r="N82" s="1026"/>
      <c r="O82" s="1026"/>
      <c r="P82" s="1026"/>
      <c r="Q82" s="1026"/>
      <c r="R82" s="1026"/>
      <c r="S82" s="1027"/>
      <c r="V82" s="264"/>
    </row>
    <row r="83" spans="1:22" ht="15.75" thickBot="1" x14ac:dyDescent="0.3">
      <c r="A83" s="129"/>
      <c r="B83" s="120"/>
      <c r="C83" s="120"/>
      <c r="D83" s="120"/>
      <c r="E83" s="120"/>
      <c r="F83" s="120"/>
      <c r="G83" s="120"/>
      <c r="H83" s="120"/>
      <c r="I83" s="121"/>
      <c r="J83" s="1024"/>
      <c r="K83" s="1025"/>
      <c r="L83" s="1028"/>
      <c r="M83" s="1028"/>
      <c r="N83" s="1028"/>
      <c r="O83" s="1028"/>
      <c r="P83" s="1028"/>
      <c r="Q83" s="1028"/>
      <c r="R83" s="1028"/>
      <c r="S83" s="1029"/>
      <c r="U83" s="264"/>
      <c r="V83" s="264"/>
    </row>
    <row r="84" spans="1:22" ht="15" customHeight="1" x14ac:dyDescent="0.25">
      <c r="A84" s="1044" t="s">
        <v>544</v>
      </c>
      <c r="B84" s="1045"/>
      <c r="C84" s="1596"/>
      <c r="D84" s="1596"/>
      <c r="E84" s="1596"/>
      <c r="F84" s="1596"/>
      <c r="G84" s="1596"/>
      <c r="H84" s="1596"/>
      <c r="I84" s="1597"/>
      <c r="J84" s="1022" t="s">
        <v>544</v>
      </c>
      <c r="K84" s="1023"/>
      <c r="L84" s="1596"/>
      <c r="M84" s="1596"/>
      <c r="N84" s="1596"/>
      <c r="O84" s="1596"/>
      <c r="P84" s="1596"/>
      <c r="Q84" s="1596"/>
      <c r="R84" s="1596"/>
      <c r="S84" s="1597"/>
      <c r="T84" s="1401"/>
      <c r="U84" s="1389"/>
      <c r="V84" s="1389"/>
    </row>
    <row r="85" spans="1:22" ht="28.5" customHeight="1" x14ac:dyDescent="0.25">
      <c r="A85" s="1046"/>
      <c r="B85" s="1047"/>
      <c r="C85" s="1598"/>
      <c r="D85" s="1598"/>
      <c r="E85" s="1598"/>
      <c r="F85" s="1598"/>
      <c r="G85" s="1598"/>
      <c r="H85" s="1598"/>
      <c r="I85" s="1599"/>
      <c r="J85" s="1022"/>
      <c r="K85" s="1023"/>
      <c r="L85" s="1598"/>
      <c r="M85" s="1598"/>
      <c r="N85" s="1598"/>
      <c r="O85" s="1598"/>
      <c r="P85" s="1598"/>
      <c r="Q85" s="1598"/>
      <c r="R85" s="1598"/>
      <c r="S85" s="1599"/>
      <c r="T85" s="1401"/>
      <c r="U85" s="1389"/>
      <c r="V85" s="1389"/>
    </row>
    <row r="86" spans="1:22" ht="15" customHeight="1" x14ac:dyDescent="0.25">
      <c r="A86" s="1022" t="s">
        <v>543</v>
      </c>
      <c r="B86" s="1023"/>
      <c r="C86" s="120"/>
      <c r="D86" s="120"/>
      <c r="E86" s="120"/>
      <c r="F86" s="120"/>
      <c r="G86" s="120"/>
      <c r="H86" s="132"/>
      <c r="I86" s="133"/>
      <c r="J86" s="1022" t="s">
        <v>543</v>
      </c>
      <c r="K86" s="1023"/>
      <c r="L86" s="1026"/>
      <c r="M86" s="1026"/>
      <c r="N86" s="1026"/>
      <c r="O86" s="1026"/>
      <c r="P86" s="1026"/>
      <c r="Q86" s="1026"/>
      <c r="R86" s="1026"/>
      <c r="S86" s="1027"/>
      <c r="U86" s="1389"/>
      <c r="V86" s="1389"/>
    </row>
    <row r="87" spans="1:22" ht="15" customHeight="1" x14ac:dyDescent="0.25">
      <c r="A87" s="1022"/>
      <c r="B87" s="1023"/>
      <c r="C87" s="120"/>
      <c r="D87" s="120"/>
      <c r="E87" s="120"/>
      <c r="F87" s="120"/>
      <c r="G87" s="120"/>
      <c r="H87" s="132"/>
      <c r="I87" s="133"/>
      <c r="J87" s="1022"/>
      <c r="K87" s="1023"/>
      <c r="L87" s="1026"/>
      <c r="M87" s="1026"/>
      <c r="N87" s="1026"/>
      <c r="O87" s="1026"/>
      <c r="P87" s="1026"/>
      <c r="Q87" s="1026"/>
      <c r="R87" s="1026"/>
      <c r="S87" s="1027"/>
      <c r="U87" s="1389"/>
      <c r="V87" s="1389"/>
    </row>
    <row r="88" spans="1:22" ht="15.75" customHeight="1" thickBot="1" x14ac:dyDescent="0.3">
      <c r="A88" s="130"/>
      <c r="B88" s="131"/>
      <c r="C88" s="131"/>
      <c r="D88" s="131"/>
      <c r="E88" s="131"/>
      <c r="F88" s="131"/>
      <c r="G88" s="131"/>
      <c r="H88" s="134"/>
      <c r="I88" s="135"/>
      <c r="J88" s="129"/>
      <c r="K88" s="120"/>
      <c r="L88" s="1026"/>
      <c r="M88" s="1026"/>
      <c r="N88" s="1026"/>
      <c r="O88" s="1026"/>
      <c r="P88" s="1026"/>
      <c r="Q88" s="1026"/>
      <c r="R88" s="1026"/>
      <c r="S88" s="1027"/>
      <c r="U88" s="1389"/>
      <c r="V88" s="1389"/>
    </row>
    <row r="89" spans="1:22" ht="15" customHeight="1" x14ac:dyDescent="0.25">
      <c r="A89" s="1083" t="s">
        <v>638</v>
      </c>
      <c r="B89" s="1084"/>
      <c r="C89" s="1084"/>
      <c r="D89" s="1084"/>
      <c r="E89" s="1084"/>
      <c r="F89" s="1084"/>
      <c r="G89" s="1084"/>
      <c r="H89" s="1084"/>
      <c r="I89" s="1085"/>
      <c r="J89" s="1543" t="s">
        <v>638</v>
      </c>
      <c r="K89" s="1544"/>
      <c r="L89" s="1544"/>
      <c r="M89" s="1544"/>
      <c r="N89" s="1544"/>
      <c r="O89" s="1544"/>
      <c r="P89" s="1544"/>
      <c r="Q89" s="1544"/>
      <c r="R89" s="1544"/>
      <c r="S89" s="1545"/>
      <c r="U89" s="1389"/>
      <c r="V89" s="1389"/>
    </row>
    <row r="90" spans="1:22" ht="51" customHeight="1" thickBot="1" x14ac:dyDescent="0.3">
      <c r="A90" s="1086"/>
      <c r="B90" s="1087"/>
      <c r="C90" s="1087"/>
      <c r="D90" s="1087"/>
      <c r="E90" s="1087"/>
      <c r="F90" s="1087"/>
      <c r="G90" s="1087"/>
      <c r="H90" s="1087"/>
      <c r="I90" s="1088"/>
      <c r="J90" s="1086"/>
      <c r="K90" s="1087"/>
      <c r="L90" s="1087"/>
      <c r="M90" s="1087"/>
      <c r="N90" s="1087"/>
      <c r="O90" s="1087"/>
      <c r="P90" s="1087"/>
      <c r="Q90" s="1087"/>
      <c r="R90" s="1087"/>
      <c r="S90" s="1088"/>
      <c r="U90" s="1389"/>
      <c r="V90" s="1389"/>
    </row>
    <row r="91" spans="1:22" ht="28.5" customHeight="1" thickBot="1" x14ac:dyDescent="0.3">
      <c r="A91" s="669" t="s">
        <v>639</v>
      </c>
      <c r="B91" s="670"/>
      <c r="C91" s="670"/>
      <c r="D91" s="670"/>
      <c r="E91" s="670"/>
      <c r="F91" s="670"/>
      <c r="G91" s="670"/>
      <c r="H91" s="670"/>
      <c r="I91" s="670"/>
      <c r="J91" s="670"/>
      <c r="K91" s="670"/>
      <c r="L91" s="670"/>
      <c r="M91" s="670"/>
      <c r="N91" s="670"/>
      <c r="O91" s="670"/>
      <c r="P91" s="670"/>
      <c r="Q91" s="670"/>
      <c r="R91" s="670"/>
      <c r="S91" s="671"/>
    </row>
    <row r="92" spans="1:22" x14ac:dyDescent="0.25">
      <c r="A92" s="1592" t="s">
        <v>547</v>
      </c>
      <c r="B92" s="1593"/>
      <c r="C92" s="1593"/>
      <c r="D92" s="1527"/>
      <c r="E92" s="1529" t="s">
        <v>548</v>
      </c>
      <c r="F92" s="1530"/>
      <c r="G92" s="1531"/>
      <c r="H92" s="1529"/>
      <c r="I92" s="1530"/>
      <c r="J92" s="1530"/>
      <c r="K92" s="1531"/>
      <c r="L92" s="1535" t="s">
        <v>549</v>
      </c>
      <c r="M92" s="1535"/>
      <c r="N92" s="1535"/>
      <c r="O92" s="1535"/>
      <c r="P92" s="1537"/>
      <c r="Q92" s="1538"/>
      <c r="R92" s="1538"/>
      <c r="S92" s="1539"/>
    </row>
    <row r="93" spans="1:22" ht="15.75" thickBot="1" x14ac:dyDescent="0.3">
      <c r="A93" s="1594"/>
      <c r="B93" s="1595"/>
      <c r="C93" s="1595"/>
      <c r="D93" s="1528"/>
      <c r="E93" s="1532"/>
      <c r="F93" s="1533"/>
      <c r="G93" s="1534"/>
      <c r="H93" s="1532"/>
      <c r="I93" s="1533"/>
      <c r="J93" s="1533"/>
      <c r="K93" s="1534"/>
      <c r="L93" s="1536"/>
      <c r="M93" s="1536"/>
      <c r="N93" s="1536"/>
      <c r="O93" s="1536"/>
      <c r="P93" s="1540"/>
      <c r="Q93" s="1541"/>
      <c r="R93" s="1541"/>
      <c r="S93" s="1542"/>
    </row>
    <row r="94" spans="1:22" ht="18" customHeight="1" x14ac:dyDescent="0.25">
      <c r="A94" s="1667" t="s">
        <v>610</v>
      </c>
      <c r="B94" s="1668"/>
      <c r="C94" s="1668"/>
      <c r="D94" s="1668"/>
      <c r="E94" s="1668"/>
      <c r="F94" s="1671" t="s">
        <v>612</v>
      </c>
      <c r="G94" s="1668"/>
      <c r="H94" s="1668"/>
      <c r="I94" s="1668"/>
      <c r="J94" s="1668"/>
      <c r="K94" s="1672"/>
      <c r="L94" s="1675" t="s">
        <v>128</v>
      </c>
      <c r="M94" s="1676"/>
      <c r="N94" s="1676"/>
      <c r="O94" s="1677"/>
      <c r="P94" s="1671" t="s">
        <v>129</v>
      </c>
      <c r="Q94" s="1668"/>
      <c r="R94" s="1668"/>
      <c r="S94" s="1681"/>
    </row>
    <row r="95" spans="1:22" ht="15" customHeight="1" thickBot="1" x14ac:dyDescent="0.3">
      <c r="A95" s="1669"/>
      <c r="B95" s="1670"/>
      <c r="C95" s="1670"/>
      <c r="D95" s="1670"/>
      <c r="E95" s="1670"/>
      <c r="F95" s="1673"/>
      <c r="G95" s="1670"/>
      <c r="H95" s="1670"/>
      <c r="I95" s="1670"/>
      <c r="J95" s="1670"/>
      <c r="K95" s="1674"/>
      <c r="L95" s="1678"/>
      <c r="M95" s="1679"/>
      <c r="N95" s="1679"/>
      <c r="O95" s="1680"/>
      <c r="P95" s="1673"/>
      <c r="Q95" s="1670"/>
      <c r="R95" s="1670"/>
      <c r="S95" s="1682"/>
    </row>
    <row r="96" spans="1:22"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4.45" customHeight="1" x14ac:dyDescent="0.25"/>
    <row r="104" ht="14.45" customHeight="1" x14ac:dyDescent="0.25"/>
    <row r="105" ht="14.45" customHeight="1" x14ac:dyDescent="0.25"/>
    <row r="106" ht="14.45" customHeight="1" x14ac:dyDescent="0.25"/>
    <row r="107" ht="15" customHeight="1" x14ac:dyDescent="0.25"/>
    <row r="108" ht="15" customHeight="1" x14ac:dyDescent="0.25"/>
  </sheetData>
  <mergeCells count="226">
    <mergeCell ref="J7:K7"/>
    <mergeCell ref="L7:M7"/>
    <mergeCell ref="N7:O7"/>
    <mergeCell ref="A8:D9"/>
    <mergeCell ref="H8:I9"/>
    <mergeCell ref="M8:P9"/>
    <mergeCell ref="A1:D7"/>
    <mergeCell ref="E1:O3"/>
    <mergeCell ref="P1:S7"/>
    <mergeCell ref="E4:O5"/>
    <mergeCell ref="E6:G7"/>
    <mergeCell ref="H6:I6"/>
    <mergeCell ref="J6:K6"/>
    <mergeCell ref="L6:M6"/>
    <mergeCell ref="N6:O6"/>
    <mergeCell ref="H7:I7"/>
    <mergeCell ref="A12:B12"/>
    <mergeCell ref="C12:E12"/>
    <mergeCell ref="F12:H12"/>
    <mergeCell ref="I12:K12"/>
    <mergeCell ref="L12:O12"/>
    <mergeCell ref="P12:S12"/>
    <mergeCell ref="A10:S10"/>
    <mergeCell ref="A11:B11"/>
    <mergeCell ref="C11:E11"/>
    <mergeCell ref="F11:H11"/>
    <mergeCell ref="I11:K11"/>
    <mergeCell ref="L11:O11"/>
    <mergeCell ref="P11:S11"/>
    <mergeCell ref="A13:H13"/>
    <mergeCell ref="I13:S13"/>
    <mergeCell ref="A14:H14"/>
    <mergeCell ref="I14:S14"/>
    <mergeCell ref="A15:E15"/>
    <mergeCell ref="F15:G15"/>
    <mergeCell ref="I15:J16"/>
    <mergeCell ref="K15:S16"/>
    <mergeCell ref="A16:E16"/>
    <mergeCell ref="F16:G16"/>
    <mergeCell ref="A19:B19"/>
    <mergeCell ref="C19:E19"/>
    <mergeCell ref="F19:H19"/>
    <mergeCell ref="I19:K19"/>
    <mergeCell ref="L19:O19"/>
    <mergeCell ref="P19:S19"/>
    <mergeCell ref="A17:S17"/>
    <mergeCell ref="A18:B18"/>
    <mergeCell ref="C18:E18"/>
    <mergeCell ref="F18:H18"/>
    <mergeCell ref="I18:K18"/>
    <mergeCell ref="L18:O18"/>
    <mergeCell ref="P18:S18"/>
    <mergeCell ref="A20:F20"/>
    <mergeCell ref="G20:M20"/>
    <mergeCell ref="N20:O20"/>
    <mergeCell ref="P20:Q20"/>
    <mergeCell ref="R20:S20"/>
    <mergeCell ref="A21:F21"/>
    <mergeCell ref="G21:M21"/>
    <mergeCell ref="N21:O21"/>
    <mergeCell ref="P21:Q21"/>
    <mergeCell ref="R21:S21"/>
    <mergeCell ref="A25:B25"/>
    <mergeCell ref="C25:E25"/>
    <mergeCell ref="F25:H25"/>
    <mergeCell ref="I25:K25"/>
    <mergeCell ref="L25:O25"/>
    <mergeCell ref="P25:S25"/>
    <mergeCell ref="A22:S22"/>
    <mergeCell ref="O23:Q23"/>
    <mergeCell ref="R23:S23"/>
    <mergeCell ref="A24:B24"/>
    <mergeCell ref="C24:E24"/>
    <mergeCell ref="F24:H24"/>
    <mergeCell ref="I24:K24"/>
    <mergeCell ref="L24:O24"/>
    <mergeCell ref="P24:S24"/>
    <mergeCell ref="A28:S28"/>
    <mergeCell ref="A29:E30"/>
    <mergeCell ref="F29:F30"/>
    <mergeCell ref="G29:J30"/>
    <mergeCell ref="K29:K30"/>
    <mergeCell ref="L29:M30"/>
    <mergeCell ref="N29:S30"/>
    <mergeCell ref="A26:F26"/>
    <mergeCell ref="G26:M26"/>
    <mergeCell ref="N26:O26"/>
    <mergeCell ref="P26:Q26"/>
    <mergeCell ref="R26:S26"/>
    <mergeCell ref="A27:F27"/>
    <mergeCell ref="G27:M27"/>
    <mergeCell ref="N27:O27"/>
    <mergeCell ref="P27:Q27"/>
    <mergeCell ref="R27:S27"/>
    <mergeCell ref="A37:E37"/>
    <mergeCell ref="F37:J37"/>
    <mergeCell ref="K37:L37"/>
    <mergeCell ref="A38:E38"/>
    <mergeCell ref="F38:J38"/>
    <mergeCell ref="K38:L38"/>
    <mergeCell ref="A31:S31"/>
    <mergeCell ref="A32:E36"/>
    <mergeCell ref="F32:J36"/>
    <mergeCell ref="K32:L36"/>
    <mergeCell ref="M32:S32"/>
    <mergeCell ref="S33:S36"/>
    <mergeCell ref="S41:S42"/>
    <mergeCell ref="F42:K42"/>
    <mergeCell ref="A43:J43"/>
    <mergeCell ref="K43:L43"/>
    <mergeCell ref="M43:Q43"/>
    <mergeCell ref="R43:S43"/>
    <mergeCell ref="A39:E39"/>
    <mergeCell ref="F39:J39"/>
    <mergeCell ref="K39:L39"/>
    <mergeCell ref="A40:J40"/>
    <mergeCell ref="K40:L40"/>
    <mergeCell ref="A41:E42"/>
    <mergeCell ref="F41:K41"/>
    <mergeCell ref="A46:B47"/>
    <mergeCell ref="C46:E47"/>
    <mergeCell ref="F46:L47"/>
    <mergeCell ref="S46:S47"/>
    <mergeCell ref="A48:B49"/>
    <mergeCell ref="C48:E49"/>
    <mergeCell ref="F48:L49"/>
    <mergeCell ref="S48:S49"/>
    <mergeCell ref="A44:S44"/>
    <mergeCell ref="A45:B45"/>
    <mergeCell ref="C45:E45"/>
    <mergeCell ref="F45:L45"/>
    <mergeCell ref="A56:G57"/>
    <mergeCell ref="H56:I57"/>
    <mergeCell ref="J56:L57"/>
    <mergeCell ref="M56:N57"/>
    <mergeCell ref="O56:P57"/>
    <mergeCell ref="Q56:S57"/>
    <mergeCell ref="A54:L54"/>
    <mergeCell ref="A55:L55"/>
    <mergeCell ref="A50:B51"/>
    <mergeCell ref="C50:E51"/>
    <mergeCell ref="F50:L51"/>
    <mergeCell ref="S50:S51"/>
    <mergeCell ref="A52:B53"/>
    <mergeCell ref="C52:E53"/>
    <mergeCell ref="F52:L53"/>
    <mergeCell ref="S52:S53"/>
    <mergeCell ref="A58:S58"/>
    <mergeCell ref="A59:D59"/>
    <mergeCell ref="E59:G59"/>
    <mergeCell ref="H59:J59"/>
    <mergeCell ref="K59:L60"/>
    <mergeCell ref="M59:O59"/>
    <mergeCell ref="P59:Q59"/>
    <mergeCell ref="R59:S59"/>
    <mergeCell ref="A60:D60"/>
    <mergeCell ref="E60:G60"/>
    <mergeCell ref="A64:D64"/>
    <mergeCell ref="E64:F64"/>
    <mergeCell ref="G64:L65"/>
    <mergeCell ref="M64:S65"/>
    <mergeCell ref="A65:D65"/>
    <mergeCell ref="E65:F65"/>
    <mergeCell ref="H60:J60"/>
    <mergeCell ref="M60:O60"/>
    <mergeCell ref="P60:Q60"/>
    <mergeCell ref="R60:S60"/>
    <mergeCell ref="A61:F63"/>
    <mergeCell ref="G61:L63"/>
    <mergeCell ref="M61:S63"/>
    <mergeCell ref="A66:S67"/>
    <mergeCell ref="A68:B69"/>
    <mergeCell ref="C68:J69"/>
    <mergeCell ref="K68:M69"/>
    <mergeCell ref="N68:S69"/>
    <mergeCell ref="A70:B72"/>
    <mergeCell ref="C70:J72"/>
    <mergeCell ref="K70:L72"/>
    <mergeCell ref="M70:S72"/>
    <mergeCell ref="A73:S73"/>
    <mergeCell ref="A74:S74"/>
    <mergeCell ref="A75:S75"/>
    <mergeCell ref="A76:I76"/>
    <mergeCell ref="J76:S76"/>
    <mergeCell ref="A77:C78"/>
    <mergeCell ref="D77:F78"/>
    <mergeCell ref="G77:I77"/>
    <mergeCell ref="J77:L78"/>
    <mergeCell ref="M77:P78"/>
    <mergeCell ref="A81:B82"/>
    <mergeCell ref="J81:K83"/>
    <mergeCell ref="L81:S83"/>
    <mergeCell ref="A84:B85"/>
    <mergeCell ref="C84:I85"/>
    <mergeCell ref="J84:K85"/>
    <mergeCell ref="L84:S85"/>
    <mergeCell ref="Q77:S77"/>
    <mergeCell ref="G78:I78"/>
    <mergeCell ref="Q78:S78"/>
    <mergeCell ref="A79:B80"/>
    <mergeCell ref="C79:I80"/>
    <mergeCell ref="J79:K80"/>
    <mergeCell ref="L79:S80"/>
    <mergeCell ref="T84:T85"/>
    <mergeCell ref="U84:V85"/>
    <mergeCell ref="A86:B87"/>
    <mergeCell ref="J86:K87"/>
    <mergeCell ref="L86:S88"/>
    <mergeCell ref="U86:V87"/>
    <mergeCell ref="U88:V89"/>
    <mergeCell ref="A89:I89"/>
    <mergeCell ref="J89:S89"/>
    <mergeCell ref="A94:E95"/>
    <mergeCell ref="F94:K95"/>
    <mergeCell ref="L94:O95"/>
    <mergeCell ref="P94:S95"/>
    <mergeCell ref="A90:I90"/>
    <mergeCell ref="J90:S90"/>
    <mergeCell ref="U90:V90"/>
    <mergeCell ref="A91:S91"/>
    <mergeCell ref="A92:C93"/>
    <mergeCell ref="D92:D93"/>
    <mergeCell ref="E92:G93"/>
    <mergeCell ref="H92:K93"/>
    <mergeCell ref="L92:O93"/>
    <mergeCell ref="P92:S93"/>
  </mergeCells>
  <conditionalFormatting sqref="K40:L40">
    <cfRule type="containsText" dxfId="8" priority="7" operator="containsText" text="DETERMINAR TRES (03) COMPROMISOS">
      <formula>NOT(ISERROR(SEARCH("DETERMINAR TRES (03) COMPROMISOS",K40)))</formula>
    </cfRule>
    <cfRule type="containsText" dxfId="7" priority="9" operator="containsText" text="MENOR">
      <formula>NOT(ISERROR(SEARCH("MENOR",K40)))</formula>
    </cfRule>
    <cfRule type="containsText" dxfId="6" priority="10" operator="containsText" text="MAYOR">
      <formula>NOT(ISERROR(SEARCH("MAYOR",K40)))</formula>
    </cfRule>
  </conditionalFormatting>
  <conditionalFormatting sqref="L41">
    <cfRule type="containsText" dxfId="5" priority="8" operator="containsText" text="No Aplica">
      <formula>NOT(ISERROR(SEARCH("No Aplica",L41)))</formula>
    </cfRule>
  </conditionalFormatting>
  <conditionalFormatting sqref="H56:I57">
    <cfRule type="containsText" dxfId="4" priority="6" operator="containsText" text="DETERMINAR CUATRO (04) COMPETENCIAS">
      <formula>NOT(ISERROR(SEARCH("DETERMINAR CUATRO (04) COMPETENCIAS",H56)))</formula>
    </cfRule>
  </conditionalFormatting>
  <conditionalFormatting sqref="A25:S25">
    <cfRule type="expression" dxfId="3" priority="5">
      <formula>$R$23="NO"</formula>
    </cfRule>
  </conditionalFormatting>
  <conditionalFormatting sqref="A27:S27">
    <cfRule type="expression" dxfId="2" priority="4">
      <formula>$R$23="NO"</formula>
    </cfRule>
  </conditionalFormatting>
  <conditionalFormatting sqref="S46:S53">
    <cfRule type="containsText" dxfId="1" priority="3" operator="containsText" text="REPETIDA">
      <formula>NOT(ISERROR(SEARCH("REPETIDA",S46)))</formula>
    </cfRule>
  </conditionalFormatting>
  <conditionalFormatting sqref="F46:L53">
    <cfRule type="containsText" dxfId="0" priority="1" operator="containsText" text="REPETIDA">
      <formula>NOT(ISERROR(SEARCH("REPETIDA",F46)))</formula>
    </cfRule>
  </conditionalFormatting>
  <dataValidations count="32">
    <dataValidation type="whole" allowBlank="1" showInputMessage="1" showErrorMessage="1" error="RECUERDE: PERÍODOS SUPERIORES A 30 DÍAS" sqref="N41:R41 JJ41:JN41 TF41:TJ41 ADB41:ADF41 AMX41:ANB41 AWT41:AWX41 BGP41:BGT41 BQL41:BQP41 CAH41:CAL41 CKD41:CKH41 CTZ41:CUD41 DDV41:DDZ41 DNR41:DNV41 DXN41:DXR41 EHJ41:EHN41 ERF41:ERJ41 FBB41:FBF41 FKX41:FLB41 FUT41:FUX41 GEP41:GET41 GOL41:GOP41 GYH41:GYL41 HID41:HIH41 HRZ41:HSD41 IBV41:IBZ41 ILR41:ILV41 IVN41:IVR41 JFJ41:JFN41 JPF41:JPJ41 JZB41:JZF41 KIX41:KJB41 KST41:KSX41 LCP41:LCT41 LML41:LMP41 LWH41:LWL41 MGD41:MGH41 MPZ41:MQD41 MZV41:MZZ41 NJR41:NJV41 NTN41:NTR41 ODJ41:ODN41 ONF41:ONJ41 OXB41:OXF41 PGX41:PHB41 PQT41:PQX41 QAP41:QAT41 QKL41:QKP41 QUH41:QUL41 RED41:REH41 RNZ41:ROD41 RXV41:RXZ41 SHR41:SHV41 SRN41:SRR41 TBJ41:TBN41 TLF41:TLJ41 TVB41:TVF41 UEX41:UFB41 UOT41:UOX41 UYP41:UYT41 VIL41:VIP41 VSH41:VSL41 WCD41:WCH41 WLZ41:WMD41 WVV41:WVZ41 N65577:R65577 JJ65577:JN65577 TF65577:TJ65577 ADB65577:ADF65577 AMX65577:ANB65577 AWT65577:AWX65577 BGP65577:BGT65577 BQL65577:BQP65577 CAH65577:CAL65577 CKD65577:CKH65577 CTZ65577:CUD65577 DDV65577:DDZ65577 DNR65577:DNV65577 DXN65577:DXR65577 EHJ65577:EHN65577 ERF65577:ERJ65577 FBB65577:FBF65577 FKX65577:FLB65577 FUT65577:FUX65577 GEP65577:GET65577 GOL65577:GOP65577 GYH65577:GYL65577 HID65577:HIH65577 HRZ65577:HSD65577 IBV65577:IBZ65577 ILR65577:ILV65577 IVN65577:IVR65577 JFJ65577:JFN65577 JPF65577:JPJ65577 JZB65577:JZF65577 KIX65577:KJB65577 KST65577:KSX65577 LCP65577:LCT65577 LML65577:LMP65577 LWH65577:LWL65577 MGD65577:MGH65577 MPZ65577:MQD65577 MZV65577:MZZ65577 NJR65577:NJV65577 NTN65577:NTR65577 ODJ65577:ODN65577 ONF65577:ONJ65577 OXB65577:OXF65577 PGX65577:PHB65577 PQT65577:PQX65577 QAP65577:QAT65577 QKL65577:QKP65577 QUH65577:QUL65577 RED65577:REH65577 RNZ65577:ROD65577 RXV65577:RXZ65577 SHR65577:SHV65577 SRN65577:SRR65577 TBJ65577:TBN65577 TLF65577:TLJ65577 TVB65577:TVF65577 UEX65577:UFB65577 UOT65577:UOX65577 UYP65577:UYT65577 VIL65577:VIP65577 VSH65577:VSL65577 WCD65577:WCH65577 WLZ65577:WMD65577 WVV65577:WVZ65577 N131113:R131113 JJ131113:JN131113 TF131113:TJ131113 ADB131113:ADF131113 AMX131113:ANB131113 AWT131113:AWX131113 BGP131113:BGT131113 BQL131113:BQP131113 CAH131113:CAL131113 CKD131113:CKH131113 CTZ131113:CUD131113 DDV131113:DDZ131113 DNR131113:DNV131113 DXN131113:DXR131113 EHJ131113:EHN131113 ERF131113:ERJ131113 FBB131113:FBF131113 FKX131113:FLB131113 FUT131113:FUX131113 GEP131113:GET131113 GOL131113:GOP131113 GYH131113:GYL131113 HID131113:HIH131113 HRZ131113:HSD131113 IBV131113:IBZ131113 ILR131113:ILV131113 IVN131113:IVR131113 JFJ131113:JFN131113 JPF131113:JPJ131113 JZB131113:JZF131113 KIX131113:KJB131113 KST131113:KSX131113 LCP131113:LCT131113 LML131113:LMP131113 LWH131113:LWL131113 MGD131113:MGH131113 MPZ131113:MQD131113 MZV131113:MZZ131113 NJR131113:NJV131113 NTN131113:NTR131113 ODJ131113:ODN131113 ONF131113:ONJ131113 OXB131113:OXF131113 PGX131113:PHB131113 PQT131113:PQX131113 QAP131113:QAT131113 QKL131113:QKP131113 QUH131113:QUL131113 RED131113:REH131113 RNZ131113:ROD131113 RXV131113:RXZ131113 SHR131113:SHV131113 SRN131113:SRR131113 TBJ131113:TBN131113 TLF131113:TLJ131113 TVB131113:TVF131113 UEX131113:UFB131113 UOT131113:UOX131113 UYP131113:UYT131113 VIL131113:VIP131113 VSH131113:VSL131113 WCD131113:WCH131113 WLZ131113:WMD131113 WVV131113:WVZ131113 N196649:R196649 JJ196649:JN196649 TF196649:TJ196649 ADB196649:ADF196649 AMX196649:ANB196649 AWT196649:AWX196649 BGP196649:BGT196649 BQL196649:BQP196649 CAH196649:CAL196649 CKD196649:CKH196649 CTZ196649:CUD196649 DDV196649:DDZ196649 DNR196649:DNV196649 DXN196649:DXR196649 EHJ196649:EHN196649 ERF196649:ERJ196649 FBB196649:FBF196649 FKX196649:FLB196649 FUT196649:FUX196649 GEP196649:GET196649 GOL196649:GOP196649 GYH196649:GYL196649 HID196649:HIH196649 HRZ196649:HSD196649 IBV196649:IBZ196649 ILR196649:ILV196649 IVN196649:IVR196649 JFJ196649:JFN196649 JPF196649:JPJ196649 JZB196649:JZF196649 KIX196649:KJB196649 KST196649:KSX196649 LCP196649:LCT196649 LML196649:LMP196649 LWH196649:LWL196649 MGD196649:MGH196649 MPZ196649:MQD196649 MZV196649:MZZ196649 NJR196649:NJV196649 NTN196649:NTR196649 ODJ196649:ODN196649 ONF196649:ONJ196649 OXB196649:OXF196649 PGX196649:PHB196649 PQT196649:PQX196649 QAP196649:QAT196649 QKL196649:QKP196649 QUH196649:QUL196649 RED196649:REH196649 RNZ196649:ROD196649 RXV196649:RXZ196649 SHR196649:SHV196649 SRN196649:SRR196649 TBJ196649:TBN196649 TLF196649:TLJ196649 TVB196649:TVF196649 UEX196649:UFB196649 UOT196649:UOX196649 UYP196649:UYT196649 VIL196649:VIP196649 VSH196649:VSL196649 WCD196649:WCH196649 WLZ196649:WMD196649 WVV196649:WVZ196649 N262185:R262185 JJ262185:JN262185 TF262185:TJ262185 ADB262185:ADF262185 AMX262185:ANB262185 AWT262185:AWX262185 BGP262185:BGT262185 BQL262185:BQP262185 CAH262185:CAL262185 CKD262185:CKH262185 CTZ262185:CUD262185 DDV262185:DDZ262185 DNR262185:DNV262185 DXN262185:DXR262185 EHJ262185:EHN262185 ERF262185:ERJ262185 FBB262185:FBF262185 FKX262185:FLB262185 FUT262185:FUX262185 GEP262185:GET262185 GOL262185:GOP262185 GYH262185:GYL262185 HID262185:HIH262185 HRZ262185:HSD262185 IBV262185:IBZ262185 ILR262185:ILV262185 IVN262185:IVR262185 JFJ262185:JFN262185 JPF262185:JPJ262185 JZB262185:JZF262185 KIX262185:KJB262185 KST262185:KSX262185 LCP262185:LCT262185 LML262185:LMP262185 LWH262185:LWL262185 MGD262185:MGH262185 MPZ262185:MQD262185 MZV262185:MZZ262185 NJR262185:NJV262185 NTN262185:NTR262185 ODJ262185:ODN262185 ONF262185:ONJ262185 OXB262185:OXF262185 PGX262185:PHB262185 PQT262185:PQX262185 QAP262185:QAT262185 QKL262185:QKP262185 QUH262185:QUL262185 RED262185:REH262185 RNZ262185:ROD262185 RXV262185:RXZ262185 SHR262185:SHV262185 SRN262185:SRR262185 TBJ262185:TBN262185 TLF262185:TLJ262185 TVB262185:TVF262185 UEX262185:UFB262185 UOT262185:UOX262185 UYP262185:UYT262185 VIL262185:VIP262185 VSH262185:VSL262185 WCD262185:WCH262185 WLZ262185:WMD262185 WVV262185:WVZ262185 N327721:R327721 JJ327721:JN327721 TF327721:TJ327721 ADB327721:ADF327721 AMX327721:ANB327721 AWT327721:AWX327721 BGP327721:BGT327721 BQL327721:BQP327721 CAH327721:CAL327721 CKD327721:CKH327721 CTZ327721:CUD327721 DDV327721:DDZ327721 DNR327721:DNV327721 DXN327721:DXR327721 EHJ327721:EHN327721 ERF327721:ERJ327721 FBB327721:FBF327721 FKX327721:FLB327721 FUT327721:FUX327721 GEP327721:GET327721 GOL327721:GOP327721 GYH327721:GYL327721 HID327721:HIH327721 HRZ327721:HSD327721 IBV327721:IBZ327721 ILR327721:ILV327721 IVN327721:IVR327721 JFJ327721:JFN327721 JPF327721:JPJ327721 JZB327721:JZF327721 KIX327721:KJB327721 KST327721:KSX327721 LCP327721:LCT327721 LML327721:LMP327721 LWH327721:LWL327721 MGD327721:MGH327721 MPZ327721:MQD327721 MZV327721:MZZ327721 NJR327721:NJV327721 NTN327721:NTR327721 ODJ327721:ODN327721 ONF327721:ONJ327721 OXB327721:OXF327721 PGX327721:PHB327721 PQT327721:PQX327721 QAP327721:QAT327721 QKL327721:QKP327721 QUH327721:QUL327721 RED327721:REH327721 RNZ327721:ROD327721 RXV327721:RXZ327721 SHR327721:SHV327721 SRN327721:SRR327721 TBJ327721:TBN327721 TLF327721:TLJ327721 TVB327721:TVF327721 UEX327721:UFB327721 UOT327721:UOX327721 UYP327721:UYT327721 VIL327721:VIP327721 VSH327721:VSL327721 WCD327721:WCH327721 WLZ327721:WMD327721 WVV327721:WVZ327721 N393257:R393257 JJ393257:JN393257 TF393257:TJ393257 ADB393257:ADF393257 AMX393257:ANB393257 AWT393257:AWX393257 BGP393257:BGT393257 BQL393257:BQP393257 CAH393257:CAL393257 CKD393257:CKH393257 CTZ393257:CUD393257 DDV393257:DDZ393257 DNR393257:DNV393257 DXN393257:DXR393257 EHJ393257:EHN393257 ERF393257:ERJ393257 FBB393257:FBF393257 FKX393257:FLB393257 FUT393257:FUX393257 GEP393257:GET393257 GOL393257:GOP393257 GYH393257:GYL393257 HID393257:HIH393257 HRZ393257:HSD393257 IBV393257:IBZ393257 ILR393257:ILV393257 IVN393257:IVR393257 JFJ393257:JFN393257 JPF393257:JPJ393257 JZB393257:JZF393257 KIX393257:KJB393257 KST393257:KSX393257 LCP393257:LCT393257 LML393257:LMP393257 LWH393257:LWL393257 MGD393257:MGH393257 MPZ393257:MQD393257 MZV393257:MZZ393257 NJR393257:NJV393257 NTN393257:NTR393257 ODJ393257:ODN393257 ONF393257:ONJ393257 OXB393257:OXF393257 PGX393257:PHB393257 PQT393257:PQX393257 QAP393257:QAT393257 QKL393257:QKP393257 QUH393257:QUL393257 RED393257:REH393257 RNZ393257:ROD393257 RXV393257:RXZ393257 SHR393257:SHV393257 SRN393257:SRR393257 TBJ393257:TBN393257 TLF393257:TLJ393257 TVB393257:TVF393257 UEX393257:UFB393257 UOT393257:UOX393257 UYP393257:UYT393257 VIL393257:VIP393257 VSH393257:VSL393257 WCD393257:WCH393257 WLZ393257:WMD393257 WVV393257:WVZ393257 N458793:R458793 JJ458793:JN458793 TF458793:TJ458793 ADB458793:ADF458793 AMX458793:ANB458793 AWT458793:AWX458793 BGP458793:BGT458793 BQL458793:BQP458793 CAH458793:CAL458793 CKD458793:CKH458793 CTZ458793:CUD458793 DDV458793:DDZ458793 DNR458793:DNV458793 DXN458793:DXR458793 EHJ458793:EHN458793 ERF458793:ERJ458793 FBB458793:FBF458793 FKX458793:FLB458793 FUT458793:FUX458793 GEP458793:GET458793 GOL458793:GOP458793 GYH458793:GYL458793 HID458793:HIH458793 HRZ458793:HSD458793 IBV458793:IBZ458793 ILR458793:ILV458793 IVN458793:IVR458793 JFJ458793:JFN458793 JPF458793:JPJ458793 JZB458793:JZF458793 KIX458793:KJB458793 KST458793:KSX458793 LCP458793:LCT458793 LML458793:LMP458793 LWH458793:LWL458793 MGD458793:MGH458793 MPZ458793:MQD458793 MZV458793:MZZ458793 NJR458793:NJV458793 NTN458793:NTR458793 ODJ458793:ODN458793 ONF458793:ONJ458793 OXB458793:OXF458793 PGX458793:PHB458793 PQT458793:PQX458793 QAP458793:QAT458793 QKL458793:QKP458793 QUH458793:QUL458793 RED458793:REH458793 RNZ458793:ROD458793 RXV458793:RXZ458793 SHR458793:SHV458793 SRN458793:SRR458793 TBJ458793:TBN458793 TLF458793:TLJ458793 TVB458793:TVF458793 UEX458793:UFB458793 UOT458793:UOX458793 UYP458793:UYT458793 VIL458793:VIP458793 VSH458793:VSL458793 WCD458793:WCH458793 WLZ458793:WMD458793 WVV458793:WVZ458793 N524329:R524329 JJ524329:JN524329 TF524329:TJ524329 ADB524329:ADF524329 AMX524329:ANB524329 AWT524329:AWX524329 BGP524329:BGT524329 BQL524329:BQP524329 CAH524329:CAL524329 CKD524329:CKH524329 CTZ524329:CUD524329 DDV524329:DDZ524329 DNR524329:DNV524329 DXN524329:DXR524329 EHJ524329:EHN524329 ERF524329:ERJ524329 FBB524329:FBF524329 FKX524329:FLB524329 FUT524329:FUX524329 GEP524329:GET524329 GOL524329:GOP524329 GYH524329:GYL524329 HID524329:HIH524329 HRZ524329:HSD524329 IBV524329:IBZ524329 ILR524329:ILV524329 IVN524329:IVR524329 JFJ524329:JFN524329 JPF524329:JPJ524329 JZB524329:JZF524329 KIX524329:KJB524329 KST524329:KSX524329 LCP524329:LCT524329 LML524329:LMP524329 LWH524329:LWL524329 MGD524329:MGH524329 MPZ524329:MQD524329 MZV524329:MZZ524329 NJR524329:NJV524329 NTN524329:NTR524329 ODJ524329:ODN524329 ONF524329:ONJ524329 OXB524329:OXF524329 PGX524329:PHB524329 PQT524329:PQX524329 QAP524329:QAT524329 QKL524329:QKP524329 QUH524329:QUL524329 RED524329:REH524329 RNZ524329:ROD524329 RXV524329:RXZ524329 SHR524329:SHV524329 SRN524329:SRR524329 TBJ524329:TBN524329 TLF524329:TLJ524329 TVB524329:TVF524329 UEX524329:UFB524329 UOT524329:UOX524329 UYP524329:UYT524329 VIL524329:VIP524329 VSH524329:VSL524329 WCD524329:WCH524329 WLZ524329:WMD524329 WVV524329:WVZ524329 N589865:R589865 JJ589865:JN589865 TF589865:TJ589865 ADB589865:ADF589865 AMX589865:ANB589865 AWT589865:AWX589865 BGP589865:BGT589865 BQL589865:BQP589865 CAH589865:CAL589865 CKD589865:CKH589865 CTZ589865:CUD589865 DDV589865:DDZ589865 DNR589865:DNV589865 DXN589865:DXR589865 EHJ589865:EHN589865 ERF589865:ERJ589865 FBB589865:FBF589865 FKX589865:FLB589865 FUT589865:FUX589865 GEP589865:GET589865 GOL589865:GOP589865 GYH589865:GYL589865 HID589865:HIH589865 HRZ589865:HSD589865 IBV589865:IBZ589865 ILR589865:ILV589865 IVN589865:IVR589865 JFJ589865:JFN589865 JPF589865:JPJ589865 JZB589865:JZF589865 KIX589865:KJB589865 KST589865:KSX589865 LCP589865:LCT589865 LML589865:LMP589865 LWH589865:LWL589865 MGD589865:MGH589865 MPZ589865:MQD589865 MZV589865:MZZ589865 NJR589865:NJV589865 NTN589865:NTR589865 ODJ589865:ODN589865 ONF589865:ONJ589865 OXB589865:OXF589865 PGX589865:PHB589865 PQT589865:PQX589865 QAP589865:QAT589865 QKL589865:QKP589865 QUH589865:QUL589865 RED589865:REH589865 RNZ589865:ROD589865 RXV589865:RXZ589865 SHR589865:SHV589865 SRN589865:SRR589865 TBJ589865:TBN589865 TLF589865:TLJ589865 TVB589865:TVF589865 UEX589865:UFB589865 UOT589865:UOX589865 UYP589865:UYT589865 VIL589865:VIP589865 VSH589865:VSL589865 WCD589865:WCH589865 WLZ589865:WMD589865 WVV589865:WVZ589865 N655401:R655401 JJ655401:JN655401 TF655401:TJ655401 ADB655401:ADF655401 AMX655401:ANB655401 AWT655401:AWX655401 BGP655401:BGT655401 BQL655401:BQP655401 CAH655401:CAL655401 CKD655401:CKH655401 CTZ655401:CUD655401 DDV655401:DDZ655401 DNR655401:DNV655401 DXN655401:DXR655401 EHJ655401:EHN655401 ERF655401:ERJ655401 FBB655401:FBF655401 FKX655401:FLB655401 FUT655401:FUX655401 GEP655401:GET655401 GOL655401:GOP655401 GYH655401:GYL655401 HID655401:HIH655401 HRZ655401:HSD655401 IBV655401:IBZ655401 ILR655401:ILV655401 IVN655401:IVR655401 JFJ655401:JFN655401 JPF655401:JPJ655401 JZB655401:JZF655401 KIX655401:KJB655401 KST655401:KSX655401 LCP655401:LCT655401 LML655401:LMP655401 LWH655401:LWL655401 MGD655401:MGH655401 MPZ655401:MQD655401 MZV655401:MZZ655401 NJR655401:NJV655401 NTN655401:NTR655401 ODJ655401:ODN655401 ONF655401:ONJ655401 OXB655401:OXF655401 PGX655401:PHB655401 PQT655401:PQX655401 QAP655401:QAT655401 QKL655401:QKP655401 QUH655401:QUL655401 RED655401:REH655401 RNZ655401:ROD655401 RXV655401:RXZ655401 SHR655401:SHV655401 SRN655401:SRR655401 TBJ655401:TBN655401 TLF655401:TLJ655401 TVB655401:TVF655401 UEX655401:UFB655401 UOT655401:UOX655401 UYP655401:UYT655401 VIL655401:VIP655401 VSH655401:VSL655401 WCD655401:WCH655401 WLZ655401:WMD655401 WVV655401:WVZ655401 N720937:R720937 JJ720937:JN720937 TF720937:TJ720937 ADB720937:ADF720937 AMX720937:ANB720937 AWT720937:AWX720937 BGP720937:BGT720937 BQL720937:BQP720937 CAH720937:CAL720937 CKD720937:CKH720937 CTZ720937:CUD720937 DDV720937:DDZ720937 DNR720937:DNV720937 DXN720937:DXR720937 EHJ720937:EHN720937 ERF720937:ERJ720937 FBB720937:FBF720937 FKX720937:FLB720937 FUT720937:FUX720937 GEP720937:GET720937 GOL720937:GOP720937 GYH720937:GYL720937 HID720937:HIH720937 HRZ720937:HSD720937 IBV720937:IBZ720937 ILR720937:ILV720937 IVN720937:IVR720937 JFJ720937:JFN720937 JPF720937:JPJ720937 JZB720937:JZF720937 KIX720937:KJB720937 KST720937:KSX720937 LCP720937:LCT720937 LML720937:LMP720937 LWH720937:LWL720937 MGD720937:MGH720937 MPZ720937:MQD720937 MZV720937:MZZ720937 NJR720937:NJV720937 NTN720937:NTR720937 ODJ720937:ODN720937 ONF720937:ONJ720937 OXB720937:OXF720937 PGX720937:PHB720937 PQT720937:PQX720937 QAP720937:QAT720937 QKL720937:QKP720937 QUH720937:QUL720937 RED720937:REH720937 RNZ720937:ROD720937 RXV720937:RXZ720937 SHR720937:SHV720937 SRN720937:SRR720937 TBJ720937:TBN720937 TLF720937:TLJ720937 TVB720937:TVF720937 UEX720937:UFB720937 UOT720937:UOX720937 UYP720937:UYT720937 VIL720937:VIP720937 VSH720937:VSL720937 WCD720937:WCH720937 WLZ720937:WMD720937 WVV720937:WVZ720937 N786473:R786473 JJ786473:JN786473 TF786473:TJ786473 ADB786473:ADF786473 AMX786473:ANB786473 AWT786473:AWX786473 BGP786473:BGT786473 BQL786473:BQP786473 CAH786473:CAL786473 CKD786473:CKH786473 CTZ786473:CUD786473 DDV786473:DDZ786473 DNR786473:DNV786473 DXN786473:DXR786473 EHJ786473:EHN786473 ERF786473:ERJ786473 FBB786473:FBF786473 FKX786473:FLB786473 FUT786473:FUX786473 GEP786473:GET786473 GOL786473:GOP786473 GYH786473:GYL786473 HID786473:HIH786473 HRZ786473:HSD786473 IBV786473:IBZ786473 ILR786473:ILV786473 IVN786473:IVR786473 JFJ786473:JFN786473 JPF786473:JPJ786473 JZB786473:JZF786473 KIX786473:KJB786473 KST786473:KSX786473 LCP786473:LCT786473 LML786473:LMP786473 LWH786473:LWL786473 MGD786473:MGH786473 MPZ786473:MQD786473 MZV786473:MZZ786473 NJR786473:NJV786473 NTN786473:NTR786473 ODJ786473:ODN786473 ONF786473:ONJ786473 OXB786473:OXF786473 PGX786473:PHB786473 PQT786473:PQX786473 QAP786473:QAT786473 QKL786473:QKP786473 QUH786473:QUL786473 RED786473:REH786473 RNZ786473:ROD786473 RXV786473:RXZ786473 SHR786473:SHV786473 SRN786473:SRR786473 TBJ786473:TBN786473 TLF786473:TLJ786473 TVB786473:TVF786473 UEX786473:UFB786473 UOT786473:UOX786473 UYP786473:UYT786473 VIL786473:VIP786473 VSH786473:VSL786473 WCD786473:WCH786473 WLZ786473:WMD786473 WVV786473:WVZ786473 N852009:R852009 JJ852009:JN852009 TF852009:TJ852009 ADB852009:ADF852009 AMX852009:ANB852009 AWT852009:AWX852009 BGP852009:BGT852009 BQL852009:BQP852009 CAH852009:CAL852009 CKD852009:CKH852009 CTZ852009:CUD852009 DDV852009:DDZ852009 DNR852009:DNV852009 DXN852009:DXR852009 EHJ852009:EHN852009 ERF852009:ERJ852009 FBB852009:FBF852009 FKX852009:FLB852009 FUT852009:FUX852009 GEP852009:GET852009 GOL852009:GOP852009 GYH852009:GYL852009 HID852009:HIH852009 HRZ852009:HSD852009 IBV852009:IBZ852009 ILR852009:ILV852009 IVN852009:IVR852009 JFJ852009:JFN852009 JPF852009:JPJ852009 JZB852009:JZF852009 KIX852009:KJB852009 KST852009:KSX852009 LCP852009:LCT852009 LML852009:LMP852009 LWH852009:LWL852009 MGD852009:MGH852009 MPZ852009:MQD852009 MZV852009:MZZ852009 NJR852009:NJV852009 NTN852009:NTR852009 ODJ852009:ODN852009 ONF852009:ONJ852009 OXB852009:OXF852009 PGX852009:PHB852009 PQT852009:PQX852009 QAP852009:QAT852009 QKL852009:QKP852009 QUH852009:QUL852009 RED852009:REH852009 RNZ852009:ROD852009 RXV852009:RXZ852009 SHR852009:SHV852009 SRN852009:SRR852009 TBJ852009:TBN852009 TLF852009:TLJ852009 TVB852009:TVF852009 UEX852009:UFB852009 UOT852009:UOX852009 UYP852009:UYT852009 VIL852009:VIP852009 VSH852009:VSL852009 WCD852009:WCH852009 WLZ852009:WMD852009 WVV852009:WVZ852009 N917545:R917545 JJ917545:JN917545 TF917545:TJ917545 ADB917545:ADF917545 AMX917545:ANB917545 AWT917545:AWX917545 BGP917545:BGT917545 BQL917545:BQP917545 CAH917545:CAL917545 CKD917545:CKH917545 CTZ917545:CUD917545 DDV917545:DDZ917545 DNR917545:DNV917545 DXN917545:DXR917545 EHJ917545:EHN917545 ERF917545:ERJ917545 FBB917545:FBF917545 FKX917545:FLB917545 FUT917545:FUX917545 GEP917545:GET917545 GOL917545:GOP917545 GYH917545:GYL917545 HID917545:HIH917545 HRZ917545:HSD917545 IBV917545:IBZ917545 ILR917545:ILV917545 IVN917545:IVR917545 JFJ917545:JFN917545 JPF917545:JPJ917545 JZB917545:JZF917545 KIX917545:KJB917545 KST917545:KSX917545 LCP917545:LCT917545 LML917545:LMP917545 LWH917545:LWL917545 MGD917545:MGH917545 MPZ917545:MQD917545 MZV917545:MZZ917545 NJR917545:NJV917545 NTN917545:NTR917545 ODJ917545:ODN917545 ONF917545:ONJ917545 OXB917545:OXF917545 PGX917545:PHB917545 PQT917545:PQX917545 QAP917545:QAT917545 QKL917545:QKP917545 QUH917545:QUL917545 RED917545:REH917545 RNZ917545:ROD917545 RXV917545:RXZ917545 SHR917545:SHV917545 SRN917545:SRR917545 TBJ917545:TBN917545 TLF917545:TLJ917545 TVB917545:TVF917545 UEX917545:UFB917545 UOT917545:UOX917545 UYP917545:UYT917545 VIL917545:VIP917545 VSH917545:VSL917545 WCD917545:WCH917545 WLZ917545:WMD917545 WVV917545:WVZ917545 N983081:R983081 JJ983081:JN983081 TF983081:TJ983081 ADB983081:ADF983081 AMX983081:ANB983081 AWT983081:AWX983081 BGP983081:BGT983081 BQL983081:BQP983081 CAH983081:CAL983081 CKD983081:CKH983081 CTZ983081:CUD983081 DDV983081:DDZ983081 DNR983081:DNV983081 DXN983081:DXR983081 EHJ983081:EHN983081 ERF983081:ERJ983081 FBB983081:FBF983081 FKX983081:FLB983081 FUT983081:FUX983081 GEP983081:GET983081 GOL983081:GOP983081 GYH983081:GYL983081 HID983081:HIH983081 HRZ983081:HSD983081 IBV983081:IBZ983081 ILR983081:ILV983081 IVN983081:IVR983081 JFJ983081:JFN983081 JPF983081:JPJ983081 JZB983081:JZF983081 KIX983081:KJB983081 KST983081:KSX983081 LCP983081:LCT983081 LML983081:LMP983081 LWH983081:LWL983081 MGD983081:MGH983081 MPZ983081:MQD983081 MZV983081:MZZ983081 NJR983081:NJV983081 NTN983081:NTR983081 ODJ983081:ODN983081 ONF983081:ONJ983081 OXB983081:OXF983081 PGX983081:PHB983081 PQT983081:PQX983081 QAP983081:QAT983081 QKL983081:QKP983081 QUH983081:QUL983081 RED983081:REH983081 RNZ983081:ROD983081 RXV983081:RXZ983081 SHR983081:SHV983081 SRN983081:SRR983081 TBJ983081:TBN983081 TLF983081:TLJ983081 TVB983081:TVF983081 UEX983081:UFB983081 UOT983081:UOX983081 UYP983081:UYT983081 VIL983081:VIP983081 VSH983081:VSL983081 WCD983081:WCH983081 WLZ983081:WMD983081 WVV983081:WVZ983081">
      <formula1>1</formula1>
      <formula2>180</formula2>
    </dataValidation>
    <dataValidation type="whole" allowBlank="1" showInputMessage="1" showErrorMessage="1" sqref="WVV983077:WVZ983079 JJ37:JN39 TF37:TJ39 ADB37:ADF39 AMX37:ANB39 AWT37:AWX39 BGP37:BGT39 BQL37:BQP39 CAH37:CAL39 CKD37:CKH39 CTZ37:CUD39 DDV37:DDZ39 DNR37:DNV39 DXN37:DXR39 EHJ37:EHN39 ERF37:ERJ39 FBB37:FBF39 FKX37:FLB39 FUT37:FUX39 GEP37:GET39 GOL37:GOP39 GYH37:GYL39 HID37:HIH39 HRZ37:HSD39 IBV37:IBZ39 ILR37:ILV39 IVN37:IVR39 JFJ37:JFN39 JPF37:JPJ39 JZB37:JZF39 KIX37:KJB39 KST37:KSX39 LCP37:LCT39 LML37:LMP39 LWH37:LWL39 MGD37:MGH39 MPZ37:MQD39 MZV37:MZZ39 NJR37:NJV39 NTN37:NTR39 ODJ37:ODN39 ONF37:ONJ39 OXB37:OXF39 PGX37:PHB39 PQT37:PQX39 QAP37:QAT39 QKL37:QKP39 QUH37:QUL39 RED37:REH39 RNZ37:ROD39 RXV37:RXZ39 SHR37:SHV39 SRN37:SRR39 TBJ37:TBN39 TLF37:TLJ39 TVB37:TVF39 UEX37:UFB39 UOT37:UOX39 UYP37:UYT39 VIL37:VIP39 VSH37:VSL39 WCD37:WCH39 WLZ37:WMD39 WVV37:WVZ39 N65573:R65575 JJ65573:JN65575 TF65573:TJ65575 ADB65573:ADF65575 AMX65573:ANB65575 AWT65573:AWX65575 BGP65573:BGT65575 BQL65573:BQP65575 CAH65573:CAL65575 CKD65573:CKH65575 CTZ65573:CUD65575 DDV65573:DDZ65575 DNR65573:DNV65575 DXN65573:DXR65575 EHJ65573:EHN65575 ERF65573:ERJ65575 FBB65573:FBF65575 FKX65573:FLB65575 FUT65573:FUX65575 GEP65573:GET65575 GOL65573:GOP65575 GYH65573:GYL65575 HID65573:HIH65575 HRZ65573:HSD65575 IBV65573:IBZ65575 ILR65573:ILV65575 IVN65573:IVR65575 JFJ65573:JFN65575 JPF65573:JPJ65575 JZB65573:JZF65575 KIX65573:KJB65575 KST65573:KSX65575 LCP65573:LCT65575 LML65573:LMP65575 LWH65573:LWL65575 MGD65573:MGH65575 MPZ65573:MQD65575 MZV65573:MZZ65575 NJR65573:NJV65575 NTN65573:NTR65575 ODJ65573:ODN65575 ONF65573:ONJ65575 OXB65573:OXF65575 PGX65573:PHB65575 PQT65573:PQX65575 QAP65573:QAT65575 QKL65573:QKP65575 QUH65573:QUL65575 RED65573:REH65575 RNZ65573:ROD65575 RXV65573:RXZ65575 SHR65573:SHV65575 SRN65573:SRR65575 TBJ65573:TBN65575 TLF65573:TLJ65575 TVB65573:TVF65575 UEX65573:UFB65575 UOT65573:UOX65575 UYP65573:UYT65575 VIL65573:VIP65575 VSH65573:VSL65575 WCD65573:WCH65575 WLZ65573:WMD65575 WVV65573:WVZ65575 N131109:R131111 JJ131109:JN131111 TF131109:TJ131111 ADB131109:ADF131111 AMX131109:ANB131111 AWT131109:AWX131111 BGP131109:BGT131111 BQL131109:BQP131111 CAH131109:CAL131111 CKD131109:CKH131111 CTZ131109:CUD131111 DDV131109:DDZ131111 DNR131109:DNV131111 DXN131109:DXR131111 EHJ131109:EHN131111 ERF131109:ERJ131111 FBB131109:FBF131111 FKX131109:FLB131111 FUT131109:FUX131111 GEP131109:GET131111 GOL131109:GOP131111 GYH131109:GYL131111 HID131109:HIH131111 HRZ131109:HSD131111 IBV131109:IBZ131111 ILR131109:ILV131111 IVN131109:IVR131111 JFJ131109:JFN131111 JPF131109:JPJ131111 JZB131109:JZF131111 KIX131109:KJB131111 KST131109:KSX131111 LCP131109:LCT131111 LML131109:LMP131111 LWH131109:LWL131111 MGD131109:MGH131111 MPZ131109:MQD131111 MZV131109:MZZ131111 NJR131109:NJV131111 NTN131109:NTR131111 ODJ131109:ODN131111 ONF131109:ONJ131111 OXB131109:OXF131111 PGX131109:PHB131111 PQT131109:PQX131111 QAP131109:QAT131111 QKL131109:QKP131111 QUH131109:QUL131111 RED131109:REH131111 RNZ131109:ROD131111 RXV131109:RXZ131111 SHR131109:SHV131111 SRN131109:SRR131111 TBJ131109:TBN131111 TLF131109:TLJ131111 TVB131109:TVF131111 UEX131109:UFB131111 UOT131109:UOX131111 UYP131109:UYT131111 VIL131109:VIP131111 VSH131109:VSL131111 WCD131109:WCH131111 WLZ131109:WMD131111 WVV131109:WVZ131111 N196645:R196647 JJ196645:JN196647 TF196645:TJ196647 ADB196645:ADF196647 AMX196645:ANB196647 AWT196645:AWX196647 BGP196645:BGT196647 BQL196645:BQP196647 CAH196645:CAL196647 CKD196645:CKH196647 CTZ196645:CUD196647 DDV196645:DDZ196647 DNR196645:DNV196647 DXN196645:DXR196647 EHJ196645:EHN196647 ERF196645:ERJ196647 FBB196645:FBF196647 FKX196645:FLB196647 FUT196645:FUX196647 GEP196645:GET196647 GOL196645:GOP196647 GYH196645:GYL196647 HID196645:HIH196647 HRZ196645:HSD196647 IBV196645:IBZ196647 ILR196645:ILV196647 IVN196645:IVR196647 JFJ196645:JFN196647 JPF196645:JPJ196647 JZB196645:JZF196647 KIX196645:KJB196647 KST196645:KSX196647 LCP196645:LCT196647 LML196645:LMP196647 LWH196645:LWL196647 MGD196645:MGH196647 MPZ196645:MQD196647 MZV196645:MZZ196647 NJR196645:NJV196647 NTN196645:NTR196647 ODJ196645:ODN196647 ONF196645:ONJ196647 OXB196645:OXF196647 PGX196645:PHB196647 PQT196645:PQX196647 QAP196645:QAT196647 QKL196645:QKP196647 QUH196645:QUL196647 RED196645:REH196647 RNZ196645:ROD196647 RXV196645:RXZ196647 SHR196645:SHV196647 SRN196645:SRR196647 TBJ196645:TBN196647 TLF196645:TLJ196647 TVB196645:TVF196647 UEX196645:UFB196647 UOT196645:UOX196647 UYP196645:UYT196647 VIL196645:VIP196647 VSH196645:VSL196647 WCD196645:WCH196647 WLZ196645:WMD196647 WVV196645:WVZ196647 N262181:R262183 JJ262181:JN262183 TF262181:TJ262183 ADB262181:ADF262183 AMX262181:ANB262183 AWT262181:AWX262183 BGP262181:BGT262183 BQL262181:BQP262183 CAH262181:CAL262183 CKD262181:CKH262183 CTZ262181:CUD262183 DDV262181:DDZ262183 DNR262181:DNV262183 DXN262181:DXR262183 EHJ262181:EHN262183 ERF262181:ERJ262183 FBB262181:FBF262183 FKX262181:FLB262183 FUT262181:FUX262183 GEP262181:GET262183 GOL262181:GOP262183 GYH262181:GYL262183 HID262181:HIH262183 HRZ262181:HSD262183 IBV262181:IBZ262183 ILR262181:ILV262183 IVN262181:IVR262183 JFJ262181:JFN262183 JPF262181:JPJ262183 JZB262181:JZF262183 KIX262181:KJB262183 KST262181:KSX262183 LCP262181:LCT262183 LML262181:LMP262183 LWH262181:LWL262183 MGD262181:MGH262183 MPZ262181:MQD262183 MZV262181:MZZ262183 NJR262181:NJV262183 NTN262181:NTR262183 ODJ262181:ODN262183 ONF262181:ONJ262183 OXB262181:OXF262183 PGX262181:PHB262183 PQT262181:PQX262183 QAP262181:QAT262183 QKL262181:QKP262183 QUH262181:QUL262183 RED262181:REH262183 RNZ262181:ROD262183 RXV262181:RXZ262183 SHR262181:SHV262183 SRN262181:SRR262183 TBJ262181:TBN262183 TLF262181:TLJ262183 TVB262181:TVF262183 UEX262181:UFB262183 UOT262181:UOX262183 UYP262181:UYT262183 VIL262181:VIP262183 VSH262181:VSL262183 WCD262181:WCH262183 WLZ262181:WMD262183 WVV262181:WVZ262183 N327717:R327719 JJ327717:JN327719 TF327717:TJ327719 ADB327717:ADF327719 AMX327717:ANB327719 AWT327717:AWX327719 BGP327717:BGT327719 BQL327717:BQP327719 CAH327717:CAL327719 CKD327717:CKH327719 CTZ327717:CUD327719 DDV327717:DDZ327719 DNR327717:DNV327719 DXN327717:DXR327719 EHJ327717:EHN327719 ERF327717:ERJ327719 FBB327717:FBF327719 FKX327717:FLB327719 FUT327717:FUX327719 GEP327717:GET327719 GOL327717:GOP327719 GYH327717:GYL327719 HID327717:HIH327719 HRZ327717:HSD327719 IBV327717:IBZ327719 ILR327717:ILV327719 IVN327717:IVR327719 JFJ327717:JFN327719 JPF327717:JPJ327719 JZB327717:JZF327719 KIX327717:KJB327719 KST327717:KSX327719 LCP327717:LCT327719 LML327717:LMP327719 LWH327717:LWL327719 MGD327717:MGH327719 MPZ327717:MQD327719 MZV327717:MZZ327719 NJR327717:NJV327719 NTN327717:NTR327719 ODJ327717:ODN327719 ONF327717:ONJ327719 OXB327717:OXF327719 PGX327717:PHB327719 PQT327717:PQX327719 QAP327717:QAT327719 QKL327717:QKP327719 QUH327717:QUL327719 RED327717:REH327719 RNZ327717:ROD327719 RXV327717:RXZ327719 SHR327717:SHV327719 SRN327717:SRR327719 TBJ327717:TBN327719 TLF327717:TLJ327719 TVB327717:TVF327719 UEX327717:UFB327719 UOT327717:UOX327719 UYP327717:UYT327719 VIL327717:VIP327719 VSH327717:VSL327719 WCD327717:WCH327719 WLZ327717:WMD327719 WVV327717:WVZ327719 N393253:R393255 JJ393253:JN393255 TF393253:TJ393255 ADB393253:ADF393255 AMX393253:ANB393255 AWT393253:AWX393255 BGP393253:BGT393255 BQL393253:BQP393255 CAH393253:CAL393255 CKD393253:CKH393255 CTZ393253:CUD393255 DDV393253:DDZ393255 DNR393253:DNV393255 DXN393253:DXR393255 EHJ393253:EHN393255 ERF393253:ERJ393255 FBB393253:FBF393255 FKX393253:FLB393255 FUT393253:FUX393255 GEP393253:GET393255 GOL393253:GOP393255 GYH393253:GYL393255 HID393253:HIH393255 HRZ393253:HSD393255 IBV393253:IBZ393255 ILR393253:ILV393255 IVN393253:IVR393255 JFJ393253:JFN393255 JPF393253:JPJ393255 JZB393253:JZF393255 KIX393253:KJB393255 KST393253:KSX393255 LCP393253:LCT393255 LML393253:LMP393255 LWH393253:LWL393255 MGD393253:MGH393255 MPZ393253:MQD393255 MZV393253:MZZ393255 NJR393253:NJV393255 NTN393253:NTR393255 ODJ393253:ODN393255 ONF393253:ONJ393255 OXB393253:OXF393255 PGX393253:PHB393255 PQT393253:PQX393255 QAP393253:QAT393255 QKL393253:QKP393255 QUH393253:QUL393255 RED393253:REH393255 RNZ393253:ROD393255 RXV393253:RXZ393255 SHR393253:SHV393255 SRN393253:SRR393255 TBJ393253:TBN393255 TLF393253:TLJ393255 TVB393253:TVF393255 UEX393253:UFB393255 UOT393253:UOX393255 UYP393253:UYT393255 VIL393253:VIP393255 VSH393253:VSL393255 WCD393253:WCH393255 WLZ393253:WMD393255 WVV393253:WVZ393255 N458789:R458791 JJ458789:JN458791 TF458789:TJ458791 ADB458789:ADF458791 AMX458789:ANB458791 AWT458789:AWX458791 BGP458789:BGT458791 BQL458789:BQP458791 CAH458789:CAL458791 CKD458789:CKH458791 CTZ458789:CUD458791 DDV458789:DDZ458791 DNR458789:DNV458791 DXN458789:DXR458791 EHJ458789:EHN458791 ERF458789:ERJ458791 FBB458789:FBF458791 FKX458789:FLB458791 FUT458789:FUX458791 GEP458789:GET458791 GOL458789:GOP458791 GYH458789:GYL458791 HID458789:HIH458791 HRZ458789:HSD458791 IBV458789:IBZ458791 ILR458789:ILV458791 IVN458789:IVR458791 JFJ458789:JFN458791 JPF458789:JPJ458791 JZB458789:JZF458791 KIX458789:KJB458791 KST458789:KSX458791 LCP458789:LCT458791 LML458789:LMP458791 LWH458789:LWL458791 MGD458789:MGH458791 MPZ458789:MQD458791 MZV458789:MZZ458791 NJR458789:NJV458791 NTN458789:NTR458791 ODJ458789:ODN458791 ONF458789:ONJ458791 OXB458789:OXF458791 PGX458789:PHB458791 PQT458789:PQX458791 QAP458789:QAT458791 QKL458789:QKP458791 QUH458789:QUL458791 RED458789:REH458791 RNZ458789:ROD458791 RXV458789:RXZ458791 SHR458789:SHV458791 SRN458789:SRR458791 TBJ458789:TBN458791 TLF458789:TLJ458791 TVB458789:TVF458791 UEX458789:UFB458791 UOT458789:UOX458791 UYP458789:UYT458791 VIL458789:VIP458791 VSH458789:VSL458791 WCD458789:WCH458791 WLZ458789:WMD458791 WVV458789:WVZ458791 N524325:R524327 JJ524325:JN524327 TF524325:TJ524327 ADB524325:ADF524327 AMX524325:ANB524327 AWT524325:AWX524327 BGP524325:BGT524327 BQL524325:BQP524327 CAH524325:CAL524327 CKD524325:CKH524327 CTZ524325:CUD524327 DDV524325:DDZ524327 DNR524325:DNV524327 DXN524325:DXR524327 EHJ524325:EHN524327 ERF524325:ERJ524327 FBB524325:FBF524327 FKX524325:FLB524327 FUT524325:FUX524327 GEP524325:GET524327 GOL524325:GOP524327 GYH524325:GYL524327 HID524325:HIH524327 HRZ524325:HSD524327 IBV524325:IBZ524327 ILR524325:ILV524327 IVN524325:IVR524327 JFJ524325:JFN524327 JPF524325:JPJ524327 JZB524325:JZF524327 KIX524325:KJB524327 KST524325:KSX524327 LCP524325:LCT524327 LML524325:LMP524327 LWH524325:LWL524327 MGD524325:MGH524327 MPZ524325:MQD524327 MZV524325:MZZ524327 NJR524325:NJV524327 NTN524325:NTR524327 ODJ524325:ODN524327 ONF524325:ONJ524327 OXB524325:OXF524327 PGX524325:PHB524327 PQT524325:PQX524327 QAP524325:QAT524327 QKL524325:QKP524327 QUH524325:QUL524327 RED524325:REH524327 RNZ524325:ROD524327 RXV524325:RXZ524327 SHR524325:SHV524327 SRN524325:SRR524327 TBJ524325:TBN524327 TLF524325:TLJ524327 TVB524325:TVF524327 UEX524325:UFB524327 UOT524325:UOX524327 UYP524325:UYT524327 VIL524325:VIP524327 VSH524325:VSL524327 WCD524325:WCH524327 WLZ524325:WMD524327 WVV524325:WVZ524327 N589861:R589863 JJ589861:JN589863 TF589861:TJ589863 ADB589861:ADF589863 AMX589861:ANB589863 AWT589861:AWX589863 BGP589861:BGT589863 BQL589861:BQP589863 CAH589861:CAL589863 CKD589861:CKH589863 CTZ589861:CUD589863 DDV589861:DDZ589863 DNR589861:DNV589863 DXN589861:DXR589863 EHJ589861:EHN589863 ERF589861:ERJ589863 FBB589861:FBF589863 FKX589861:FLB589863 FUT589861:FUX589863 GEP589861:GET589863 GOL589861:GOP589863 GYH589861:GYL589863 HID589861:HIH589863 HRZ589861:HSD589863 IBV589861:IBZ589863 ILR589861:ILV589863 IVN589861:IVR589863 JFJ589861:JFN589863 JPF589861:JPJ589863 JZB589861:JZF589863 KIX589861:KJB589863 KST589861:KSX589863 LCP589861:LCT589863 LML589861:LMP589863 LWH589861:LWL589863 MGD589861:MGH589863 MPZ589861:MQD589863 MZV589861:MZZ589863 NJR589861:NJV589863 NTN589861:NTR589863 ODJ589861:ODN589863 ONF589861:ONJ589863 OXB589861:OXF589863 PGX589861:PHB589863 PQT589861:PQX589863 QAP589861:QAT589863 QKL589861:QKP589863 QUH589861:QUL589863 RED589861:REH589863 RNZ589861:ROD589863 RXV589861:RXZ589863 SHR589861:SHV589863 SRN589861:SRR589863 TBJ589861:TBN589863 TLF589861:TLJ589863 TVB589861:TVF589863 UEX589861:UFB589863 UOT589861:UOX589863 UYP589861:UYT589863 VIL589861:VIP589863 VSH589861:VSL589863 WCD589861:WCH589863 WLZ589861:WMD589863 WVV589861:WVZ589863 N655397:R655399 JJ655397:JN655399 TF655397:TJ655399 ADB655397:ADF655399 AMX655397:ANB655399 AWT655397:AWX655399 BGP655397:BGT655399 BQL655397:BQP655399 CAH655397:CAL655399 CKD655397:CKH655399 CTZ655397:CUD655399 DDV655397:DDZ655399 DNR655397:DNV655399 DXN655397:DXR655399 EHJ655397:EHN655399 ERF655397:ERJ655399 FBB655397:FBF655399 FKX655397:FLB655399 FUT655397:FUX655399 GEP655397:GET655399 GOL655397:GOP655399 GYH655397:GYL655399 HID655397:HIH655399 HRZ655397:HSD655399 IBV655397:IBZ655399 ILR655397:ILV655399 IVN655397:IVR655399 JFJ655397:JFN655399 JPF655397:JPJ655399 JZB655397:JZF655399 KIX655397:KJB655399 KST655397:KSX655399 LCP655397:LCT655399 LML655397:LMP655399 LWH655397:LWL655399 MGD655397:MGH655399 MPZ655397:MQD655399 MZV655397:MZZ655399 NJR655397:NJV655399 NTN655397:NTR655399 ODJ655397:ODN655399 ONF655397:ONJ655399 OXB655397:OXF655399 PGX655397:PHB655399 PQT655397:PQX655399 QAP655397:QAT655399 QKL655397:QKP655399 QUH655397:QUL655399 RED655397:REH655399 RNZ655397:ROD655399 RXV655397:RXZ655399 SHR655397:SHV655399 SRN655397:SRR655399 TBJ655397:TBN655399 TLF655397:TLJ655399 TVB655397:TVF655399 UEX655397:UFB655399 UOT655397:UOX655399 UYP655397:UYT655399 VIL655397:VIP655399 VSH655397:VSL655399 WCD655397:WCH655399 WLZ655397:WMD655399 WVV655397:WVZ655399 N720933:R720935 JJ720933:JN720935 TF720933:TJ720935 ADB720933:ADF720935 AMX720933:ANB720935 AWT720933:AWX720935 BGP720933:BGT720935 BQL720933:BQP720935 CAH720933:CAL720935 CKD720933:CKH720935 CTZ720933:CUD720935 DDV720933:DDZ720935 DNR720933:DNV720935 DXN720933:DXR720935 EHJ720933:EHN720935 ERF720933:ERJ720935 FBB720933:FBF720935 FKX720933:FLB720935 FUT720933:FUX720935 GEP720933:GET720935 GOL720933:GOP720935 GYH720933:GYL720935 HID720933:HIH720935 HRZ720933:HSD720935 IBV720933:IBZ720935 ILR720933:ILV720935 IVN720933:IVR720935 JFJ720933:JFN720935 JPF720933:JPJ720935 JZB720933:JZF720935 KIX720933:KJB720935 KST720933:KSX720935 LCP720933:LCT720935 LML720933:LMP720935 LWH720933:LWL720935 MGD720933:MGH720935 MPZ720933:MQD720935 MZV720933:MZZ720935 NJR720933:NJV720935 NTN720933:NTR720935 ODJ720933:ODN720935 ONF720933:ONJ720935 OXB720933:OXF720935 PGX720933:PHB720935 PQT720933:PQX720935 QAP720933:QAT720935 QKL720933:QKP720935 QUH720933:QUL720935 RED720933:REH720935 RNZ720933:ROD720935 RXV720933:RXZ720935 SHR720933:SHV720935 SRN720933:SRR720935 TBJ720933:TBN720935 TLF720933:TLJ720935 TVB720933:TVF720935 UEX720933:UFB720935 UOT720933:UOX720935 UYP720933:UYT720935 VIL720933:VIP720935 VSH720933:VSL720935 WCD720933:WCH720935 WLZ720933:WMD720935 WVV720933:WVZ720935 N786469:R786471 JJ786469:JN786471 TF786469:TJ786471 ADB786469:ADF786471 AMX786469:ANB786471 AWT786469:AWX786471 BGP786469:BGT786471 BQL786469:BQP786471 CAH786469:CAL786471 CKD786469:CKH786471 CTZ786469:CUD786471 DDV786469:DDZ786471 DNR786469:DNV786471 DXN786469:DXR786471 EHJ786469:EHN786471 ERF786469:ERJ786471 FBB786469:FBF786471 FKX786469:FLB786471 FUT786469:FUX786471 GEP786469:GET786471 GOL786469:GOP786471 GYH786469:GYL786471 HID786469:HIH786471 HRZ786469:HSD786471 IBV786469:IBZ786471 ILR786469:ILV786471 IVN786469:IVR786471 JFJ786469:JFN786471 JPF786469:JPJ786471 JZB786469:JZF786471 KIX786469:KJB786471 KST786469:KSX786471 LCP786469:LCT786471 LML786469:LMP786471 LWH786469:LWL786471 MGD786469:MGH786471 MPZ786469:MQD786471 MZV786469:MZZ786471 NJR786469:NJV786471 NTN786469:NTR786471 ODJ786469:ODN786471 ONF786469:ONJ786471 OXB786469:OXF786471 PGX786469:PHB786471 PQT786469:PQX786471 QAP786469:QAT786471 QKL786469:QKP786471 QUH786469:QUL786471 RED786469:REH786471 RNZ786469:ROD786471 RXV786469:RXZ786471 SHR786469:SHV786471 SRN786469:SRR786471 TBJ786469:TBN786471 TLF786469:TLJ786471 TVB786469:TVF786471 UEX786469:UFB786471 UOT786469:UOX786471 UYP786469:UYT786471 VIL786469:VIP786471 VSH786469:VSL786471 WCD786469:WCH786471 WLZ786469:WMD786471 WVV786469:WVZ786471 N852005:R852007 JJ852005:JN852007 TF852005:TJ852007 ADB852005:ADF852007 AMX852005:ANB852007 AWT852005:AWX852007 BGP852005:BGT852007 BQL852005:BQP852007 CAH852005:CAL852007 CKD852005:CKH852007 CTZ852005:CUD852007 DDV852005:DDZ852007 DNR852005:DNV852007 DXN852005:DXR852007 EHJ852005:EHN852007 ERF852005:ERJ852007 FBB852005:FBF852007 FKX852005:FLB852007 FUT852005:FUX852007 GEP852005:GET852007 GOL852005:GOP852007 GYH852005:GYL852007 HID852005:HIH852007 HRZ852005:HSD852007 IBV852005:IBZ852007 ILR852005:ILV852007 IVN852005:IVR852007 JFJ852005:JFN852007 JPF852005:JPJ852007 JZB852005:JZF852007 KIX852005:KJB852007 KST852005:KSX852007 LCP852005:LCT852007 LML852005:LMP852007 LWH852005:LWL852007 MGD852005:MGH852007 MPZ852005:MQD852007 MZV852005:MZZ852007 NJR852005:NJV852007 NTN852005:NTR852007 ODJ852005:ODN852007 ONF852005:ONJ852007 OXB852005:OXF852007 PGX852005:PHB852007 PQT852005:PQX852007 QAP852005:QAT852007 QKL852005:QKP852007 QUH852005:QUL852007 RED852005:REH852007 RNZ852005:ROD852007 RXV852005:RXZ852007 SHR852005:SHV852007 SRN852005:SRR852007 TBJ852005:TBN852007 TLF852005:TLJ852007 TVB852005:TVF852007 UEX852005:UFB852007 UOT852005:UOX852007 UYP852005:UYT852007 VIL852005:VIP852007 VSH852005:VSL852007 WCD852005:WCH852007 WLZ852005:WMD852007 WVV852005:WVZ852007 N917541:R917543 JJ917541:JN917543 TF917541:TJ917543 ADB917541:ADF917543 AMX917541:ANB917543 AWT917541:AWX917543 BGP917541:BGT917543 BQL917541:BQP917543 CAH917541:CAL917543 CKD917541:CKH917543 CTZ917541:CUD917543 DDV917541:DDZ917543 DNR917541:DNV917543 DXN917541:DXR917543 EHJ917541:EHN917543 ERF917541:ERJ917543 FBB917541:FBF917543 FKX917541:FLB917543 FUT917541:FUX917543 GEP917541:GET917543 GOL917541:GOP917543 GYH917541:GYL917543 HID917541:HIH917543 HRZ917541:HSD917543 IBV917541:IBZ917543 ILR917541:ILV917543 IVN917541:IVR917543 JFJ917541:JFN917543 JPF917541:JPJ917543 JZB917541:JZF917543 KIX917541:KJB917543 KST917541:KSX917543 LCP917541:LCT917543 LML917541:LMP917543 LWH917541:LWL917543 MGD917541:MGH917543 MPZ917541:MQD917543 MZV917541:MZZ917543 NJR917541:NJV917543 NTN917541:NTR917543 ODJ917541:ODN917543 ONF917541:ONJ917543 OXB917541:OXF917543 PGX917541:PHB917543 PQT917541:PQX917543 QAP917541:QAT917543 QKL917541:QKP917543 QUH917541:QUL917543 RED917541:REH917543 RNZ917541:ROD917543 RXV917541:RXZ917543 SHR917541:SHV917543 SRN917541:SRR917543 TBJ917541:TBN917543 TLF917541:TLJ917543 TVB917541:TVF917543 UEX917541:UFB917543 UOT917541:UOX917543 UYP917541:UYT917543 VIL917541:VIP917543 VSH917541:VSL917543 WCD917541:WCH917543 WLZ917541:WMD917543 WVV917541:WVZ917543 N983077:R983079 JJ983077:JN983079 TF983077:TJ983079 ADB983077:ADF983079 AMX983077:ANB983079 AWT983077:AWX983079 BGP983077:BGT983079 BQL983077:BQP983079 CAH983077:CAL983079 CKD983077:CKH983079 CTZ983077:CUD983079 DDV983077:DDZ983079 DNR983077:DNV983079 DXN983077:DXR983079 EHJ983077:EHN983079 ERF983077:ERJ983079 FBB983077:FBF983079 FKX983077:FLB983079 FUT983077:FUX983079 GEP983077:GET983079 GOL983077:GOP983079 GYH983077:GYL983079 HID983077:HIH983079 HRZ983077:HSD983079 IBV983077:IBZ983079 ILR983077:ILV983079 IVN983077:IVR983079 JFJ983077:JFN983079 JPF983077:JPJ983079 JZB983077:JZF983079 KIX983077:KJB983079 KST983077:KSX983079 LCP983077:LCT983079 LML983077:LMP983079 LWH983077:LWL983079 MGD983077:MGH983079 MPZ983077:MQD983079 MZV983077:MZZ983079 NJR983077:NJV983079 NTN983077:NTR983079 ODJ983077:ODN983079 ONF983077:ONJ983079 OXB983077:OXF983079 PGX983077:PHB983079 PQT983077:PQX983079 QAP983077:QAT983079 QKL983077:QKP983079 QUH983077:QUL983079 RED983077:REH983079 RNZ983077:ROD983079 RXV983077:RXZ983079 SHR983077:SHV983079 SRN983077:SRR983079 TBJ983077:TBN983079 TLF983077:TLJ983079 TVB983077:TVF983079 UEX983077:UFB983079 UOT983077:UOX983079 UYP983077:UYT983079 VIL983077:VIP983079 VSH983077:VSL983079 WCD983077:WCH983079 WLZ983077:WMD983079">
      <formula1>0</formula1>
      <formula2>100</formula2>
    </dataValidation>
    <dataValidation type="custom" allowBlank="1" showInputMessage="1" showErrorMessage="1" sqref="K37:L39 JG37:JH39 TC37:TD39 ACY37:ACZ39 AMU37:AMV39 AWQ37:AWR39 BGM37:BGN39 BQI37:BQJ39 CAE37:CAF39 CKA37:CKB39 CTW37:CTX39 DDS37:DDT39 DNO37:DNP39 DXK37:DXL39 EHG37:EHH39 ERC37:ERD39 FAY37:FAZ39 FKU37:FKV39 FUQ37:FUR39 GEM37:GEN39 GOI37:GOJ39 GYE37:GYF39 HIA37:HIB39 HRW37:HRX39 IBS37:IBT39 ILO37:ILP39 IVK37:IVL39 JFG37:JFH39 JPC37:JPD39 JYY37:JYZ39 KIU37:KIV39 KSQ37:KSR39 LCM37:LCN39 LMI37:LMJ39 LWE37:LWF39 MGA37:MGB39 MPW37:MPX39 MZS37:MZT39 NJO37:NJP39 NTK37:NTL39 ODG37:ODH39 ONC37:OND39 OWY37:OWZ39 PGU37:PGV39 PQQ37:PQR39 QAM37:QAN39 QKI37:QKJ39 QUE37:QUF39 REA37:REB39 RNW37:RNX39 RXS37:RXT39 SHO37:SHP39 SRK37:SRL39 TBG37:TBH39 TLC37:TLD39 TUY37:TUZ39 UEU37:UEV39 UOQ37:UOR39 UYM37:UYN39 VII37:VIJ39 VSE37:VSF39 WCA37:WCB39 WLW37:WLX39 WVS37:WVT39 K65573:L65575 JG65573:JH65575 TC65573:TD65575 ACY65573:ACZ65575 AMU65573:AMV65575 AWQ65573:AWR65575 BGM65573:BGN65575 BQI65573:BQJ65575 CAE65573:CAF65575 CKA65573:CKB65575 CTW65573:CTX65575 DDS65573:DDT65575 DNO65573:DNP65575 DXK65573:DXL65575 EHG65573:EHH65575 ERC65573:ERD65575 FAY65573:FAZ65575 FKU65573:FKV65575 FUQ65573:FUR65575 GEM65573:GEN65575 GOI65573:GOJ65575 GYE65573:GYF65575 HIA65573:HIB65575 HRW65573:HRX65575 IBS65573:IBT65575 ILO65573:ILP65575 IVK65573:IVL65575 JFG65573:JFH65575 JPC65573:JPD65575 JYY65573:JYZ65575 KIU65573:KIV65575 KSQ65573:KSR65575 LCM65573:LCN65575 LMI65573:LMJ65575 LWE65573:LWF65575 MGA65573:MGB65575 MPW65573:MPX65575 MZS65573:MZT65575 NJO65573:NJP65575 NTK65573:NTL65575 ODG65573:ODH65575 ONC65573:OND65575 OWY65573:OWZ65575 PGU65573:PGV65575 PQQ65573:PQR65575 QAM65573:QAN65575 QKI65573:QKJ65575 QUE65573:QUF65575 REA65573:REB65575 RNW65573:RNX65575 RXS65573:RXT65575 SHO65573:SHP65575 SRK65573:SRL65575 TBG65573:TBH65575 TLC65573:TLD65575 TUY65573:TUZ65575 UEU65573:UEV65575 UOQ65573:UOR65575 UYM65573:UYN65575 VII65573:VIJ65575 VSE65573:VSF65575 WCA65573:WCB65575 WLW65573:WLX65575 WVS65573:WVT65575 K131109:L131111 JG131109:JH131111 TC131109:TD131111 ACY131109:ACZ131111 AMU131109:AMV131111 AWQ131109:AWR131111 BGM131109:BGN131111 BQI131109:BQJ131111 CAE131109:CAF131111 CKA131109:CKB131111 CTW131109:CTX131111 DDS131109:DDT131111 DNO131109:DNP131111 DXK131109:DXL131111 EHG131109:EHH131111 ERC131109:ERD131111 FAY131109:FAZ131111 FKU131109:FKV131111 FUQ131109:FUR131111 GEM131109:GEN131111 GOI131109:GOJ131111 GYE131109:GYF131111 HIA131109:HIB131111 HRW131109:HRX131111 IBS131109:IBT131111 ILO131109:ILP131111 IVK131109:IVL131111 JFG131109:JFH131111 JPC131109:JPD131111 JYY131109:JYZ131111 KIU131109:KIV131111 KSQ131109:KSR131111 LCM131109:LCN131111 LMI131109:LMJ131111 LWE131109:LWF131111 MGA131109:MGB131111 MPW131109:MPX131111 MZS131109:MZT131111 NJO131109:NJP131111 NTK131109:NTL131111 ODG131109:ODH131111 ONC131109:OND131111 OWY131109:OWZ131111 PGU131109:PGV131111 PQQ131109:PQR131111 QAM131109:QAN131111 QKI131109:QKJ131111 QUE131109:QUF131111 REA131109:REB131111 RNW131109:RNX131111 RXS131109:RXT131111 SHO131109:SHP131111 SRK131109:SRL131111 TBG131109:TBH131111 TLC131109:TLD131111 TUY131109:TUZ131111 UEU131109:UEV131111 UOQ131109:UOR131111 UYM131109:UYN131111 VII131109:VIJ131111 VSE131109:VSF131111 WCA131109:WCB131111 WLW131109:WLX131111 WVS131109:WVT131111 K196645:L196647 JG196645:JH196647 TC196645:TD196647 ACY196645:ACZ196647 AMU196645:AMV196647 AWQ196645:AWR196647 BGM196645:BGN196647 BQI196645:BQJ196647 CAE196645:CAF196647 CKA196645:CKB196647 CTW196645:CTX196647 DDS196645:DDT196647 DNO196645:DNP196647 DXK196645:DXL196647 EHG196645:EHH196647 ERC196645:ERD196647 FAY196645:FAZ196647 FKU196645:FKV196647 FUQ196645:FUR196647 GEM196645:GEN196647 GOI196645:GOJ196647 GYE196645:GYF196647 HIA196645:HIB196647 HRW196645:HRX196647 IBS196645:IBT196647 ILO196645:ILP196647 IVK196645:IVL196647 JFG196645:JFH196647 JPC196645:JPD196647 JYY196645:JYZ196647 KIU196645:KIV196647 KSQ196645:KSR196647 LCM196645:LCN196647 LMI196645:LMJ196647 LWE196645:LWF196647 MGA196645:MGB196647 MPW196645:MPX196647 MZS196645:MZT196647 NJO196645:NJP196647 NTK196645:NTL196647 ODG196645:ODH196647 ONC196645:OND196647 OWY196645:OWZ196647 PGU196645:PGV196647 PQQ196645:PQR196647 QAM196645:QAN196647 QKI196645:QKJ196647 QUE196645:QUF196647 REA196645:REB196647 RNW196645:RNX196647 RXS196645:RXT196647 SHO196645:SHP196647 SRK196645:SRL196647 TBG196645:TBH196647 TLC196645:TLD196647 TUY196645:TUZ196647 UEU196645:UEV196647 UOQ196645:UOR196647 UYM196645:UYN196647 VII196645:VIJ196647 VSE196645:VSF196647 WCA196645:WCB196647 WLW196645:WLX196647 WVS196645:WVT196647 K262181:L262183 JG262181:JH262183 TC262181:TD262183 ACY262181:ACZ262183 AMU262181:AMV262183 AWQ262181:AWR262183 BGM262181:BGN262183 BQI262181:BQJ262183 CAE262181:CAF262183 CKA262181:CKB262183 CTW262181:CTX262183 DDS262181:DDT262183 DNO262181:DNP262183 DXK262181:DXL262183 EHG262181:EHH262183 ERC262181:ERD262183 FAY262181:FAZ262183 FKU262181:FKV262183 FUQ262181:FUR262183 GEM262181:GEN262183 GOI262181:GOJ262183 GYE262181:GYF262183 HIA262181:HIB262183 HRW262181:HRX262183 IBS262181:IBT262183 ILO262181:ILP262183 IVK262181:IVL262183 JFG262181:JFH262183 JPC262181:JPD262183 JYY262181:JYZ262183 KIU262181:KIV262183 KSQ262181:KSR262183 LCM262181:LCN262183 LMI262181:LMJ262183 LWE262181:LWF262183 MGA262181:MGB262183 MPW262181:MPX262183 MZS262181:MZT262183 NJO262181:NJP262183 NTK262181:NTL262183 ODG262181:ODH262183 ONC262181:OND262183 OWY262181:OWZ262183 PGU262181:PGV262183 PQQ262181:PQR262183 QAM262181:QAN262183 QKI262181:QKJ262183 QUE262181:QUF262183 REA262181:REB262183 RNW262181:RNX262183 RXS262181:RXT262183 SHO262181:SHP262183 SRK262181:SRL262183 TBG262181:TBH262183 TLC262181:TLD262183 TUY262181:TUZ262183 UEU262181:UEV262183 UOQ262181:UOR262183 UYM262181:UYN262183 VII262181:VIJ262183 VSE262181:VSF262183 WCA262181:WCB262183 WLW262181:WLX262183 WVS262181:WVT262183 K327717:L327719 JG327717:JH327719 TC327717:TD327719 ACY327717:ACZ327719 AMU327717:AMV327719 AWQ327717:AWR327719 BGM327717:BGN327719 BQI327717:BQJ327719 CAE327717:CAF327719 CKA327717:CKB327719 CTW327717:CTX327719 DDS327717:DDT327719 DNO327717:DNP327719 DXK327717:DXL327719 EHG327717:EHH327719 ERC327717:ERD327719 FAY327717:FAZ327719 FKU327717:FKV327719 FUQ327717:FUR327719 GEM327717:GEN327719 GOI327717:GOJ327719 GYE327717:GYF327719 HIA327717:HIB327719 HRW327717:HRX327719 IBS327717:IBT327719 ILO327717:ILP327719 IVK327717:IVL327719 JFG327717:JFH327719 JPC327717:JPD327719 JYY327717:JYZ327719 KIU327717:KIV327719 KSQ327717:KSR327719 LCM327717:LCN327719 LMI327717:LMJ327719 LWE327717:LWF327719 MGA327717:MGB327719 MPW327717:MPX327719 MZS327717:MZT327719 NJO327717:NJP327719 NTK327717:NTL327719 ODG327717:ODH327719 ONC327717:OND327719 OWY327717:OWZ327719 PGU327717:PGV327719 PQQ327717:PQR327719 QAM327717:QAN327719 QKI327717:QKJ327719 QUE327717:QUF327719 REA327717:REB327719 RNW327717:RNX327719 RXS327717:RXT327719 SHO327717:SHP327719 SRK327717:SRL327719 TBG327717:TBH327719 TLC327717:TLD327719 TUY327717:TUZ327719 UEU327717:UEV327719 UOQ327717:UOR327719 UYM327717:UYN327719 VII327717:VIJ327719 VSE327717:VSF327719 WCA327717:WCB327719 WLW327717:WLX327719 WVS327717:WVT327719 K393253:L393255 JG393253:JH393255 TC393253:TD393255 ACY393253:ACZ393255 AMU393253:AMV393255 AWQ393253:AWR393255 BGM393253:BGN393255 BQI393253:BQJ393255 CAE393253:CAF393255 CKA393253:CKB393255 CTW393253:CTX393255 DDS393253:DDT393255 DNO393253:DNP393255 DXK393253:DXL393255 EHG393253:EHH393255 ERC393253:ERD393255 FAY393253:FAZ393255 FKU393253:FKV393255 FUQ393253:FUR393255 GEM393253:GEN393255 GOI393253:GOJ393255 GYE393253:GYF393255 HIA393253:HIB393255 HRW393253:HRX393255 IBS393253:IBT393255 ILO393253:ILP393255 IVK393253:IVL393255 JFG393253:JFH393255 JPC393253:JPD393255 JYY393253:JYZ393255 KIU393253:KIV393255 KSQ393253:KSR393255 LCM393253:LCN393255 LMI393253:LMJ393255 LWE393253:LWF393255 MGA393253:MGB393255 MPW393253:MPX393255 MZS393253:MZT393255 NJO393253:NJP393255 NTK393253:NTL393255 ODG393253:ODH393255 ONC393253:OND393255 OWY393253:OWZ393255 PGU393253:PGV393255 PQQ393253:PQR393255 QAM393253:QAN393255 QKI393253:QKJ393255 QUE393253:QUF393255 REA393253:REB393255 RNW393253:RNX393255 RXS393253:RXT393255 SHO393253:SHP393255 SRK393253:SRL393255 TBG393253:TBH393255 TLC393253:TLD393255 TUY393253:TUZ393255 UEU393253:UEV393255 UOQ393253:UOR393255 UYM393253:UYN393255 VII393253:VIJ393255 VSE393253:VSF393255 WCA393253:WCB393255 WLW393253:WLX393255 WVS393253:WVT393255 K458789:L458791 JG458789:JH458791 TC458789:TD458791 ACY458789:ACZ458791 AMU458789:AMV458791 AWQ458789:AWR458791 BGM458789:BGN458791 BQI458789:BQJ458791 CAE458789:CAF458791 CKA458789:CKB458791 CTW458789:CTX458791 DDS458789:DDT458791 DNO458789:DNP458791 DXK458789:DXL458791 EHG458789:EHH458791 ERC458789:ERD458791 FAY458789:FAZ458791 FKU458789:FKV458791 FUQ458789:FUR458791 GEM458789:GEN458791 GOI458789:GOJ458791 GYE458789:GYF458791 HIA458789:HIB458791 HRW458789:HRX458791 IBS458789:IBT458791 ILO458789:ILP458791 IVK458789:IVL458791 JFG458789:JFH458791 JPC458789:JPD458791 JYY458789:JYZ458791 KIU458789:KIV458791 KSQ458789:KSR458791 LCM458789:LCN458791 LMI458789:LMJ458791 LWE458789:LWF458791 MGA458789:MGB458791 MPW458789:MPX458791 MZS458789:MZT458791 NJO458789:NJP458791 NTK458789:NTL458791 ODG458789:ODH458791 ONC458789:OND458791 OWY458789:OWZ458791 PGU458789:PGV458791 PQQ458789:PQR458791 QAM458789:QAN458791 QKI458789:QKJ458791 QUE458789:QUF458791 REA458789:REB458791 RNW458789:RNX458791 RXS458789:RXT458791 SHO458789:SHP458791 SRK458789:SRL458791 TBG458789:TBH458791 TLC458789:TLD458791 TUY458789:TUZ458791 UEU458789:UEV458791 UOQ458789:UOR458791 UYM458789:UYN458791 VII458789:VIJ458791 VSE458789:VSF458791 WCA458789:WCB458791 WLW458789:WLX458791 WVS458789:WVT458791 K524325:L524327 JG524325:JH524327 TC524325:TD524327 ACY524325:ACZ524327 AMU524325:AMV524327 AWQ524325:AWR524327 BGM524325:BGN524327 BQI524325:BQJ524327 CAE524325:CAF524327 CKA524325:CKB524327 CTW524325:CTX524327 DDS524325:DDT524327 DNO524325:DNP524327 DXK524325:DXL524327 EHG524325:EHH524327 ERC524325:ERD524327 FAY524325:FAZ524327 FKU524325:FKV524327 FUQ524325:FUR524327 GEM524325:GEN524327 GOI524325:GOJ524327 GYE524325:GYF524327 HIA524325:HIB524327 HRW524325:HRX524327 IBS524325:IBT524327 ILO524325:ILP524327 IVK524325:IVL524327 JFG524325:JFH524327 JPC524325:JPD524327 JYY524325:JYZ524327 KIU524325:KIV524327 KSQ524325:KSR524327 LCM524325:LCN524327 LMI524325:LMJ524327 LWE524325:LWF524327 MGA524325:MGB524327 MPW524325:MPX524327 MZS524325:MZT524327 NJO524325:NJP524327 NTK524325:NTL524327 ODG524325:ODH524327 ONC524325:OND524327 OWY524325:OWZ524327 PGU524325:PGV524327 PQQ524325:PQR524327 QAM524325:QAN524327 QKI524325:QKJ524327 QUE524325:QUF524327 REA524325:REB524327 RNW524325:RNX524327 RXS524325:RXT524327 SHO524325:SHP524327 SRK524325:SRL524327 TBG524325:TBH524327 TLC524325:TLD524327 TUY524325:TUZ524327 UEU524325:UEV524327 UOQ524325:UOR524327 UYM524325:UYN524327 VII524325:VIJ524327 VSE524325:VSF524327 WCA524325:WCB524327 WLW524325:WLX524327 WVS524325:WVT524327 K589861:L589863 JG589861:JH589863 TC589861:TD589863 ACY589861:ACZ589863 AMU589861:AMV589863 AWQ589861:AWR589863 BGM589861:BGN589863 BQI589861:BQJ589863 CAE589861:CAF589863 CKA589861:CKB589863 CTW589861:CTX589863 DDS589861:DDT589863 DNO589861:DNP589863 DXK589861:DXL589863 EHG589861:EHH589863 ERC589861:ERD589863 FAY589861:FAZ589863 FKU589861:FKV589863 FUQ589861:FUR589863 GEM589861:GEN589863 GOI589861:GOJ589863 GYE589861:GYF589863 HIA589861:HIB589863 HRW589861:HRX589863 IBS589861:IBT589863 ILO589861:ILP589863 IVK589861:IVL589863 JFG589861:JFH589863 JPC589861:JPD589863 JYY589861:JYZ589863 KIU589861:KIV589863 KSQ589861:KSR589863 LCM589861:LCN589863 LMI589861:LMJ589863 LWE589861:LWF589863 MGA589861:MGB589863 MPW589861:MPX589863 MZS589861:MZT589863 NJO589861:NJP589863 NTK589861:NTL589863 ODG589861:ODH589863 ONC589861:OND589863 OWY589861:OWZ589863 PGU589861:PGV589863 PQQ589861:PQR589863 QAM589861:QAN589863 QKI589861:QKJ589863 QUE589861:QUF589863 REA589861:REB589863 RNW589861:RNX589863 RXS589861:RXT589863 SHO589861:SHP589863 SRK589861:SRL589863 TBG589861:TBH589863 TLC589861:TLD589863 TUY589861:TUZ589863 UEU589861:UEV589863 UOQ589861:UOR589863 UYM589861:UYN589863 VII589861:VIJ589863 VSE589861:VSF589863 WCA589861:WCB589863 WLW589861:WLX589863 WVS589861:WVT589863 K655397:L655399 JG655397:JH655399 TC655397:TD655399 ACY655397:ACZ655399 AMU655397:AMV655399 AWQ655397:AWR655399 BGM655397:BGN655399 BQI655397:BQJ655399 CAE655397:CAF655399 CKA655397:CKB655399 CTW655397:CTX655399 DDS655397:DDT655399 DNO655397:DNP655399 DXK655397:DXL655399 EHG655397:EHH655399 ERC655397:ERD655399 FAY655397:FAZ655399 FKU655397:FKV655399 FUQ655397:FUR655399 GEM655397:GEN655399 GOI655397:GOJ655399 GYE655397:GYF655399 HIA655397:HIB655399 HRW655397:HRX655399 IBS655397:IBT655399 ILO655397:ILP655399 IVK655397:IVL655399 JFG655397:JFH655399 JPC655397:JPD655399 JYY655397:JYZ655399 KIU655397:KIV655399 KSQ655397:KSR655399 LCM655397:LCN655399 LMI655397:LMJ655399 LWE655397:LWF655399 MGA655397:MGB655399 MPW655397:MPX655399 MZS655397:MZT655399 NJO655397:NJP655399 NTK655397:NTL655399 ODG655397:ODH655399 ONC655397:OND655399 OWY655397:OWZ655399 PGU655397:PGV655399 PQQ655397:PQR655399 QAM655397:QAN655399 QKI655397:QKJ655399 QUE655397:QUF655399 REA655397:REB655399 RNW655397:RNX655399 RXS655397:RXT655399 SHO655397:SHP655399 SRK655397:SRL655399 TBG655397:TBH655399 TLC655397:TLD655399 TUY655397:TUZ655399 UEU655397:UEV655399 UOQ655397:UOR655399 UYM655397:UYN655399 VII655397:VIJ655399 VSE655397:VSF655399 WCA655397:WCB655399 WLW655397:WLX655399 WVS655397:WVT655399 K720933:L720935 JG720933:JH720935 TC720933:TD720935 ACY720933:ACZ720935 AMU720933:AMV720935 AWQ720933:AWR720935 BGM720933:BGN720935 BQI720933:BQJ720935 CAE720933:CAF720935 CKA720933:CKB720935 CTW720933:CTX720935 DDS720933:DDT720935 DNO720933:DNP720935 DXK720933:DXL720935 EHG720933:EHH720935 ERC720933:ERD720935 FAY720933:FAZ720935 FKU720933:FKV720935 FUQ720933:FUR720935 GEM720933:GEN720935 GOI720933:GOJ720935 GYE720933:GYF720935 HIA720933:HIB720935 HRW720933:HRX720935 IBS720933:IBT720935 ILO720933:ILP720935 IVK720933:IVL720935 JFG720933:JFH720935 JPC720933:JPD720935 JYY720933:JYZ720935 KIU720933:KIV720935 KSQ720933:KSR720935 LCM720933:LCN720935 LMI720933:LMJ720935 LWE720933:LWF720935 MGA720933:MGB720935 MPW720933:MPX720935 MZS720933:MZT720935 NJO720933:NJP720935 NTK720933:NTL720935 ODG720933:ODH720935 ONC720933:OND720935 OWY720933:OWZ720935 PGU720933:PGV720935 PQQ720933:PQR720935 QAM720933:QAN720935 QKI720933:QKJ720935 QUE720933:QUF720935 REA720933:REB720935 RNW720933:RNX720935 RXS720933:RXT720935 SHO720933:SHP720935 SRK720933:SRL720935 TBG720933:TBH720935 TLC720933:TLD720935 TUY720933:TUZ720935 UEU720933:UEV720935 UOQ720933:UOR720935 UYM720933:UYN720935 VII720933:VIJ720935 VSE720933:VSF720935 WCA720933:WCB720935 WLW720933:WLX720935 WVS720933:WVT720935 K786469:L786471 JG786469:JH786471 TC786469:TD786471 ACY786469:ACZ786471 AMU786469:AMV786471 AWQ786469:AWR786471 BGM786469:BGN786471 BQI786469:BQJ786471 CAE786469:CAF786471 CKA786469:CKB786471 CTW786469:CTX786471 DDS786469:DDT786471 DNO786469:DNP786471 DXK786469:DXL786471 EHG786469:EHH786471 ERC786469:ERD786471 FAY786469:FAZ786471 FKU786469:FKV786471 FUQ786469:FUR786471 GEM786469:GEN786471 GOI786469:GOJ786471 GYE786469:GYF786471 HIA786469:HIB786471 HRW786469:HRX786471 IBS786469:IBT786471 ILO786469:ILP786471 IVK786469:IVL786471 JFG786469:JFH786471 JPC786469:JPD786471 JYY786469:JYZ786471 KIU786469:KIV786471 KSQ786469:KSR786471 LCM786469:LCN786471 LMI786469:LMJ786471 LWE786469:LWF786471 MGA786469:MGB786471 MPW786469:MPX786471 MZS786469:MZT786471 NJO786469:NJP786471 NTK786469:NTL786471 ODG786469:ODH786471 ONC786469:OND786471 OWY786469:OWZ786471 PGU786469:PGV786471 PQQ786469:PQR786471 QAM786469:QAN786471 QKI786469:QKJ786471 QUE786469:QUF786471 REA786469:REB786471 RNW786469:RNX786471 RXS786469:RXT786471 SHO786469:SHP786471 SRK786469:SRL786471 TBG786469:TBH786471 TLC786469:TLD786471 TUY786469:TUZ786471 UEU786469:UEV786471 UOQ786469:UOR786471 UYM786469:UYN786471 VII786469:VIJ786471 VSE786469:VSF786471 WCA786469:WCB786471 WLW786469:WLX786471 WVS786469:WVT786471 K852005:L852007 JG852005:JH852007 TC852005:TD852007 ACY852005:ACZ852007 AMU852005:AMV852007 AWQ852005:AWR852007 BGM852005:BGN852007 BQI852005:BQJ852007 CAE852005:CAF852007 CKA852005:CKB852007 CTW852005:CTX852007 DDS852005:DDT852007 DNO852005:DNP852007 DXK852005:DXL852007 EHG852005:EHH852007 ERC852005:ERD852007 FAY852005:FAZ852007 FKU852005:FKV852007 FUQ852005:FUR852007 GEM852005:GEN852007 GOI852005:GOJ852007 GYE852005:GYF852007 HIA852005:HIB852007 HRW852005:HRX852007 IBS852005:IBT852007 ILO852005:ILP852007 IVK852005:IVL852007 JFG852005:JFH852007 JPC852005:JPD852007 JYY852005:JYZ852007 KIU852005:KIV852007 KSQ852005:KSR852007 LCM852005:LCN852007 LMI852005:LMJ852007 LWE852005:LWF852007 MGA852005:MGB852007 MPW852005:MPX852007 MZS852005:MZT852007 NJO852005:NJP852007 NTK852005:NTL852007 ODG852005:ODH852007 ONC852005:OND852007 OWY852005:OWZ852007 PGU852005:PGV852007 PQQ852005:PQR852007 QAM852005:QAN852007 QKI852005:QKJ852007 QUE852005:QUF852007 REA852005:REB852007 RNW852005:RNX852007 RXS852005:RXT852007 SHO852005:SHP852007 SRK852005:SRL852007 TBG852005:TBH852007 TLC852005:TLD852007 TUY852005:TUZ852007 UEU852005:UEV852007 UOQ852005:UOR852007 UYM852005:UYN852007 VII852005:VIJ852007 VSE852005:VSF852007 WCA852005:WCB852007 WLW852005:WLX852007 WVS852005:WVT852007 K917541:L917543 JG917541:JH917543 TC917541:TD917543 ACY917541:ACZ917543 AMU917541:AMV917543 AWQ917541:AWR917543 BGM917541:BGN917543 BQI917541:BQJ917543 CAE917541:CAF917543 CKA917541:CKB917543 CTW917541:CTX917543 DDS917541:DDT917543 DNO917541:DNP917543 DXK917541:DXL917543 EHG917541:EHH917543 ERC917541:ERD917543 FAY917541:FAZ917543 FKU917541:FKV917543 FUQ917541:FUR917543 GEM917541:GEN917543 GOI917541:GOJ917543 GYE917541:GYF917543 HIA917541:HIB917543 HRW917541:HRX917543 IBS917541:IBT917543 ILO917541:ILP917543 IVK917541:IVL917543 JFG917541:JFH917543 JPC917541:JPD917543 JYY917541:JYZ917543 KIU917541:KIV917543 KSQ917541:KSR917543 LCM917541:LCN917543 LMI917541:LMJ917543 LWE917541:LWF917543 MGA917541:MGB917543 MPW917541:MPX917543 MZS917541:MZT917543 NJO917541:NJP917543 NTK917541:NTL917543 ODG917541:ODH917543 ONC917541:OND917543 OWY917541:OWZ917543 PGU917541:PGV917543 PQQ917541:PQR917543 QAM917541:QAN917543 QKI917541:QKJ917543 QUE917541:QUF917543 REA917541:REB917543 RNW917541:RNX917543 RXS917541:RXT917543 SHO917541:SHP917543 SRK917541:SRL917543 TBG917541:TBH917543 TLC917541:TLD917543 TUY917541:TUZ917543 UEU917541:UEV917543 UOQ917541:UOR917543 UYM917541:UYN917543 VII917541:VIJ917543 VSE917541:VSF917543 WCA917541:WCB917543 WLW917541:WLX917543 WVS917541:WVT917543 K983077:L983079 JG983077:JH983079 TC983077:TD983079 ACY983077:ACZ983079 AMU983077:AMV983079 AWQ983077:AWR983079 BGM983077:BGN983079 BQI983077:BQJ983079 CAE983077:CAF983079 CKA983077:CKB983079 CTW983077:CTX983079 DDS983077:DDT983079 DNO983077:DNP983079 DXK983077:DXL983079 EHG983077:EHH983079 ERC983077:ERD983079 FAY983077:FAZ983079 FKU983077:FKV983079 FUQ983077:FUR983079 GEM983077:GEN983079 GOI983077:GOJ983079 GYE983077:GYF983079 HIA983077:HIB983079 HRW983077:HRX983079 IBS983077:IBT983079 ILO983077:ILP983079 IVK983077:IVL983079 JFG983077:JFH983079 JPC983077:JPD983079 JYY983077:JYZ983079 KIU983077:KIV983079 KSQ983077:KSR983079 LCM983077:LCN983079 LMI983077:LMJ983079 LWE983077:LWF983079 MGA983077:MGB983079 MPW983077:MPX983079 MZS983077:MZT983079 NJO983077:NJP983079 NTK983077:NTL983079 ODG983077:ODH983079 ONC983077:OND983079 OWY983077:OWZ983079 PGU983077:PGV983079 PQQ983077:PQR983079 QAM983077:QAN983079 QKI983077:QKJ983079 QUE983077:QUF983079 REA983077:REB983079 RNW983077:RNX983079 RXS983077:RXT983079 SHO983077:SHP983079 SRK983077:SRL983079 TBG983077:TBH983079 TLC983077:TLD983079 TUY983077:TUZ983079 UEU983077:UEV983079 UOQ983077:UOR983079 UYM983077:UYN983079 VII983077:VIJ983079 VSE983077:VSF983079 WCA983077:WCB983079 WLW983077:WLX983079 WVS983077:WVT983079">
      <formula1>AND(COUNTA(A37:J37)=2,K37&lt;=1)=TRUE</formula1>
    </dataValidation>
    <dataValidation type="custom" allowBlank="1" showInputMessage="1" showErrorMessage="1" sqref="F37:J39 JB37:JF39 SX37:TB39 ACT37:ACX39 AMP37:AMT39 AWL37:AWP39 BGH37:BGL39 BQD37:BQH39 BZZ37:CAD39 CJV37:CJZ39 CTR37:CTV39 DDN37:DDR39 DNJ37:DNN39 DXF37:DXJ39 EHB37:EHF39 EQX37:ERB39 FAT37:FAX39 FKP37:FKT39 FUL37:FUP39 GEH37:GEL39 GOD37:GOH39 GXZ37:GYD39 HHV37:HHZ39 HRR37:HRV39 IBN37:IBR39 ILJ37:ILN39 IVF37:IVJ39 JFB37:JFF39 JOX37:JPB39 JYT37:JYX39 KIP37:KIT39 KSL37:KSP39 LCH37:LCL39 LMD37:LMH39 LVZ37:LWD39 MFV37:MFZ39 MPR37:MPV39 MZN37:MZR39 NJJ37:NJN39 NTF37:NTJ39 ODB37:ODF39 OMX37:ONB39 OWT37:OWX39 PGP37:PGT39 PQL37:PQP39 QAH37:QAL39 QKD37:QKH39 QTZ37:QUD39 RDV37:RDZ39 RNR37:RNV39 RXN37:RXR39 SHJ37:SHN39 SRF37:SRJ39 TBB37:TBF39 TKX37:TLB39 TUT37:TUX39 UEP37:UET39 UOL37:UOP39 UYH37:UYL39 VID37:VIH39 VRZ37:VSD39 WBV37:WBZ39 WLR37:WLV39 WVN37:WVR39 F65573:J65575 JB65573:JF65575 SX65573:TB65575 ACT65573:ACX65575 AMP65573:AMT65575 AWL65573:AWP65575 BGH65573:BGL65575 BQD65573:BQH65575 BZZ65573:CAD65575 CJV65573:CJZ65575 CTR65573:CTV65575 DDN65573:DDR65575 DNJ65573:DNN65575 DXF65573:DXJ65575 EHB65573:EHF65575 EQX65573:ERB65575 FAT65573:FAX65575 FKP65573:FKT65575 FUL65573:FUP65575 GEH65573:GEL65575 GOD65573:GOH65575 GXZ65573:GYD65575 HHV65573:HHZ65575 HRR65573:HRV65575 IBN65573:IBR65575 ILJ65573:ILN65575 IVF65573:IVJ65575 JFB65573:JFF65575 JOX65573:JPB65575 JYT65573:JYX65575 KIP65573:KIT65575 KSL65573:KSP65575 LCH65573:LCL65575 LMD65573:LMH65575 LVZ65573:LWD65575 MFV65573:MFZ65575 MPR65573:MPV65575 MZN65573:MZR65575 NJJ65573:NJN65575 NTF65573:NTJ65575 ODB65573:ODF65575 OMX65573:ONB65575 OWT65573:OWX65575 PGP65573:PGT65575 PQL65573:PQP65575 QAH65573:QAL65575 QKD65573:QKH65575 QTZ65573:QUD65575 RDV65573:RDZ65575 RNR65573:RNV65575 RXN65573:RXR65575 SHJ65573:SHN65575 SRF65573:SRJ65575 TBB65573:TBF65575 TKX65573:TLB65575 TUT65573:TUX65575 UEP65573:UET65575 UOL65573:UOP65575 UYH65573:UYL65575 VID65573:VIH65575 VRZ65573:VSD65575 WBV65573:WBZ65575 WLR65573:WLV65575 WVN65573:WVR65575 F131109:J131111 JB131109:JF131111 SX131109:TB131111 ACT131109:ACX131111 AMP131109:AMT131111 AWL131109:AWP131111 BGH131109:BGL131111 BQD131109:BQH131111 BZZ131109:CAD131111 CJV131109:CJZ131111 CTR131109:CTV131111 DDN131109:DDR131111 DNJ131109:DNN131111 DXF131109:DXJ131111 EHB131109:EHF131111 EQX131109:ERB131111 FAT131109:FAX131111 FKP131109:FKT131111 FUL131109:FUP131111 GEH131109:GEL131111 GOD131109:GOH131111 GXZ131109:GYD131111 HHV131109:HHZ131111 HRR131109:HRV131111 IBN131109:IBR131111 ILJ131109:ILN131111 IVF131109:IVJ131111 JFB131109:JFF131111 JOX131109:JPB131111 JYT131109:JYX131111 KIP131109:KIT131111 KSL131109:KSP131111 LCH131109:LCL131111 LMD131109:LMH131111 LVZ131109:LWD131111 MFV131109:MFZ131111 MPR131109:MPV131111 MZN131109:MZR131111 NJJ131109:NJN131111 NTF131109:NTJ131111 ODB131109:ODF131111 OMX131109:ONB131111 OWT131109:OWX131111 PGP131109:PGT131111 PQL131109:PQP131111 QAH131109:QAL131111 QKD131109:QKH131111 QTZ131109:QUD131111 RDV131109:RDZ131111 RNR131109:RNV131111 RXN131109:RXR131111 SHJ131109:SHN131111 SRF131109:SRJ131111 TBB131109:TBF131111 TKX131109:TLB131111 TUT131109:TUX131111 UEP131109:UET131111 UOL131109:UOP131111 UYH131109:UYL131111 VID131109:VIH131111 VRZ131109:VSD131111 WBV131109:WBZ131111 WLR131109:WLV131111 WVN131109:WVR131111 F196645:J196647 JB196645:JF196647 SX196645:TB196647 ACT196645:ACX196647 AMP196645:AMT196647 AWL196645:AWP196647 BGH196645:BGL196647 BQD196645:BQH196647 BZZ196645:CAD196647 CJV196645:CJZ196647 CTR196645:CTV196647 DDN196645:DDR196647 DNJ196645:DNN196647 DXF196645:DXJ196647 EHB196645:EHF196647 EQX196645:ERB196647 FAT196645:FAX196647 FKP196645:FKT196647 FUL196645:FUP196647 GEH196645:GEL196647 GOD196645:GOH196647 GXZ196645:GYD196647 HHV196645:HHZ196647 HRR196645:HRV196647 IBN196645:IBR196647 ILJ196645:ILN196647 IVF196645:IVJ196647 JFB196645:JFF196647 JOX196645:JPB196647 JYT196645:JYX196647 KIP196645:KIT196647 KSL196645:KSP196647 LCH196645:LCL196647 LMD196645:LMH196647 LVZ196645:LWD196647 MFV196645:MFZ196647 MPR196645:MPV196647 MZN196645:MZR196647 NJJ196645:NJN196647 NTF196645:NTJ196647 ODB196645:ODF196647 OMX196645:ONB196647 OWT196645:OWX196647 PGP196645:PGT196647 PQL196645:PQP196647 QAH196645:QAL196647 QKD196645:QKH196647 QTZ196645:QUD196647 RDV196645:RDZ196647 RNR196645:RNV196647 RXN196645:RXR196647 SHJ196645:SHN196647 SRF196645:SRJ196647 TBB196645:TBF196647 TKX196645:TLB196647 TUT196645:TUX196647 UEP196645:UET196647 UOL196645:UOP196647 UYH196645:UYL196647 VID196645:VIH196647 VRZ196645:VSD196647 WBV196645:WBZ196647 WLR196645:WLV196647 WVN196645:WVR196647 F262181:J262183 JB262181:JF262183 SX262181:TB262183 ACT262181:ACX262183 AMP262181:AMT262183 AWL262181:AWP262183 BGH262181:BGL262183 BQD262181:BQH262183 BZZ262181:CAD262183 CJV262181:CJZ262183 CTR262181:CTV262183 DDN262181:DDR262183 DNJ262181:DNN262183 DXF262181:DXJ262183 EHB262181:EHF262183 EQX262181:ERB262183 FAT262181:FAX262183 FKP262181:FKT262183 FUL262181:FUP262183 GEH262181:GEL262183 GOD262181:GOH262183 GXZ262181:GYD262183 HHV262181:HHZ262183 HRR262181:HRV262183 IBN262181:IBR262183 ILJ262181:ILN262183 IVF262181:IVJ262183 JFB262181:JFF262183 JOX262181:JPB262183 JYT262181:JYX262183 KIP262181:KIT262183 KSL262181:KSP262183 LCH262181:LCL262183 LMD262181:LMH262183 LVZ262181:LWD262183 MFV262181:MFZ262183 MPR262181:MPV262183 MZN262181:MZR262183 NJJ262181:NJN262183 NTF262181:NTJ262183 ODB262181:ODF262183 OMX262181:ONB262183 OWT262181:OWX262183 PGP262181:PGT262183 PQL262181:PQP262183 QAH262181:QAL262183 QKD262181:QKH262183 QTZ262181:QUD262183 RDV262181:RDZ262183 RNR262181:RNV262183 RXN262181:RXR262183 SHJ262181:SHN262183 SRF262181:SRJ262183 TBB262181:TBF262183 TKX262181:TLB262183 TUT262181:TUX262183 UEP262181:UET262183 UOL262181:UOP262183 UYH262181:UYL262183 VID262181:VIH262183 VRZ262181:VSD262183 WBV262181:WBZ262183 WLR262181:WLV262183 WVN262181:WVR262183 F327717:J327719 JB327717:JF327719 SX327717:TB327719 ACT327717:ACX327719 AMP327717:AMT327719 AWL327717:AWP327719 BGH327717:BGL327719 BQD327717:BQH327719 BZZ327717:CAD327719 CJV327717:CJZ327719 CTR327717:CTV327719 DDN327717:DDR327719 DNJ327717:DNN327719 DXF327717:DXJ327719 EHB327717:EHF327719 EQX327717:ERB327719 FAT327717:FAX327719 FKP327717:FKT327719 FUL327717:FUP327719 GEH327717:GEL327719 GOD327717:GOH327719 GXZ327717:GYD327719 HHV327717:HHZ327719 HRR327717:HRV327719 IBN327717:IBR327719 ILJ327717:ILN327719 IVF327717:IVJ327719 JFB327717:JFF327719 JOX327717:JPB327719 JYT327717:JYX327719 KIP327717:KIT327719 KSL327717:KSP327719 LCH327717:LCL327719 LMD327717:LMH327719 LVZ327717:LWD327719 MFV327717:MFZ327719 MPR327717:MPV327719 MZN327717:MZR327719 NJJ327717:NJN327719 NTF327717:NTJ327719 ODB327717:ODF327719 OMX327717:ONB327719 OWT327717:OWX327719 PGP327717:PGT327719 PQL327717:PQP327719 QAH327717:QAL327719 QKD327717:QKH327719 QTZ327717:QUD327719 RDV327717:RDZ327719 RNR327717:RNV327719 RXN327717:RXR327719 SHJ327717:SHN327719 SRF327717:SRJ327719 TBB327717:TBF327719 TKX327717:TLB327719 TUT327717:TUX327719 UEP327717:UET327719 UOL327717:UOP327719 UYH327717:UYL327719 VID327717:VIH327719 VRZ327717:VSD327719 WBV327717:WBZ327719 WLR327717:WLV327719 WVN327717:WVR327719 F393253:J393255 JB393253:JF393255 SX393253:TB393255 ACT393253:ACX393255 AMP393253:AMT393255 AWL393253:AWP393255 BGH393253:BGL393255 BQD393253:BQH393255 BZZ393253:CAD393255 CJV393253:CJZ393255 CTR393253:CTV393255 DDN393253:DDR393255 DNJ393253:DNN393255 DXF393253:DXJ393255 EHB393253:EHF393255 EQX393253:ERB393255 FAT393253:FAX393255 FKP393253:FKT393255 FUL393253:FUP393255 GEH393253:GEL393255 GOD393253:GOH393255 GXZ393253:GYD393255 HHV393253:HHZ393255 HRR393253:HRV393255 IBN393253:IBR393255 ILJ393253:ILN393255 IVF393253:IVJ393255 JFB393253:JFF393255 JOX393253:JPB393255 JYT393253:JYX393255 KIP393253:KIT393255 KSL393253:KSP393255 LCH393253:LCL393255 LMD393253:LMH393255 LVZ393253:LWD393255 MFV393253:MFZ393255 MPR393253:MPV393255 MZN393253:MZR393255 NJJ393253:NJN393255 NTF393253:NTJ393255 ODB393253:ODF393255 OMX393253:ONB393255 OWT393253:OWX393255 PGP393253:PGT393255 PQL393253:PQP393255 QAH393253:QAL393255 QKD393253:QKH393255 QTZ393253:QUD393255 RDV393253:RDZ393255 RNR393253:RNV393255 RXN393253:RXR393255 SHJ393253:SHN393255 SRF393253:SRJ393255 TBB393253:TBF393255 TKX393253:TLB393255 TUT393253:TUX393255 UEP393253:UET393255 UOL393253:UOP393255 UYH393253:UYL393255 VID393253:VIH393255 VRZ393253:VSD393255 WBV393253:WBZ393255 WLR393253:WLV393255 WVN393253:WVR393255 F458789:J458791 JB458789:JF458791 SX458789:TB458791 ACT458789:ACX458791 AMP458789:AMT458791 AWL458789:AWP458791 BGH458789:BGL458791 BQD458789:BQH458791 BZZ458789:CAD458791 CJV458789:CJZ458791 CTR458789:CTV458791 DDN458789:DDR458791 DNJ458789:DNN458791 DXF458789:DXJ458791 EHB458789:EHF458791 EQX458789:ERB458791 FAT458789:FAX458791 FKP458789:FKT458791 FUL458789:FUP458791 GEH458789:GEL458791 GOD458789:GOH458791 GXZ458789:GYD458791 HHV458789:HHZ458791 HRR458789:HRV458791 IBN458789:IBR458791 ILJ458789:ILN458791 IVF458789:IVJ458791 JFB458789:JFF458791 JOX458789:JPB458791 JYT458789:JYX458791 KIP458789:KIT458791 KSL458789:KSP458791 LCH458789:LCL458791 LMD458789:LMH458791 LVZ458789:LWD458791 MFV458789:MFZ458791 MPR458789:MPV458791 MZN458789:MZR458791 NJJ458789:NJN458791 NTF458789:NTJ458791 ODB458789:ODF458791 OMX458789:ONB458791 OWT458789:OWX458791 PGP458789:PGT458791 PQL458789:PQP458791 QAH458789:QAL458791 QKD458789:QKH458791 QTZ458789:QUD458791 RDV458789:RDZ458791 RNR458789:RNV458791 RXN458789:RXR458791 SHJ458789:SHN458791 SRF458789:SRJ458791 TBB458789:TBF458791 TKX458789:TLB458791 TUT458789:TUX458791 UEP458789:UET458791 UOL458789:UOP458791 UYH458789:UYL458791 VID458789:VIH458791 VRZ458789:VSD458791 WBV458789:WBZ458791 WLR458789:WLV458791 WVN458789:WVR458791 F524325:J524327 JB524325:JF524327 SX524325:TB524327 ACT524325:ACX524327 AMP524325:AMT524327 AWL524325:AWP524327 BGH524325:BGL524327 BQD524325:BQH524327 BZZ524325:CAD524327 CJV524325:CJZ524327 CTR524325:CTV524327 DDN524325:DDR524327 DNJ524325:DNN524327 DXF524325:DXJ524327 EHB524325:EHF524327 EQX524325:ERB524327 FAT524325:FAX524327 FKP524325:FKT524327 FUL524325:FUP524327 GEH524325:GEL524327 GOD524325:GOH524327 GXZ524325:GYD524327 HHV524325:HHZ524327 HRR524325:HRV524327 IBN524325:IBR524327 ILJ524325:ILN524327 IVF524325:IVJ524327 JFB524325:JFF524327 JOX524325:JPB524327 JYT524325:JYX524327 KIP524325:KIT524327 KSL524325:KSP524327 LCH524325:LCL524327 LMD524325:LMH524327 LVZ524325:LWD524327 MFV524325:MFZ524327 MPR524325:MPV524327 MZN524325:MZR524327 NJJ524325:NJN524327 NTF524325:NTJ524327 ODB524325:ODF524327 OMX524325:ONB524327 OWT524325:OWX524327 PGP524325:PGT524327 PQL524325:PQP524327 QAH524325:QAL524327 QKD524325:QKH524327 QTZ524325:QUD524327 RDV524325:RDZ524327 RNR524325:RNV524327 RXN524325:RXR524327 SHJ524325:SHN524327 SRF524325:SRJ524327 TBB524325:TBF524327 TKX524325:TLB524327 TUT524325:TUX524327 UEP524325:UET524327 UOL524325:UOP524327 UYH524325:UYL524327 VID524325:VIH524327 VRZ524325:VSD524327 WBV524325:WBZ524327 WLR524325:WLV524327 WVN524325:WVR524327 F589861:J589863 JB589861:JF589863 SX589861:TB589863 ACT589861:ACX589863 AMP589861:AMT589863 AWL589861:AWP589863 BGH589861:BGL589863 BQD589861:BQH589863 BZZ589861:CAD589863 CJV589861:CJZ589863 CTR589861:CTV589863 DDN589861:DDR589863 DNJ589861:DNN589863 DXF589861:DXJ589863 EHB589861:EHF589863 EQX589861:ERB589863 FAT589861:FAX589863 FKP589861:FKT589863 FUL589861:FUP589863 GEH589861:GEL589863 GOD589861:GOH589863 GXZ589861:GYD589863 HHV589861:HHZ589863 HRR589861:HRV589863 IBN589861:IBR589863 ILJ589861:ILN589863 IVF589861:IVJ589863 JFB589861:JFF589863 JOX589861:JPB589863 JYT589861:JYX589863 KIP589861:KIT589863 KSL589861:KSP589863 LCH589861:LCL589863 LMD589861:LMH589863 LVZ589861:LWD589863 MFV589861:MFZ589863 MPR589861:MPV589863 MZN589861:MZR589863 NJJ589861:NJN589863 NTF589861:NTJ589863 ODB589861:ODF589863 OMX589861:ONB589863 OWT589861:OWX589863 PGP589861:PGT589863 PQL589861:PQP589863 QAH589861:QAL589863 QKD589861:QKH589863 QTZ589861:QUD589863 RDV589861:RDZ589863 RNR589861:RNV589863 RXN589861:RXR589863 SHJ589861:SHN589863 SRF589861:SRJ589863 TBB589861:TBF589863 TKX589861:TLB589863 TUT589861:TUX589863 UEP589861:UET589863 UOL589861:UOP589863 UYH589861:UYL589863 VID589861:VIH589863 VRZ589861:VSD589863 WBV589861:WBZ589863 WLR589861:WLV589863 WVN589861:WVR589863 F655397:J655399 JB655397:JF655399 SX655397:TB655399 ACT655397:ACX655399 AMP655397:AMT655399 AWL655397:AWP655399 BGH655397:BGL655399 BQD655397:BQH655399 BZZ655397:CAD655399 CJV655397:CJZ655399 CTR655397:CTV655399 DDN655397:DDR655399 DNJ655397:DNN655399 DXF655397:DXJ655399 EHB655397:EHF655399 EQX655397:ERB655399 FAT655397:FAX655399 FKP655397:FKT655399 FUL655397:FUP655399 GEH655397:GEL655399 GOD655397:GOH655399 GXZ655397:GYD655399 HHV655397:HHZ655399 HRR655397:HRV655399 IBN655397:IBR655399 ILJ655397:ILN655399 IVF655397:IVJ655399 JFB655397:JFF655399 JOX655397:JPB655399 JYT655397:JYX655399 KIP655397:KIT655399 KSL655397:KSP655399 LCH655397:LCL655399 LMD655397:LMH655399 LVZ655397:LWD655399 MFV655397:MFZ655399 MPR655397:MPV655399 MZN655397:MZR655399 NJJ655397:NJN655399 NTF655397:NTJ655399 ODB655397:ODF655399 OMX655397:ONB655399 OWT655397:OWX655399 PGP655397:PGT655399 PQL655397:PQP655399 QAH655397:QAL655399 QKD655397:QKH655399 QTZ655397:QUD655399 RDV655397:RDZ655399 RNR655397:RNV655399 RXN655397:RXR655399 SHJ655397:SHN655399 SRF655397:SRJ655399 TBB655397:TBF655399 TKX655397:TLB655399 TUT655397:TUX655399 UEP655397:UET655399 UOL655397:UOP655399 UYH655397:UYL655399 VID655397:VIH655399 VRZ655397:VSD655399 WBV655397:WBZ655399 WLR655397:WLV655399 WVN655397:WVR655399 F720933:J720935 JB720933:JF720935 SX720933:TB720935 ACT720933:ACX720935 AMP720933:AMT720935 AWL720933:AWP720935 BGH720933:BGL720935 BQD720933:BQH720935 BZZ720933:CAD720935 CJV720933:CJZ720935 CTR720933:CTV720935 DDN720933:DDR720935 DNJ720933:DNN720935 DXF720933:DXJ720935 EHB720933:EHF720935 EQX720933:ERB720935 FAT720933:FAX720935 FKP720933:FKT720935 FUL720933:FUP720935 GEH720933:GEL720935 GOD720933:GOH720935 GXZ720933:GYD720935 HHV720933:HHZ720935 HRR720933:HRV720935 IBN720933:IBR720935 ILJ720933:ILN720935 IVF720933:IVJ720935 JFB720933:JFF720935 JOX720933:JPB720935 JYT720933:JYX720935 KIP720933:KIT720935 KSL720933:KSP720935 LCH720933:LCL720935 LMD720933:LMH720935 LVZ720933:LWD720935 MFV720933:MFZ720935 MPR720933:MPV720935 MZN720933:MZR720935 NJJ720933:NJN720935 NTF720933:NTJ720935 ODB720933:ODF720935 OMX720933:ONB720935 OWT720933:OWX720935 PGP720933:PGT720935 PQL720933:PQP720935 QAH720933:QAL720935 QKD720933:QKH720935 QTZ720933:QUD720935 RDV720933:RDZ720935 RNR720933:RNV720935 RXN720933:RXR720935 SHJ720933:SHN720935 SRF720933:SRJ720935 TBB720933:TBF720935 TKX720933:TLB720935 TUT720933:TUX720935 UEP720933:UET720935 UOL720933:UOP720935 UYH720933:UYL720935 VID720933:VIH720935 VRZ720933:VSD720935 WBV720933:WBZ720935 WLR720933:WLV720935 WVN720933:WVR720935 F786469:J786471 JB786469:JF786471 SX786469:TB786471 ACT786469:ACX786471 AMP786469:AMT786471 AWL786469:AWP786471 BGH786469:BGL786471 BQD786469:BQH786471 BZZ786469:CAD786471 CJV786469:CJZ786471 CTR786469:CTV786471 DDN786469:DDR786471 DNJ786469:DNN786471 DXF786469:DXJ786471 EHB786469:EHF786471 EQX786469:ERB786471 FAT786469:FAX786471 FKP786469:FKT786471 FUL786469:FUP786471 GEH786469:GEL786471 GOD786469:GOH786471 GXZ786469:GYD786471 HHV786469:HHZ786471 HRR786469:HRV786471 IBN786469:IBR786471 ILJ786469:ILN786471 IVF786469:IVJ786471 JFB786469:JFF786471 JOX786469:JPB786471 JYT786469:JYX786471 KIP786469:KIT786471 KSL786469:KSP786471 LCH786469:LCL786471 LMD786469:LMH786471 LVZ786469:LWD786471 MFV786469:MFZ786471 MPR786469:MPV786471 MZN786469:MZR786471 NJJ786469:NJN786471 NTF786469:NTJ786471 ODB786469:ODF786471 OMX786469:ONB786471 OWT786469:OWX786471 PGP786469:PGT786471 PQL786469:PQP786471 QAH786469:QAL786471 QKD786469:QKH786471 QTZ786469:QUD786471 RDV786469:RDZ786471 RNR786469:RNV786471 RXN786469:RXR786471 SHJ786469:SHN786471 SRF786469:SRJ786471 TBB786469:TBF786471 TKX786469:TLB786471 TUT786469:TUX786471 UEP786469:UET786471 UOL786469:UOP786471 UYH786469:UYL786471 VID786469:VIH786471 VRZ786469:VSD786471 WBV786469:WBZ786471 WLR786469:WLV786471 WVN786469:WVR786471 F852005:J852007 JB852005:JF852007 SX852005:TB852007 ACT852005:ACX852007 AMP852005:AMT852007 AWL852005:AWP852007 BGH852005:BGL852007 BQD852005:BQH852007 BZZ852005:CAD852007 CJV852005:CJZ852007 CTR852005:CTV852007 DDN852005:DDR852007 DNJ852005:DNN852007 DXF852005:DXJ852007 EHB852005:EHF852007 EQX852005:ERB852007 FAT852005:FAX852007 FKP852005:FKT852007 FUL852005:FUP852007 GEH852005:GEL852007 GOD852005:GOH852007 GXZ852005:GYD852007 HHV852005:HHZ852007 HRR852005:HRV852007 IBN852005:IBR852007 ILJ852005:ILN852007 IVF852005:IVJ852007 JFB852005:JFF852007 JOX852005:JPB852007 JYT852005:JYX852007 KIP852005:KIT852007 KSL852005:KSP852007 LCH852005:LCL852007 LMD852005:LMH852007 LVZ852005:LWD852007 MFV852005:MFZ852007 MPR852005:MPV852007 MZN852005:MZR852007 NJJ852005:NJN852007 NTF852005:NTJ852007 ODB852005:ODF852007 OMX852005:ONB852007 OWT852005:OWX852007 PGP852005:PGT852007 PQL852005:PQP852007 QAH852005:QAL852007 QKD852005:QKH852007 QTZ852005:QUD852007 RDV852005:RDZ852007 RNR852005:RNV852007 RXN852005:RXR852007 SHJ852005:SHN852007 SRF852005:SRJ852007 TBB852005:TBF852007 TKX852005:TLB852007 TUT852005:TUX852007 UEP852005:UET852007 UOL852005:UOP852007 UYH852005:UYL852007 VID852005:VIH852007 VRZ852005:VSD852007 WBV852005:WBZ852007 WLR852005:WLV852007 WVN852005:WVR852007 F917541:J917543 JB917541:JF917543 SX917541:TB917543 ACT917541:ACX917543 AMP917541:AMT917543 AWL917541:AWP917543 BGH917541:BGL917543 BQD917541:BQH917543 BZZ917541:CAD917543 CJV917541:CJZ917543 CTR917541:CTV917543 DDN917541:DDR917543 DNJ917541:DNN917543 DXF917541:DXJ917543 EHB917541:EHF917543 EQX917541:ERB917543 FAT917541:FAX917543 FKP917541:FKT917543 FUL917541:FUP917543 GEH917541:GEL917543 GOD917541:GOH917543 GXZ917541:GYD917543 HHV917541:HHZ917543 HRR917541:HRV917543 IBN917541:IBR917543 ILJ917541:ILN917543 IVF917541:IVJ917543 JFB917541:JFF917543 JOX917541:JPB917543 JYT917541:JYX917543 KIP917541:KIT917543 KSL917541:KSP917543 LCH917541:LCL917543 LMD917541:LMH917543 LVZ917541:LWD917543 MFV917541:MFZ917543 MPR917541:MPV917543 MZN917541:MZR917543 NJJ917541:NJN917543 NTF917541:NTJ917543 ODB917541:ODF917543 OMX917541:ONB917543 OWT917541:OWX917543 PGP917541:PGT917543 PQL917541:PQP917543 QAH917541:QAL917543 QKD917541:QKH917543 QTZ917541:QUD917543 RDV917541:RDZ917543 RNR917541:RNV917543 RXN917541:RXR917543 SHJ917541:SHN917543 SRF917541:SRJ917543 TBB917541:TBF917543 TKX917541:TLB917543 TUT917541:TUX917543 UEP917541:UET917543 UOL917541:UOP917543 UYH917541:UYL917543 VID917541:VIH917543 VRZ917541:VSD917543 WBV917541:WBZ917543 WLR917541:WLV917543 WVN917541:WVR917543 F983077:J983079 JB983077:JF983079 SX983077:TB983079 ACT983077:ACX983079 AMP983077:AMT983079 AWL983077:AWP983079 BGH983077:BGL983079 BQD983077:BQH983079 BZZ983077:CAD983079 CJV983077:CJZ983079 CTR983077:CTV983079 DDN983077:DDR983079 DNJ983077:DNN983079 DXF983077:DXJ983079 EHB983077:EHF983079 EQX983077:ERB983079 FAT983077:FAX983079 FKP983077:FKT983079 FUL983077:FUP983079 GEH983077:GEL983079 GOD983077:GOH983079 GXZ983077:GYD983079 HHV983077:HHZ983079 HRR983077:HRV983079 IBN983077:IBR983079 ILJ983077:ILN983079 IVF983077:IVJ983079 JFB983077:JFF983079 JOX983077:JPB983079 JYT983077:JYX983079 KIP983077:KIT983079 KSL983077:KSP983079 LCH983077:LCL983079 LMD983077:LMH983079 LVZ983077:LWD983079 MFV983077:MFZ983079 MPR983077:MPV983079 MZN983077:MZR983079 NJJ983077:NJN983079 NTF983077:NTJ983079 ODB983077:ODF983079 OMX983077:ONB983079 OWT983077:OWX983079 PGP983077:PGT983079 PQL983077:PQP983079 QAH983077:QAL983079 QKD983077:QKH983079 QTZ983077:QUD983079 RDV983077:RDZ983079 RNR983077:RNV983079 RXN983077:RXR983079 SHJ983077:SHN983079 SRF983077:SRJ983079 TBB983077:TBF983079 TKX983077:TLB983079 TUT983077:TUX983079 UEP983077:UET983079 UOL983077:UOP983079 UYH983077:UYL983079 VID983077:VIH983079 VRZ983077:VSD983079 WBV983077:WBZ983079 WLR983077:WLV983079 WVN983077:WVR983079">
      <formula1>COUNTA(A37)=1</formula1>
    </dataValidation>
    <dataValidation type="custom" allowBlank="1" showInputMessage="1" showErrorMessage="1" error="SE REQUIERE EVALUAR LOS 3 COMPORMISOS" sqref="M41 JI41 TE41 ADA41 AMW41 AWS41 BGO41 BQK41 CAG41 CKC41 CTY41 DDU41 DNQ41 DXM41 EHI41 ERE41 FBA41 FKW41 FUS41 GEO41 GOK41 GYG41 HIC41 HRY41 IBU41 ILQ41 IVM41 JFI41 JPE41 JZA41 KIW41 KSS41 LCO41 LMK41 LWG41 MGC41 MPY41 MZU41 NJQ41 NTM41 ODI41 ONE41 OXA41 PGW41 PQS41 QAO41 QKK41 QUG41 REC41 RNY41 RXU41 SHQ41 SRM41 TBI41 TLE41 TVA41 UEW41 UOS41 UYO41 VIK41 VSG41 WCC41 WLY41 WVU41 M65577 JI65577 TE65577 ADA65577 AMW65577 AWS65577 BGO65577 BQK65577 CAG65577 CKC65577 CTY65577 DDU65577 DNQ65577 DXM65577 EHI65577 ERE65577 FBA65577 FKW65577 FUS65577 GEO65577 GOK65577 GYG65577 HIC65577 HRY65577 IBU65577 ILQ65577 IVM65577 JFI65577 JPE65577 JZA65577 KIW65577 KSS65577 LCO65577 LMK65577 LWG65577 MGC65577 MPY65577 MZU65577 NJQ65577 NTM65577 ODI65577 ONE65577 OXA65577 PGW65577 PQS65577 QAO65577 QKK65577 QUG65577 REC65577 RNY65577 RXU65577 SHQ65577 SRM65577 TBI65577 TLE65577 TVA65577 UEW65577 UOS65577 UYO65577 VIK65577 VSG65577 WCC65577 WLY65577 WVU65577 M131113 JI131113 TE131113 ADA131113 AMW131113 AWS131113 BGO131113 BQK131113 CAG131113 CKC131113 CTY131113 DDU131113 DNQ131113 DXM131113 EHI131113 ERE131113 FBA131113 FKW131113 FUS131113 GEO131113 GOK131113 GYG131113 HIC131113 HRY131113 IBU131113 ILQ131113 IVM131113 JFI131113 JPE131113 JZA131113 KIW131113 KSS131113 LCO131113 LMK131113 LWG131113 MGC131113 MPY131113 MZU131113 NJQ131113 NTM131113 ODI131113 ONE131113 OXA131113 PGW131113 PQS131113 QAO131113 QKK131113 QUG131113 REC131113 RNY131113 RXU131113 SHQ131113 SRM131113 TBI131113 TLE131113 TVA131113 UEW131113 UOS131113 UYO131113 VIK131113 VSG131113 WCC131113 WLY131113 WVU131113 M196649 JI196649 TE196649 ADA196649 AMW196649 AWS196649 BGO196649 BQK196649 CAG196649 CKC196649 CTY196649 DDU196649 DNQ196649 DXM196649 EHI196649 ERE196649 FBA196649 FKW196649 FUS196649 GEO196649 GOK196649 GYG196649 HIC196649 HRY196649 IBU196649 ILQ196649 IVM196649 JFI196649 JPE196649 JZA196649 KIW196649 KSS196649 LCO196649 LMK196649 LWG196649 MGC196649 MPY196649 MZU196649 NJQ196649 NTM196649 ODI196649 ONE196649 OXA196649 PGW196649 PQS196649 QAO196649 QKK196649 QUG196649 REC196649 RNY196649 RXU196649 SHQ196649 SRM196649 TBI196649 TLE196649 TVA196649 UEW196649 UOS196649 UYO196649 VIK196649 VSG196649 WCC196649 WLY196649 WVU196649 M262185 JI262185 TE262185 ADA262185 AMW262185 AWS262185 BGO262185 BQK262185 CAG262185 CKC262185 CTY262185 DDU262185 DNQ262185 DXM262185 EHI262185 ERE262185 FBA262185 FKW262185 FUS262185 GEO262185 GOK262185 GYG262185 HIC262185 HRY262185 IBU262185 ILQ262185 IVM262185 JFI262185 JPE262185 JZA262185 KIW262185 KSS262185 LCO262185 LMK262185 LWG262185 MGC262185 MPY262185 MZU262185 NJQ262185 NTM262185 ODI262185 ONE262185 OXA262185 PGW262185 PQS262185 QAO262185 QKK262185 QUG262185 REC262185 RNY262185 RXU262185 SHQ262185 SRM262185 TBI262185 TLE262185 TVA262185 UEW262185 UOS262185 UYO262185 VIK262185 VSG262185 WCC262185 WLY262185 WVU262185 M327721 JI327721 TE327721 ADA327721 AMW327721 AWS327721 BGO327721 BQK327721 CAG327721 CKC327721 CTY327721 DDU327721 DNQ327721 DXM327721 EHI327721 ERE327721 FBA327721 FKW327721 FUS327721 GEO327721 GOK327721 GYG327721 HIC327721 HRY327721 IBU327721 ILQ327721 IVM327721 JFI327721 JPE327721 JZA327721 KIW327721 KSS327721 LCO327721 LMK327721 LWG327721 MGC327721 MPY327721 MZU327721 NJQ327721 NTM327721 ODI327721 ONE327721 OXA327721 PGW327721 PQS327721 QAO327721 QKK327721 QUG327721 REC327721 RNY327721 RXU327721 SHQ327721 SRM327721 TBI327721 TLE327721 TVA327721 UEW327721 UOS327721 UYO327721 VIK327721 VSG327721 WCC327721 WLY327721 WVU327721 M393257 JI393257 TE393257 ADA393257 AMW393257 AWS393257 BGO393257 BQK393257 CAG393257 CKC393257 CTY393257 DDU393257 DNQ393257 DXM393257 EHI393257 ERE393257 FBA393257 FKW393257 FUS393257 GEO393257 GOK393257 GYG393257 HIC393257 HRY393257 IBU393257 ILQ393257 IVM393257 JFI393257 JPE393257 JZA393257 KIW393257 KSS393257 LCO393257 LMK393257 LWG393257 MGC393257 MPY393257 MZU393257 NJQ393257 NTM393257 ODI393257 ONE393257 OXA393257 PGW393257 PQS393257 QAO393257 QKK393257 QUG393257 REC393257 RNY393257 RXU393257 SHQ393257 SRM393257 TBI393257 TLE393257 TVA393257 UEW393257 UOS393257 UYO393257 VIK393257 VSG393257 WCC393257 WLY393257 WVU393257 M458793 JI458793 TE458793 ADA458793 AMW458793 AWS458793 BGO458793 BQK458793 CAG458793 CKC458793 CTY458793 DDU458793 DNQ458793 DXM458793 EHI458793 ERE458793 FBA458793 FKW458793 FUS458793 GEO458793 GOK458793 GYG458793 HIC458793 HRY458793 IBU458793 ILQ458793 IVM458793 JFI458793 JPE458793 JZA458793 KIW458793 KSS458793 LCO458793 LMK458793 LWG458793 MGC458793 MPY458793 MZU458793 NJQ458793 NTM458793 ODI458793 ONE458793 OXA458793 PGW458793 PQS458793 QAO458793 QKK458793 QUG458793 REC458793 RNY458793 RXU458793 SHQ458793 SRM458793 TBI458793 TLE458793 TVA458793 UEW458793 UOS458793 UYO458793 VIK458793 VSG458793 WCC458793 WLY458793 WVU458793 M524329 JI524329 TE524329 ADA524329 AMW524329 AWS524329 BGO524329 BQK524329 CAG524329 CKC524329 CTY524329 DDU524329 DNQ524329 DXM524329 EHI524329 ERE524329 FBA524329 FKW524329 FUS524329 GEO524329 GOK524329 GYG524329 HIC524329 HRY524329 IBU524329 ILQ524329 IVM524329 JFI524329 JPE524329 JZA524329 KIW524329 KSS524329 LCO524329 LMK524329 LWG524329 MGC524329 MPY524329 MZU524329 NJQ524329 NTM524329 ODI524329 ONE524329 OXA524329 PGW524329 PQS524329 QAO524329 QKK524329 QUG524329 REC524329 RNY524329 RXU524329 SHQ524329 SRM524329 TBI524329 TLE524329 TVA524329 UEW524329 UOS524329 UYO524329 VIK524329 VSG524329 WCC524329 WLY524329 WVU524329 M589865 JI589865 TE589865 ADA589865 AMW589865 AWS589865 BGO589865 BQK589865 CAG589865 CKC589865 CTY589865 DDU589865 DNQ589865 DXM589865 EHI589865 ERE589865 FBA589865 FKW589865 FUS589865 GEO589865 GOK589865 GYG589865 HIC589865 HRY589865 IBU589865 ILQ589865 IVM589865 JFI589865 JPE589865 JZA589865 KIW589865 KSS589865 LCO589865 LMK589865 LWG589865 MGC589865 MPY589865 MZU589865 NJQ589865 NTM589865 ODI589865 ONE589865 OXA589865 PGW589865 PQS589865 QAO589865 QKK589865 QUG589865 REC589865 RNY589865 RXU589865 SHQ589865 SRM589865 TBI589865 TLE589865 TVA589865 UEW589865 UOS589865 UYO589865 VIK589865 VSG589865 WCC589865 WLY589865 WVU589865 M655401 JI655401 TE655401 ADA655401 AMW655401 AWS655401 BGO655401 BQK655401 CAG655401 CKC655401 CTY655401 DDU655401 DNQ655401 DXM655401 EHI655401 ERE655401 FBA655401 FKW655401 FUS655401 GEO655401 GOK655401 GYG655401 HIC655401 HRY655401 IBU655401 ILQ655401 IVM655401 JFI655401 JPE655401 JZA655401 KIW655401 KSS655401 LCO655401 LMK655401 LWG655401 MGC655401 MPY655401 MZU655401 NJQ655401 NTM655401 ODI655401 ONE655401 OXA655401 PGW655401 PQS655401 QAO655401 QKK655401 QUG655401 REC655401 RNY655401 RXU655401 SHQ655401 SRM655401 TBI655401 TLE655401 TVA655401 UEW655401 UOS655401 UYO655401 VIK655401 VSG655401 WCC655401 WLY655401 WVU655401 M720937 JI720937 TE720937 ADA720937 AMW720937 AWS720937 BGO720937 BQK720937 CAG720937 CKC720937 CTY720937 DDU720937 DNQ720937 DXM720937 EHI720937 ERE720937 FBA720937 FKW720937 FUS720937 GEO720937 GOK720937 GYG720937 HIC720937 HRY720937 IBU720937 ILQ720937 IVM720937 JFI720937 JPE720937 JZA720937 KIW720937 KSS720937 LCO720937 LMK720937 LWG720937 MGC720937 MPY720937 MZU720937 NJQ720937 NTM720937 ODI720937 ONE720937 OXA720937 PGW720937 PQS720937 QAO720937 QKK720937 QUG720937 REC720937 RNY720937 RXU720937 SHQ720937 SRM720937 TBI720937 TLE720937 TVA720937 UEW720937 UOS720937 UYO720937 VIK720937 VSG720937 WCC720937 WLY720937 WVU720937 M786473 JI786473 TE786473 ADA786473 AMW786473 AWS786473 BGO786473 BQK786473 CAG786473 CKC786473 CTY786473 DDU786473 DNQ786473 DXM786473 EHI786473 ERE786473 FBA786473 FKW786473 FUS786473 GEO786473 GOK786473 GYG786473 HIC786473 HRY786473 IBU786473 ILQ786473 IVM786473 JFI786473 JPE786473 JZA786473 KIW786473 KSS786473 LCO786473 LMK786473 LWG786473 MGC786473 MPY786473 MZU786473 NJQ786473 NTM786473 ODI786473 ONE786473 OXA786473 PGW786473 PQS786473 QAO786473 QKK786473 QUG786473 REC786473 RNY786473 RXU786473 SHQ786473 SRM786473 TBI786473 TLE786473 TVA786473 UEW786473 UOS786473 UYO786473 VIK786473 VSG786473 WCC786473 WLY786473 WVU786473 M852009 JI852009 TE852009 ADA852009 AMW852009 AWS852009 BGO852009 BQK852009 CAG852009 CKC852009 CTY852009 DDU852009 DNQ852009 DXM852009 EHI852009 ERE852009 FBA852009 FKW852009 FUS852009 GEO852009 GOK852009 GYG852009 HIC852009 HRY852009 IBU852009 ILQ852009 IVM852009 JFI852009 JPE852009 JZA852009 KIW852009 KSS852009 LCO852009 LMK852009 LWG852009 MGC852009 MPY852009 MZU852009 NJQ852009 NTM852009 ODI852009 ONE852009 OXA852009 PGW852009 PQS852009 QAO852009 QKK852009 QUG852009 REC852009 RNY852009 RXU852009 SHQ852009 SRM852009 TBI852009 TLE852009 TVA852009 UEW852009 UOS852009 UYO852009 VIK852009 VSG852009 WCC852009 WLY852009 WVU852009 M917545 JI917545 TE917545 ADA917545 AMW917545 AWS917545 BGO917545 BQK917545 CAG917545 CKC917545 CTY917545 DDU917545 DNQ917545 DXM917545 EHI917545 ERE917545 FBA917545 FKW917545 FUS917545 GEO917545 GOK917545 GYG917545 HIC917545 HRY917545 IBU917545 ILQ917545 IVM917545 JFI917545 JPE917545 JZA917545 KIW917545 KSS917545 LCO917545 LMK917545 LWG917545 MGC917545 MPY917545 MZU917545 NJQ917545 NTM917545 ODI917545 ONE917545 OXA917545 PGW917545 PQS917545 QAO917545 QKK917545 QUG917545 REC917545 RNY917545 RXU917545 SHQ917545 SRM917545 TBI917545 TLE917545 TVA917545 UEW917545 UOS917545 UYO917545 VIK917545 VSG917545 WCC917545 WLY917545 WVU917545 M983081 JI983081 TE983081 ADA983081 AMW983081 AWS983081 BGO983081 BQK983081 CAG983081 CKC983081 CTY983081 DDU983081 DNQ983081 DXM983081 EHI983081 ERE983081 FBA983081 FKW983081 FUS983081 GEO983081 GOK983081 GYG983081 HIC983081 HRY983081 IBU983081 ILQ983081 IVM983081 JFI983081 JPE983081 JZA983081 KIW983081 KSS983081 LCO983081 LMK983081 LWG983081 MGC983081 MPY983081 MZU983081 NJQ983081 NTM983081 ODI983081 ONE983081 OXA983081 PGW983081 PQS983081 QAO983081 QKK983081 QUG983081 REC983081 RNY983081 RXU983081 SHQ983081 SRM983081 TBI983081 TLE983081 TVA983081 UEW983081 UOS983081 UYO983081 VIK983081 VSG983081 WCC983081 WLY983081 WVU983081">
      <formula1>COUNTA(M37:N39)=3</formula1>
    </dataValidation>
    <dataValidation type="custom" allowBlank="1" showInputMessage="1" showErrorMessage="1" sqref="P27:Q27 JL27:JM27 TH27:TI27 ADD27:ADE27 AMZ27:ANA27 AWV27:AWW27 BGR27:BGS27 BQN27:BQO27 CAJ27:CAK27 CKF27:CKG27 CUB27:CUC27 DDX27:DDY27 DNT27:DNU27 DXP27:DXQ27 EHL27:EHM27 ERH27:ERI27 FBD27:FBE27 FKZ27:FLA27 FUV27:FUW27 GER27:GES27 GON27:GOO27 GYJ27:GYK27 HIF27:HIG27 HSB27:HSC27 IBX27:IBY27 ILT27:ILU27 IVP27:IVQ27 JFL27:JFM27 JPH27:JPI27 JZD27:JZE27 KIZ27:KJA27 KSV27:KSW27 LCR27:LCS27 LMN27:LMO27 LWJ27:LWK27 MGF27:MGG27 MQB27:MQC27 MZX27:MZY27 NJT27:NJU27 NTP27:NTQ27 ODL27:ODM27 ONH27:ONI27 OXD27:OXE27 PGZ27:PHA27 PQV27:PQW27 QAR27:QAS27 QKN27:QKO27 QUJ27:QUK27 REF27:REG27 ROB27:ROC27 RXX27:RXY27 SHT27:SHU27 SRP27:SRQ27 TBL27:TBM27 TLH27:TLI27 TVD27:TVE27 UEZ27:UFA27 UOV27:UOW27 UYR27:UYS27 VIN27:VIO27 VSJ27:VSK27 WCF27:WCG27 WMB27:WMC27 WVX27:WVY27 P65563:Q65563 JL65563:JM65563 TH65563:TI65563 ADD65563:ADE65563 AMZ65563:ANA65563 AWV65563:AWW65563 BGR65563:BGS65563 BQN65563:BQO65563 CAJ65563:CAK65563 CKF65563:CKG65563 CUB65563:CUC65563 DDX65563:DDY65563 DNT65563:DNU65563 DXP65563:DXQ65563 EHL65563:EHM65563 ERH65563:ERI65563 FBD65563:FBE65563 FKZ65563:FLA65563 FUV65563:FUW65563 GER65563:GES65563 GON65563:GOO65563 GYJ65563:GYK65563 HIF65563:HIG65563 HSB65563:HSC65563 IBX65563:IBY65563 ILT65563:ILU65563 IVP65563:IVQ65563 JFL65563:JFM65563 JPH65563:JPI65563 JZD65563:JZE65563 KIZ65563:KJA65563 KSV65563:KSW65563 LCR65563:LCS65563 LMN65563:LMO65563 LWJ65563:LWK65563 MGF65563:MGG65563 MQB65563:MQC65563 MZX65563:MZY65563 NJT65563:NJU65563 NTP65563:NTQ65563 ODL65563:ODM65563 ONH65563:ONI65563 OXD65563:OXE65563 PGZ65563:PHA65563 PQV65563:PQW65563 QAR65563:QAS65563 QKN65563:QKO65563 QUJ65563:QUK65563 REF65563:REG65563 ROB65563:ROC65563 RXX65563:RXY65563 SHT65563:SHU65563 SRP65563:SRQ65563 TBL65563:TBM65563 TLH65563:TLI65563 TVD65563:TVE65563 UEZ65563:UFA65563 UOV65563:UOW65563 UYR65563:UYS65563 VIN65563:VIO65563 VSJ65563:VSK65563 WCF65563:WCG65563 WMB65563:WMC65563 WVX65563:WVY65563 P131099:Q131099 JL131099:JM131099 TH131099:TI131099 ADD131099:ADE131099 AMZ131099:ANA131099 AWV131099:AWW131099 BGR131099:BGS131099 BQN131099:BQO131099 CAJ131099:CAK131099 CKF131099:CKG131099 CUB131099:CUC131099 DDX131099:DDY131099 DNT131099:DNU131099 DXP131099:DXQ131099 EHL131099:EHM131099 ERH131099:ERI131099 FBD131099:FBE131099 FKZ131099:FLA131099 FUV131099:FUW131099 GER131099:GES131099 GON131099:GOO131099 GYJ131099:GYK131099 HIF131099:HIG131099 HSB131099:HSC131099 IBX131099:IBY131099 ILT131099:ILU131099 IVP131099:IVQ131099 JFL131099:JFM131099 JPH131099:JPI131099 JZD131099:JZE131099 KIZ131099:KJA131099 KSV131099:KSW131099 LCR131099:LCS131099 LMN131099:LMO131099 LWJ131099:LWK131099 MGF131099:MGG131099 MQB131099:MQC131099 MZX131099:MZY131099 NJT131099:NJU131099 NTP131099:NTQ131099 ODL131099:ODM131099 ONH131099:ONI131099 OXD131099:OXE131099 PGZ131099:PHA131099 PQV131099:PQW131099 QAR131099:QAS131099 QKN131099:QKO131099 QUJ131099:QUK131099 REF131099:REG131099 ROB131099:ROC131099 RXX131099:RXY131099 SHT131099:SHU131099 SRP131099:SRQ131099 TBL131099:TBM131099 TLH131099:TLI131099 TVD131099:TVE131099 UEZ131099:UFA131099 UOV131099:UOW131099 UYR131099:UYS131099 VIN131099:VIO131099 VSJ131099:VSK131099 WCF131099:WCG131099 WMB131099:WMC131099 WVX131099:WVY131099 P196635:Q196635 JL196635:JM196635 TH196635:TI196635 ADD196635:ADE196635 AMZ196635:ANA196635 AWV196635:AWW196635 BGR196635:BGS196635 BQN196635:BQO196635 CAJ196635:CAK196635 CKF196635:CKG196635 CUB196635:CUC196635 DDX196635:DDY196635 DNT196635:DNU196635 DXP196635:DXQ196635 EHL196635:EHM196635 ERH196635:ERI196635 FBD196635:FBE196635 FKZ196635:FLA196635 FUV196635:FUW196635 GER196635:GES196635 GON196635:GOO196635 GYJ196635:GYK196635 HIF196635:HIG196635 HSB196635:HSC196635 IBX196635:IBY196635 ILT196635:ILU196635 IVP196635:IVQ196635 JFL196635:JFM196635 JPH196635:JPI196635 JZD196635:JZE196635 KIZ196635:KJA196635 KSV196635:KSW196635 LCR196635:LCS196635 LMN196635:LMO196635 LWJ196635:LWK196635 MGF196635:MGG196635 MQB196635:MQC196635 MZX196635:MZY196635 NJT196635:NJU196635 NTP196635:NTQ196635 ODL196635:ODM196635 ONH196635:ONI196635 OXD196635:OXE196635 PGZ196635:PHA196635 PQV196635:PQW196635 QAR196635:QAS196635 QKN196635:QKO196635 QUJ196635:QUK196635 REF196635:REG196635 ROB196635:ROC196635 RXX196635:RXY196635 SHT196635:SHU196635 SRP196635:SRQ196635 TBL196635:TBM196635 TLH196635:TLI196635 TVD196635:TVE196635 UEZ196635:UFA196635 UOV196635:UOW196635 UYR196635:UYS196635 VIN196635:VIO196635 VSJ196635:VSK196635 WCF196635:WCG196635 WMB196635:WMC196635 WVX196635:WVY196635 P262171:Q262171 JL262171:JM262171 TH262171:TI262171 ADD262171:ADE262171 AMZ262171:ANA262171 AWV262171:AWW262171 BGR262171:BGS262171 BQN262171:BQO262171 CAJ262171:CAK262171 CKF262171:CKG262171 CUB262171:CUC262171 DDX262171:DDY262171 DNT262171:DNU262171 DXP262171:DXQ262171 EHL262171:EHM262171 ERH262171:ERI262171 FBD262171:FBE262171 FKZ262171:FLA262171 FUV262171:FUW262171 GER262171:GES262171 GON262171:GOO262171 GYJ262171:GYK262171 HIF262171:HIG262171 HSB262171:HSC262171 IBX262171:IBY262171 ILT262171:ILU262171 IVP262171:IVQ262171 JFL262171:JFM262171 JPH262171:JPI262171 JZD262171:JZE262171 KIZ262171:KJA262171 KSV262171:KSW262171 LCR262171:LCS262171 LMN262171:LMO262171 LWJ262171:LWK262171 MGF262171:MGG262171 MQB262171:MQC262171 MZX262171:MZY262171 NJT262171:NJU262171 NTP262171:NTQ262171 ODL262171:ODM262171 ONH262171:ONI262171 OXD262171:OXE262171 PGZ262171:PHA262171 PQV262171:PQW262171 QAR262171:QAS262171 QKN262171:QKO262171 QUJ262171:QUK262171 REF262171:REG262171 ROB262171:ROC262171 RXX262171:RXY262171 SHT262171:SHU262171 SRP262171:SRQ262171 TBL262171:TBM262171 TLH262171:TLI262171 TVD262171:TVE262171 UEZ262171:UFA262171 UOV262171:UOW262171 UYR262171:UYS262171 VIN262171:VIO262171 VSJ262171:VSK262171 WCF262171:WCG262171 WMB262171:WMC262171 WVX262171:WVY262171 P327707:Q327707 JL327707:JM327707 TH327707:TI327707 ADD327707:ADE327707 AMZ327707:ANA327707 AWV327707:AWW327707 BGR327707:BGS327707 BQN327707:BQO327707 CAJ327707:CAK327707 CKF327707:CKG327707 CUB327707:CUC327707 DDX327707:DDY327707 DNT327707:DNU327707 DXP327707:DXQ327707 EHL327707:EHM327707 ERH327707:ERI327707 FBD327707:FBE327707 FKZ327707:FLA327707 FUV327707:FUW327707 GER327707:GES327707 GON327707:GOO327707 GYJ327707:GYK327707 HIF327707:HIG327707 HSB327707:HSC327707 IBX327707:IBY327707 ILT327707:ILU327707 IVP327707:IVQ327707 JFL327707:JFM327707 JPH327707:JPI327707 JZD327707:JZE327707 KIZ327707:KJA327707 KSV327707:KSW327707 LCR327707:LCS327707 LMN327707:LMO327707 LWJ327707:LWK327707 MGF327707:MGG327707 MQB327707:MQC327707 MZX327707:MZY327707 NJT327707:NJU327707 NTP327707:NTQ327707 ODL327707:ODM327707 ONH327707:ONI327707 OXD327707:OXE327707 PGZ327707:PHA327707 PQV327707:PQW327707 QAR327707:QAS327707 QKN327707:QKO327707 QUJ327707:QUK327707 REF327707:REG327707 ROB327707:ROC327707 RXX327707:RXY327707 SHT327707:SHU327707 SRP327707:SRQ327707 TBL327707:TBM327707 TLH327707:TLI327707 TVD327707:TVE327707 UEZ327707:UFA327707 UOV327707:UOW327707 UYR327707:UYS327707 VIN327707:VIO327707 VSJ327707:VSK327707 WCF327707:WCG327707 WMB327707:WMC327707 WVX327707:WVY327707 P393243:Q393243 JL393243:JM393243 TH393243:TI393243 ADD393243:ADE393243 AMZ393243:ANA393243 AWV393243:AWW393243 BGR393243:BGS393243 BQN393243:BQO393243 CAJ393243:CAK393243 CKF393243:CKG393243 CUB393243:CUC393243 DDX393243:DDY393243 DNT393243:DNU393243 DXP393243:DXQ393243 EHL393243:EHM393243 ERH393243:ERI393243 FBD393243:FBE393243 FKZ393243:FLA393243 FUV393243:FUW393243 GER393243:GES393243 GON393243:GOO393243 GYJ393243:GYK393243 HIF393243:HIG393243 HSB393243:HSC393243 IBX393243:IBY393243 ILT393243:ILU393243 IVP393243:IVQ393243 JFL393243:JFM393243 JPH393243:JPI393243 JZD393243:JZE393243 KIZ393243:KJA393243 KSV393243:KSW393243 LCR393243:LCS393243 LMN393243:LMO393243 LWJ393243:LWK393243 MGF393243:MGG393243 MQB393243:MQC393243 MZX393243:MZY393243 NJT393243:NJU393243 NTP393243:NTQ393243 ODL393243:ODM393243 ONH393243:ONI393243 OXD393243:OXE393243 PGZ393243:PHA393243 PQV393243:PQW393243 QAR393243:QAS393243 QKN393243:QKO393243 QUJ393243:QUK393243 REF393243:REG393243 ROB393243:ROC393243 RXX393243:RXY393243 SHT393243:SHU393243 SRP393243:SRQ393243 TBL393243:TBM393243 TLH393243:TLI393243 TVD393243:TVE393243 UEZ393243:UFA393243 UOV393243:UOW393243 UYR393243:UYS393243 VIN393243:VIO393243 VSJ393243:VSK393243 WCF393243:WCG393243 WMB393243:WMC393243 WVX393243:WVY393243 P458779:Q458779 JL458779:JM458779 TH458779:TI458779 ADD458779:ADE458779 AMZ458779:ANA458779 AWV458779:AWW458779 BGR458779:BGS458779 BQN458779:BQO458779 CAJ458779:CAK458779 CKF458779:CKG458779 CUB458779:CUC458779 DDX458779:DDY458779 DNT458779:DNU458779 DXP458779:DXQ458779 EHL458779:EHM458779 ERH458779:ERI458779 FBD458779:FBE458779 FKZ458779:FLA458779 FUV458779:FUW458779 GER458779:GES458779 GON458779:GOO458779 GYJ458779:GYK458779 HIF458779:HIG458779 HSB458779:HSC458779 IBX458779:IBY458779 ILT458779:ILU458779 IVP458779:IVQ458779 JFL458779:JFM458779 JPH458779:JPI458779 JZD458779:JZE458779 KIZ458779:KJA458779 KSV458779:KSW458779 LCR458779:LCS458779 LMN458779:LMO458779 LWJ458779:LWK458779 MGF458779:MGG458779 MQB458779:MQC458779 MZX458779:MZY458779 NJT458779:NJU458779 NTP458779:NTQ458779 ODL458779:ODM458779 ONH458779:ONI458779 OXD458779:OXE458779 PGZ458779:PHA458779 PQV458779:PQW458779 QAR458779:QAS458779 QKN458779:QKO458779 QUJ458779:QUK458779 REF458779:REG458779 ROB458779:ROC458779 RXX458779:RXY458779 SHT458779:SHU458779 SRP458779:SRQ458779 TBL458779:TBM458779 TLH458779:TLI458779 TVD458779:TVE458779 UEZ458779:UFA458779 UOV458779:UOW458779 UYR458779:UYS458779 VIN458779:VIO458779 VSJ458779:VSK458779 WCF458779:WCG458779 WMB458779:WMC458779 WVX458779:WVY458779 P524315:Q524315 JL524315:JM524315 TH524315:TI524315 ADD524315:ADE524315 AMZ524315:ANA524315 AWV524315:AWW524315 BGR524315:BGS524315 BQN524315:BQO524315 CAJ524315:CAK524315 CKF524315:CKG524315 CUB524315:CUC524315 DDX524315:DDY524315 DNT524315:DNU524315 DXP524315:DXQ524315 EHL524315:EHM524315 ERH524315:ERI524315 FBD524315:FBE524315 FKZ524315:FLA524315 FUV524315:FUW524315 GER524315:GES524315 GON524315:GOO524315 GYJ524315:GYK524315 HIF524315:HIG524315 HSB524315:HSC524315 IBX524315:IBY524315 ILT524315:ILU524315 IVP524315:IVQ524315 JFL524315:JFM524315 JPH524315:JPI524315 JZD524315:JZE524315 KIZ524315:KJA524315 KSV524315:KSW524315 LCR524315:LCS524315 LMN524315:LMO524315 LWJ524315:LWK524315 MGF524315:MGG524315 MQB524315:MQC524315 MZX524315:MZY524315 NJT524315:NJU524315 NTP524315:NTQ524315 ODL524315:ODM524315 ONH524315:ONI524315 OXD524315:OXE524315 PGZ524315:PHA524315 PQV524315:PQW524315 QAR524315:QAS524315 QKN524315:QKO524315 QUJ524315:QUK524315 REF524315:REG524315 ROB524315:ROC524315 RXX524315:RXY524315 SHT524315:SHU524315 SRP524315:SRQ524315 TBL524315:TBM524315 TLH524315:TLI524315 TVD524315:TVE524315 UEZ524315:UFA524315 UOV524315:UOW524315 UYR524315:UYS524315 VIN524315:VIO524315 VSJ524315:VSK524315 WCF524315:WCG524315 WMB524315:WMC524315 WVX524315:WVY524315 P589851:Q589851 JL589851:JM589851 TH589851:TI589851 ADD589851:ADE589851 AMZ589851:ANA589851 AWV589851:AWW589851 BGR589851:BGS589851 BQN589851:BQO589851 CAJ589851:CAK589851 CKF589851:CKG589851 CUB589851:CUC589851 DDX589851:DDY589851 DNT589851:DNU589851 DXP589851:DXQ589851 EHL589851:EHM589851 ERH589851:ERI589851 FBD589851:FBE589851 FKZ589851:FLA589851 FUV589851:FUW589851 GER589851:GES589851 GON589851:GOO589851 GYJ589851:GYK589851 HIF589851:HIG589851 HSB589851:HSC589851 IBX589851:IBY589851 ILT589851:ILU589851 IVP589851:IVQ589851 JFL589851:JFM589851 JPH589851:JPI589851 JZD589851:JZE589851 KIZ589851:KJA589851 KSV589851:KSW589851 LCR589851:LCS589851 LMN589851:LMO589851 LWJ589851:LWK589851 MGF589851:MGG589851 MQB589851:MQC589851 MZX589851:MZY589851 NJT589851:NJU589851 NTP589851:NTQ589851 ODL589851:ODM589851 ONH589851:ONI589851 OXD589851:OXE589851 PGZ589851:PHA589851 PQV589851:PQW589851 QAR589851:QAS589851 QKN589851:QKO589851 QUJ589851:QUK589851 REF589851:REG589851 ROB589851:ROC589851 RXX589851:RXY589851 SHT589851:SHU589851 SRP589851:SRQ589851 TBL589851:TBM589851 TLH589851:TLI589851 TVD589851:TVE589851 UEZ589851:UFA589851 UOV589851:UOW589851 UYR589851:UYS589851 VIN589851:VIO589851 VSJ589851:VSK589851 WCF589851:WCG589851 WMB589851:WMC589851 WVX589851:WVY589851 P655387:Q655387 JL655387:JM655387 TH655387:TI655387 ADD655387:ADE655387 AMZ655387:ANA655387 AWV655387:AWW655387 BGR655387:BGS655387 BQN655387:BQO655387 CAJ655387:CAK655387 CKF655387:CKG655387 CUB655387:CUC655387 DDX655387:DDY655387 DNT655387:DNU655387 DXP655387:DXQ655387 EHL655387:EHM655387 ERH655387:ERI655387 FBD655387:FBE655387 FKZ655387:FLA655387 FUV655387:FUW655387 GER655387:GES655387 GON655387:GOO655387 GYJ655387:GYK655387 HIF655387:HIG655387 HSB655387:HSC655387 IBX655387:IBY655387 ILT655387:ILU655387 IVP655387:IVQ655387 JFL655387:JFM655387 JPH655387:JPI655387 JZD655387:JZE655387 KIZ655387:KJA655387 KSV655387:KSW655387 LCR655387:LCS655387 LMN655387:LMO655387 LWJ655387:LWK655387 MGF655387:MGG655387 MQB655387:MQC655387 MZX655387:MZY655387 NJT655387:NJU655387 NTP655387:NTQ655387 ODL655387:ODM655387 ONH655387:ONI655387 OXD655387:OXE655387 PGZ655387:PHA655387 PQV655387:PQW655387 QAR655387:QAS655387 QKN655387:QKO655387 QUJ655387:QUK655387 REF655387:REG655387 ROB655387:ROC655387 RXX655387:RXY655387 SHT655387:SHU655387 SRP655387:SRQ655387 TBL655387:TBM655387 TLH655387:TLI655387 TVD655387:TVE655387 UEZ655387:UFA655387 UOV655387:UOW655387 UYR655387:UYS655387 VIN655387:VIO655387 VSJ655387:VSK655387 WCF655387:WCG655387 WMB655387:WMC655387 WVX655387:WVY655387 P720923:Q720923 JL720923:JM720923 TH720923:TI720923 ADD720923:ADE720923 AMZ720923:ANA720923 AWV720923:AWW720923 BGR720923:BGS720923 BQN720923:BQO720923 CAJ720923:CAK720923 CKF720923:CKG720923 CUB720923:CUC720923 DDX720923:DDY720923 DNT720923:DNU720923 DXP720923:DXQ720923 EHL720923:EHM720923 ERH720923:ERI720923 FBD720923:FBE720923 FKZ720923:FLA720923 FUV720923:FUW720923 GER720923:GES720923 GON720923:GOO720923 GYJ720923:GYK720923 HIF720923:HIG720923 HSB720923:HSC720923 IBX720923:IBY720923 ILT720923:ILU720923 IVP720923:IVQ720923 JFL720923:JFM720923 JPH720923:JPI720923 JZD720923:JZE720923 KIZ720923:KJA720923 KSV720923:KSW720923 LCR720923:LCS720923 LMN720923:LMO720923 LWJ720923:LWK720923 MGF720923:MGG720923 MQB720923:MQC720923 MZX720923:MZY720923 NJT720923:NJU720923 NTP720923:NTQ720923 ODL720923:ODM720923 ONH720923:ONI720923 OXD720923:OXE720923 PGZ720923:PHA720923 PQV720923:PQW720923 QAR720923:QAS720923 QKN720923:QKO720923 QUJ720923:QUK720923 REF720923:REG720923 ROB720923:ROC720923 RXX720923:RXY720923 SHT720923:SHU720923 SRP720923:SRQ720923 TBL720923:TBM720923 TLH720923:TLI720923 TVD720923:TVE720923 UEZ720923:UFA720923 UOV720923:UOW720923 UYR720923:UYS720923 VIN720923:VIO720923 VSJ720923:VSK720923 WCF720923:WCG720923 WMB720923:WMC720923 WVX720923:WVY720923 P786459:Q786459 JL786459:JM786459 TH786459:TI786459 ADD786459:ADE786459 AMZ786459:ANA786459 AWV786459:AWW786459 BGR786459:BGS786459 BQN786459:BQO786459 CAJ786459:CAK786459 CKF786459:CKG786459 CUB786459:CUC786459 DDX786459:DDY786459 DNT786459:DNU786459 DXP786459:DXQ786459 EHL786459:EHM786459 ERH786459:ERI786459 FBD786459:FBE786459 FKZ786459:FLA786459 FUV786459:FUW786459 GER786459:GES786459 GON786459:GOO786459 GYJ786459:GYK786459 HIF786459:HIG786459 HSB786459:HSC786459 IBX786459:IBY786459 ILT786459:ILU786459 IVP786459:IVQ786459 JFL786459:JFM786459 JPH786459:JPI786459 JZD786459:JZE786459 KIZ786459:KJA786459 KSV786459:KSW786459 LCR786459:LCS786459 LMN786459:LMO786459 LWJ786459:LWK786459 MGF786459:MGG786459 MQB786459:MQC786459 MZX786459:MZY786459 NJT786459:NJU786459 NTP786459:NTQ786459 ODL786459:ODM786459 ONH786459:ONI786459 OXD786459:OXE786459 PGZ786459:PHA786459 PQV786459:PQW786459 QAR786459:QAS786459 QKN786459:QKO786459 QUJ786459:QUK786459 REF786459:REG786459 ROB786459:ROC786459 RXX786459:RXY786459 SHT786459:SHU786459 SRP786459:SRQ786459 TBL786459:TBM786459 TLH786459:TLI786459 TVD786459:TVE786459 UEZ786459:UFA786459 UOV786459:UOW786459 UYR786459:UYS786459 VIN786459:VIO786459 VSJ786459:VSK786459 WCF786459:WCG786459 WMB786459:WMC786459 WVX786459:WVY786459 P851995:Q851995 JL851995:JM851995 TH851995:TI851995 ADD851995:ADE851995 AMZ851995:ANA851995 AWV851995:AWW851995 BGR851995:BGS851995 BQN851995:BQO851995 CAJ851995:CAK851995 CKF851995:CKG851995 CUB851995:CUC851995 DDX851995:DDY851995 DNT851995:DNU851995 DXP851995:DXQ851995 EHL851995:EHM851995 ERH851995:ERI851995 FBD851995:FBE851995 FKZ851995:FLA851995 FUV851995:FUW851995 GER851995:GES851995 GON851995:GOO851995 GYJ851995:GYK851995 HIF851995:HIG851995 HSB851995:HSC851995 IBX851995:IBY851995 ILT851995:ILU851995 IVP851995:IVQ851995 JFL851995:JFM851995 JPH851995:JPI851995 JZD851995:JZE851995 KIZ851995:KJA851995 KSV851995:KSW851995 LCR851995:LCS851995 LMN851995:LMO851995 LWJ851995:LWK851995 MGF851995:MGG851995 MQB851995:MQC851995 MZX851995:MZY851995 NJT851995:NJU851995 NTP851995:NTQ851995 ODL851995:ODM851995 ONH851995:ONI851995 OXD851995:OXE851995 PGZ851995:PHA851995 PQV851995:PQW851995 QAR851995:QAS851995 QKN851995:QKO851995 QUJ851995:QUK851995 REF851995:REG851995 ROB851995:ROC851995 RXX851995:RXY851995 SHT851995:SHU851995 SRP851995:SRQ851995 TBL851995:TBM851995 TLH851995:TLI851995 TVD851995:TVE851995 UEZ851995:UFA851995 UOV851995:UOW851995 UYR851995:UYS851995 VIN851995:VIO851995 VSJ851995:VSK851995 WCF851995:WCG851995 WMB851995:WMC851995 WVX851995:WVY851995 P917531:Q917531 JL917531:JM917531 TH917531:TI917531 ADD917531:ADE917531 AMZ917531:ANA917531 AWV917531:AWW917531 BGR917531:BGS917531 BQN917531:BQO917531 CAJ917531:CAK917531 CKF917531:CKG917531 CUB917531:CUC917531 DDX917531:DDY917531 DNT917531:DNU917531 DXP917531:DXQ917531 EHL917531:EHM917531 ERH917531:ERI917531 FBD917531:FBE917531 FKZ917531:FLA917531 FUV917531:FUW917531 GER917531:GES917531 GON917531:GOO917531 GYJ917531:GYK917531 HIF917531:HIG917531 HSB917531:HSC917531 IBX917531:IBY917531 ILT917531:ILU917531 IVP917531:IVQ917531 JFL917531:JFM917531 JPH917531:JPI917531 JZD917531:JZE917531 KIZ917531:KJA917531 KSV917531:KSW917531 LCR917531:LCS917531 LMN917531:LMO917531 LWJ917531:LWK917531 MGF917531:MGG917531 MQB917531:MQC917531 MZX917531:MZY917531 NJT917531:NJU917531 NTP917531:NTQ917531 ODL917531:ODM917531 ONH917531:ONI917531 OXD917531:OXE917531 PGZ917531:PHA917531 PQV917531:PQW917531 QAR917531:QAS917531 QKN917531:QKO917531 QUJ917531:QUK917531 REF917531:REG917531 ROB917531:ROC917531 RXX917531:RXY917531 SHT917531:SHU917531 SRP917531:SRQ917531 TBL917531:TBM917531 TLH917531:TLI917531 TVD917531:TVE917531 UEZ917531:UFA917531 UOV917531:UOW917531 UYR917531:UYS917531 VIN917531:VIO917531 VSJ917531:VSK917531 WCF917531:WCG917531 WMB917531:WMC917531 WVX917531:WVY917531 P983067:Q983067 JL983067:JM983067 TH983067:TI983067 ADD983067:ADE983067 AMZ983067:ANA983067 AWV983067:AWW983067 BGR983067:BGS983067 BQN983067:BQO983067 CAJ983067:CAK983067 CKF983067:CKG983067 CUB983067:CUC983067 DDX983067:DDY983067 DNT983067:DNU983067 DXP983067:DXQ983067 EHL983067:EHM983067 ERH983067:ERI983067 FBD983067:FBE983067 FKZ983067:FLA983067 FUV983067:FUW983067 GER983067:GES983067 GON983067:GOO983067 GYJ983067:GYK983067 HIF983067:HIG983067 HSB983067:HSC983067 IBX983067:IBY983067 ILT983067:ILU983067 IVP983067:IVQ983067 JFL983067:JFM983067 JPH983067:JPI983067 JZD983067:JZE983067 KIZ983067:KJA983067 KSV983067:KSW983067 LCR983067:LCS983067 LMN983067:LMO983067 LWJ983067:LWK983067 MGF983067:MGG983067 MQB983067:MQC983067 MZX983067:MZY983067 NJT983067:NJU983067 NTP983067:NTQ983067 ODL983067:ODM983067 ONH983067:ONI983067 OXD983067:OXE983067 PGZ983067:PHA983067 PQV983067:PQW983067 QAR983067:QAS983067 QKN983067:QKO983067 QUJ983067:QUK983067 REF983067:REG983067 ROB983067:ROC983067 RXX983067:RXY983067 SHT983067:SHU983067 SRP983067:SRQ983067 TBL983067:TBM983067 TLH983067:TLI983067 TVD983067:TVE983067 UEZ983067:UFA983067 UOV983067:UOW983067 UYR983067:UYS983067 VIN983067:VIO983067 VSJ983067:VSK983067 WCF983067:WCG983067 WMB983067:WMC983067 WVX983067:WVY983067">
      <formula1>AND(R23="SI",COUNTA(A27,G27,N27)=3)=TRUE</formula1>
    </dataValidation>
    <dataValidation type="custom" allowBlank="1" showInputMessage="1" showErrorMessage="1" sqref="N27:O27 JJ27:JK27 TF27:TG27 ADB27:ADC27 AMX27:AMY27 AWT27:AWU27 BGP27:BGQ27 BQL27:BQM27 CAH27:CAI27 CKD27:CKE27 CTZ27:CUA27 DDV27:DDW27 DNR27:DNS27 DXN27:DXO27 EHJ27:EHK27 ERF27:ERG27 FBB27:FBC27 FKX27:FKY27 FUT27:FUU27 GEP27:GEQ27 GOL27:GOM27 GYH27:GYI27 HID27:HIE27 HRZ27:HSA27 IBV27:IBW27 ILR27:ILS27 IVN27:IVO27 JFJ27:JFK27 JPF27:JPG27 JZB27:JZC27 KIX27:KIY27 KST27:KSU27 LCP27:LCQ27 LML27:LMM27 LWH27:LWI27 MGD27:MGE27 MPZ27:MQA27 MZV27:MZW27 NJR27:NJS27 NTN27:NTO27 ODJ27:ODK27 ONF27:ONG27 OXB27:OXC27 PGX27:PGY27 PQT27:PQU27 QAP27:QAQ27 QKL27:QKM27 QUH27:QUI27 RED27:REE27 RNZ27:ROA27 RXV27:RXW27 SHR27:SHS27 SRN27:SRO27 TBJ27:TBK27 TLF27:TLG27 TVB27:TVC27 UEX27:UEY27 UOT27:UOU27 UYP27:UYQ27 VIL27:VIM27 VSH27:VSI27 WCD27:WCE27 WLZ27:WMA27 WVV27:WVW27 N65563:O65563 JJ65563:JK65563 TF65563:TG65563 ADB65563:ADC65563 AMX65563:AMY65563 AWT65563:AWU65563 BGP65563:BGQ65563 BQL65563:BQM65563 CAH65563:CAI65563 CKD65563:CKE65563 CTZ65563:CUA65563 DDV65563:DDW65563 DNR65563:DNS65563 DXN65563:DXO65563 EHJ65563:EHK65563 ERF65563:ERG65563 FBB65563:FBC65563 FKX65563:FKY65563 FUT65563:FUU65563 GEP65563:GEQ65563 GOL65563:GOM65563 GYH65563:GYI65563 HID65563:HIE65563 HRZ65563:HSA65563 IBV65563:IBW65563 ILR65563:ILS65563 IVN65563:IVO65563 JFJ65563:JFK65563 JPF65563:JPG65563 JZB65563:JZC65563 KIX65563:KIY65563 KST65563:KSU65563 LCP65563:LCQ65563 LML65563:LMM65563 LWH65563:LWI65563 MGD65563:MGE65563 MPZ65563:MQA65563 MZV65563:MZW65563 NJR65563:NJS65563 NTN65563:NTO65563 ODJ65563:ODK65563 ONF65563:ONG65563 OXB65563:OXC65563 PGX65563:PGY65563 PQT65563:PQU65563 QAP65563:QAQ65563 QKL65563:QKM65563 QUH65563:QUI65563 RED65563:REE65563 RNZ65563:ROA65563 RXV65563:RXW65563 SHR65563:SHS65563 SRN65563:SRO65563 TBJ65563:TBK65563 TLF65563:TLG65563 TVB65563:TVC65563 UEX65563:UEY65563 UOT65563:UOU65563 UYP65563:UYQ65563 VIL65563:VIM65563 VSH65563:VSI65563 WCD65563:WCE65563 WLZ65563:WMA65563 WVV65563:WVW65563 N131099:O131099 JJ131099:JK131099 TF131099:TG131099 ADB131099:ADC131099 AMX131099:AMY131099 AWT131099:AWU131099 BGP131099:BGQ131099 BQL131099:BQM131099 CAH131099:CAI131099 CKD131099:CKE131099 CTZ131099:CUA131099 DDV131099:DDW131099 DNR131099:DNS131099 DXN131099:DXO131099 EHJ131099:EHK131099 ERF131099:ERG131099 FBB131099:FBC131099 FKX131099:FKY131099 FUT131099:FUU131099 GEP131099:GEQ131099 GOL131099:GOM131099 GYH131099:GYI131099 HID131099:HIE131099 HRZ131099:HSA131099 IBV131099:IBW131099 ILR131099:ILS131099 IVN131099:IVO131099 JFJ131099:JFK131099 JPF131099:JPG131099 JZB131099:JZC131099 KIX131099:KIY131099 KST131099:KSU131099 LCP131099:LCQ131099 LML131099:LMM131099 LWH131099:LWI131099 MGD131099:MGE131099 MPZ131099:MQA131099 MZV131099:MZW131099 NJR131099:NJS131099 NTN131099:NTO131099 ODJ131099:ODK131099 ONF131099:ONG131099 OXB131099:OXC131099 PGX131099:PGY131099 PQT131099:PQU131099 QAP131099:QAQ131099 QKL131099:QKM131099 QUH131099:QUI131099 RED131099:REE131099 RNZ131099:ROA131099 RXV131099:RXW131099 SHR131099:SHS131099 SRN131099:SRO131099 TBJ131099:TBK131099 TLF131099:TLG131099 TVB131099:TVC131099 UEX131099:UEY131099 UOT131099:UOU131099 UYP131099:UYQ131099 VIL131099:VIM131099 VSH131099:VSI131099 WCD131099:WCE131099 WLZ131099:WMA131099 WVV131099:WVW131099 N196635:O196635 JJ196635:JK196635 TF196635:TG196635 ADB196635:ADC196635 AMX196635:AMY196635 AWT196635:AWU196635 BGP196635:BGQ196635 BQL196635:BQM196635 CAH196635:CAI196635 CKD196635:CKE196635 CTZ196635:CUA196635 DDV196635:DDW196635 DNR196635:DNS196635 DXN196635:DXO196635 EHJ196635:EHK196635 ERF196635:ERG196635 FBB196635:FBC196635 FKX196635:FKY196635 FUT196635:FUU196635 GEP196635:GEQ196635 GOL196635:GOM196635 GYH196635:GYI196635 HID196635:HIE196635 HRZ196635:HSA196635 IBV196635:IBW196635 ILR196635:ILS196635 IVN196635:IVO196635 JFJ196635:JFK196635 JPF196635:JPG196635 JZB196635:JZC196635 KIX196635:KIY196635 KST196635:KSU196635 LCP196635:LCQ196635 LML196635:LMM196635 LWH196635:LWI196635 MGD196635:MGE196635 MPZ196635:MQA196635 MZV196635:MZW196635 NJR196635:NJS196635 NTN196635:NTO196635 ODJ196635:ODK196635 ONF196635:ONG196635 OXB196635:OXC196635 PGX196635:PGY196635 PQT196635:PQU196635 QAP196635:QAQ196635 QKL196635:QKM196635 QUH196635:QUI196635 RED196635:REE196635 RNZ196635:ROA196635 RXV196635:RXW196635 SHR196635:SHS196635 SRN196635:SRO196635 TBJ196635:TBK196635 TLF196635:TLG196635 TVB196635:TVC196635 UEX196635:UEY196635 UOT196635:UOU196635 UYP196635:UYQ196635 VIL196635:VIM196635 VSH196635:VSI196635 WCD196635:WCE196635 WLZ196635:WMA196635 WVV196635:WVW196635 N262171:O262171 JJ262171:JK262171 TF262171:TG262171 ADB262171:ADC262171 AMX262171:AMY262171 AWT262171:AWU262171 BGP262171:BGQ262171 BQL262171:BQM262171 CAH262171:CAI262171 CKD262171:CKE262171 CTZ262171:CUA262171 DDV262171:DDW262171 DNR262171:DNS262171 DXN262171:DXO262171 EHJ262171:EHK262171 ERF262171:ERG262171 FBB262171:FBC262171 FKX262171:FKY262171 FUT262171:FUU262171 GEP262171:GEQ262171 GOL262171:GOM262171 GYH262171:GYI262171 HID262171:HIE262171 HRZ262171:HSA262171 IBV262171:IBW262171 ILR262171:ILS262171 IVN262171:IVO262171 JFJ262171:JFK262171 JPF262171:JPG262171 JZB262171:JZC262171 KIX262171:KIY262171 KST262171:KSU262171 LCP262171:LCQ262171 LML262171:LMM262171 LWH262171:LWI262171 MGD262171:MGE262171 MPZ262171:MQA262171 MZV262171:MZW262171 NJR262171:NJS262171 NTN262171:NTO262171 ODJ262171:ODK262171 ONF262171:ONG262171 OXB262171:OXC262171 PGX262171:PGY262171 PQT262171:PQU262171 QAP262171:QAQ262171 QKL262171:QKM262171 QUH262171:QUI262171 RED262171:REE262171 RNZ262171:ROA262171 RXV262171:RXW262171 SHR262171:SHS262171 SRN262171:SRO262171 TBJ262171:TBK262171 TLF262171:TLG262171 TVB262171:TVC262171 UEX262171:UEY262171 UOT262171:UOU262171 UYP262171:UYQ262171 VIL262171:VIM262171 VSH262171:VSI262171 WCD262171:WCE262171 WLZ262171:WMA262171 WVV262171:WVW262171 N327707:O327707 JJ327707:JK327707 TF327707:TG327707 ADB327707:ADC327707 AMX327707:AMY327707 AWT327707:AWU327707 BGP327707:BGQ327707 BQL327707:BQM327707 CAH327707:CAI327707 CKD327707:CKE327707 CTZ327707:CUA327707 DDV327707:DDW327707 DNR327707:DNS327707 DXN327707:DXO327707 EHJ327707:EHK327707 ERF327707:ERG327707 FBB327707:FBC327707 FKX327707:FKY327707 FUT327707:FUU327707 GEP327707:GEQ327707 GOL327707:GOM327707 GYH327707:GYI327707 HID327707:HIE327707 HRZ327707:HSA327707 IBV327707:IBW327707 ILR327707:ILS327707 IVN327707:IVO327707 JFJ327707:JFK327707 JPF327707:JPG327707 JZB327707:JZC327707 KIX327707:KIY327707 KST327707:KSU327707 LCP327707:LCQ327707 LML327707:LMM327707 LWH327707:LWI327707 MGD327707:MGE327707 MPZ327707:MQA327707 MZV327707:MZW327707 NJR327707:NJS327707 NTN327707:NTO327707 ODJ327707:ODK327707 ONF327707:ONG327707 OXB327707:OXC327707 PGX327707:PGY327707 PQT327707:PQU327707 QAP327707:QAQ327707 QKL327707:QKM327707 QUH327707:QUI327707 RED327707:REE327707 RNZ327707:ROA327707 RXV327707:RXW327707 SHR327707:SHS327707 SRN327707:SRO327707 TBJ327707:TBK327707 TLF327707:TLG327707 TVB327707:TVC327707 UEX327707:UEY327707 UOT327707:UOU327707 UYP327707:UYQ327707 VIL327707:VIM327707 VSH327707:VSI327707 WCD327707:WCE327707 WLZ327707:WMA327707 WVV327707:WVW327707 N393243:O393243 JJ393243:JK393243 TF393243:TG393243 ADB393243:ADC393243 AMX393243:AMY393243 AWT393243:AWU393243 BGP393243:BGQ393243 BQL393243:BQM393243 CAH393243:CAI393243 CKD393243:CKE393243 CTZ393243:CUA393243 DDV393243:DDW393243 DNR393243:DNS393243 DXN393243:DXO393243 EHJ393243:EHK393243 ERF393243:ERG393243 FBB393243:FBC393243 FKX393243:FKY393243 FUT393243:FUU393243 GEP393243:GEQ393243 GOL393243:GOM393243 GYH393243:GYI393243 HID393243:HIE393243 HRZ393243:HSA393243 IBV393243:IBW393243 ILR393243:ILS393243 IVN393243:IVO393243 JFJ393243:JFK393243 JPF393243:JPG393243 JZB393243:JZC393243 KIX393243:KIY393243 KST393243:KSU393243 LCP393243:LCQ393243 LML393243:LMM393243 LWH393243:LWI393243 MGD393243:MGE393243 MPZ393243:MQA393243 MZV393243:MZW393243 NJR393243:NJS393243 NTN393243:NTO393243 ODJ393243:ODK393243 ONF393243:ONG393243 OXB393243:OXC393243 PGX393243:PGY393243 PQT393243:PQU393243 QAP393243:QAQ393243 QKL393243:QKM393243 QUH393243:QUI393243 RED393243:REE393243 RNZ393243:ROA393243 RXV393243:RXW393243 SHR393243:SHS393243 SRN393243:SRO393243 TBJ393243:TBK393243 TLF393243:TLG393243 TVB393243:TVC393243 UEX393243:UEY393243 UOT393243:UOU393243 UYP393243:UYQ393243 VIL393243:VIM393243 VSH393243:VSI393243 WCD393243:WCE393243 WLZ393243:WMA393243 WVV393243:WVW393243 N458779:O458779 JJ458779:JK458779 TF458779:TG458779 ADB458779:ADC458779 AMX458779:AMY458779 AWT458779:AWU458779 BGP458779:BGQ458779 BQL458779:BQM458779 CAH458779:CAI458779 CKD458779:CKE458779 CTZ458779:CUA458779 DDV458779:DDW458779 DNR458779:DNS458779 DXN458779:DXO458779 EHJ458779:EHK458779 ERF458779:ERG458779 FBB458779:FBC458779 FKX458779:FKY458779 FUT458779:FUU458779 GEP458779:GEQ458779 GOL458779:GOM458779 GYH458779:GYI458779 HID458779:HIE458779 HRZ458779:HSA458779 IBV458779:IBW458779 ILR458779:ILS458779 IVN458779:IVO458779 JFJ458779:JFK458779 JPF458779:JPG458779 JZB458779:JZC458779 KIX458779:KIY458779 KST458779:KSU458779 LCP458779:LCQ458779 LML458779:LMM458779 LWH458779:LWI458779 MGD458779:MGE458779 MPZ458779:MQA458779 MZV458779:MZW458779 NJR458779:NJS458779 NTN458779:NTO458779 ODJ458779:ODK458779 ONF458779:ONG458779 OXB458779:OXC458779 PGX458779:PGY458779 PQT458779:PQU458779 QAP458779:QAQ458779 QKL458779:QKM458779 QUH458779:QUI458779 RED458779:REE458779 RNZ458779:ROA458779 RXV458779:RXW458779 SHR458779:SHS458779 SRN458779:SRO458779 TBJ458779:TBK458779 TLF458779:TLG458779 TVB458779:TVC458779 UEX458779:UEY458779 UOT458779:UOU458779 UYP458779:UYQ458779 VIL458779:VIM458779 VSH458779:VSI458779 WCD458779:WCE458779 WLZ458779:WMA458779 WVV458779:WVW458779 N524315:O524315 JJ524315:JK524315 TF524315:TG524315 ADB524315:ADC524315 AMX524315:AMY524315 AWT524315:AWU524315 BGP524315:BGQ524315 BQL524315:BQM524315 CAH524315:CAI524315 CKD524315:CKE524315 CTZ524315:CUA524315 DDV524315:DDW524315 DNR524315:DNS524315 DXN524315:DXO524315 EHJ524315:EHK524315 ERF524315:ERG524315 FBB524315:FBC524315 FKX524315:FKY524315 FUT524315:FUU524315 GEP524315:GEQ524315 GOL524315:GOM524315 GYH524315:GYI524315 HID524315:HIE524315 HRZ524315:HSA524315 IBV524315:IBW524315 ILR524315:ILS524315 IVN524315:IVO524315 JFJ524315:JFK524315 JPF524315:JPG524315 JZB524315:JZC524315 KIX524315:KIY524315 KST524315:KSU524315 LCP524315:LCQ524315 LML524315:LMM524315 LWH524315:LWI524315 MGD524315:MGE524315 MPZ524315:MQA524315 MZV524315:MZW524315 NJR524315:NJS524315 NTN524315:NTO524315 ODJ524315:ODK524315 ONF524315:ONG524315 OXB524315:OXC524315 PGX524315:PGY524315 PQT524315:PQU524315 QAP524315:QAQ524315 QKL524315:QKM524315 QUH524315:QUI524315 RED524315:REE524315 RNZ524315:ROA524315 RXV524315:RXW524315 SHR524315:SHS524315 SRN524315:SRO524315 TBJ524315:TBK524315 TLF524315:TLG524315 TVB524315:TVC524315 UEX524315:UEY524315 UOT524315:UOU524315 UYP524315:UYQ524315 VIL524315:VIM524315 VSH524315:VSI524315 WCD524315:WCE524315 WLZ524315:WMA524315 WVV524315:WVW524315 N589851:O589851 JJ589851:JK589851 TF589851:TG589851 ADB589851:ADC589851 AMX589851:AMY589851 AWT589851:AWU589851 BGP589851:BGQ589851 BQL589851:BQM589851 CAH589851:CAI589851 CKD589851:CKE589851 CTZ589851:CUA589851 DDV589851:DDW589851 DNR589851:DNS589851 DXN589851:DXO589851 EHJ589851:EHK589851 ERF589851:ERG589851 FBB589851:FBC589851 FKX589851:FKY589851 FUT589851:FUU589851 GEP589851:GEQ589851 GOL589851:GOM589851 GYH589851:GYI589851 HID589851:HIE589851 HRZ589851:HSA589851 IBV589851:IBW589851 ILR589851:ILS589851 IVN589851:IVO589851 JFJ589851:JFK589851 JPF589851:JPG589851 JZB589851:JZC589851 KIX589851:KIY589851 KST589851:KSU589851 LCP589851:LCQ589851 LML589851:LMM589851 LWH589851:LWI589851 MGD589851:MGE589851 MPZ589851:MQA589851 MZV589851:MZW589851 NJR589851:NJS589851 NTN589851:NTO589851 ODJ589851:ODK589851 ONF589851:ONG589851 OXB589851:OXC589851 PGX589851:PGY589851 PQT589851:PQU589851 QAP589851:QAQ589851 QKL589851:QKM589851 QUH589851:QUI589851 RED589851:REE589851 RNZ589851:ROA589851 RXV589851:RXW589851 SHR589851:SHS589851 SRN589851:SRO589851 TBJ589851:TBK589851 TLF589851:TLG589851 TVB589851:TVC589851 UEX589851:UEY589851 UOT589851:UOU589851 UYP589851:UYQ589851 VIL589851:VIM589851 VSH589851:VSI589851 WCD589851:WCE589851 WLZ589851:WMA589851 WVV589851:WVW589851 N655387:O655387 JJ655387:JK655387 TF655387:TG655387 ADB655387:ADC655387 AMX655387:AMY655387 AWT655387:AWU655387 BGP655387:BGQ655387 BQL655387:BQM655387 CAH655387:CAI655387 CKD655387:CKE655387 CTZ655387:CUA655387 DDV655387:DDW655387 DNR655387:DNS655387 DXN655387:DXO655387 EHJ655387:EHK655387 ERF655387:ERG655387 FBB655387:FBC655387 FKX655387:FKY655387 FUT655387:FUU655387 GEP655387:GEQ655387 GOL655387:GOM655387 GYH655387:GYI655387 HID655387:HIE655387 HRZ655387:HSA655387 IBV655387:IBW655387 ILR655387:ILS655387 IVN655387:IVO655387 JFJ655387:JFK655387 JPF655387:JPG655387 JZB655387:JZC655387 KIX655387:KIY655387 KST655387:KSU655387 LCP655387:LCQ655387 LML655387:LMM655387 LWH655387:LWI655387 MGD655387:MGE655387 MPZ655387:MQA655387 MZV655387:MZW655387 NJR655387:NJS655387 NTN655387:NTO655387 ODJ655387:ODK655387 ONF655387:ONG655387 OXB655387:OXC655387 PGX655387:PGY655387 PQT655387:PQU655387 QAP655387:QAQ655387 QKL655387:QKM655387 QUH655387:QUI655387 RED655387:REE655387 RNZ655387:ROA655387 RXV655387:RXW655387 SHR655387:SHS655387 SRN655387:SRO655387 TBJ655387:TBK655387 TLF655387:TLG655387 TVB655387:TVC655387 UEX655387:UEY655387 UOT655387:UOU655387 UYP655387:UYQ655387 VIL655387:VIM655387 VSH655387:VSI655387 WCD655387:WCE655387 WLZ655387:WMA655387 WVV655387:WVW655387 N720923:O720923 JJ720923:JK720923 TF720923:TG720923 ADB720923:ADC720923 AMX720923:AMY720923 AWT720923:AWU720923 BGP720923:BGQ720923 BQL720923:BQM720923 CAH720923:CAI720923 CKD720923:CKE720923 CTZ720923:CUA720923 DDV720923:DDW720923 DNR720923:DNS720923 DXN720923:DXO720923 EHJ720923:EHK720923 ERF720923:ERG720923 FBB720923:FBC720923 FKX720923:FKY720923 FUT720923:FUU720923 GEP720923:GEQ720923 GOL720923:GOM720923 GYH720923:GYI720923 HID720923:HIE720923 HRZ720923:HSA720923 IBV720923:IBW720923 ILR720923:ILS720923 IVN720923:IVO720923 JFJ720923:JFK720923 JPF720923:JPG720923 JZB720923:JZC720923 KIX720923:KIY720923 KST720923:KSU720923 LCP720923:LCQ720923 LML720923:LMM720923 LWH720923:LWI720923 MGD720923:MGE720923 MPZ720923:MQA720923 MZV720923:MZW720923 NJR720923:NJS720923 NTN720923:NTO720923 ODJ720923:ODK720923 ONF720923:ONG720923 OXB720923:OXC720923 PGX720923:PGY720923 PQT720923:PQU720923 QAP720923:QAQ720923 QKL720923:QKM720923 QUH720923:QUI720923 RED720923:REE720923 RNZ720923:ROA720923 RXV720923:RXW720923 SHR720923:SHS720923 SRN720923:SRO720923 TBJ720923:TBK720923 TLF720923:TLG720923 TVB720923:TVC720923 UEX720923:UEY720923 UOT720923:UOU720923 UYP720923:UYQ720923 VIL720923:VIM720923 VSH720923:VSI720923 WCD720923:WCE720923 WLZ720923:WMA720923 WVV720923:WVW720923 N786459:O786459 JJ786459:JK786459 TF786459:TG786459 ADB786459:ADC786459 AMX786459:AMY786459 AWT786459:AWU786459 BGP786459:BGQ786459 BQL786459:BQM786459 CAH786459:CAI786459 CKD786459:CKE786459 CTZ786459:CUA786459 DDV786459:DDW786459 DNR786459:DNS786459 DXN786459:DXO786459 EHJ786459:EHK786459 ERF786459:ERG786459 FBB786459:FBC786459 FKX786459:FKY786459 FUT786459:FUU786459 GEP786459:GEQ786459 GOL786459:GOM786459 GYH786459:GYI786459 HID786459:HIE786459 HRZ786459:HSA786459 IBV786459:IBW786459 ILR786459:ILS786459 IVN786459:IVO786459 JFJ786459:JFK786459 JPF786459:JPG786459 JZB786459:JZC786459 KIX786459:KIY786459 KST786459:KSU786459 LCP786459:LCQ786459 LML786459:LMM786459 LWH786459:LWI786459 MGD786459:MGE786459 MPZ786459:MQA786459 MZV786459:MZW786459 NJR786459:NJS786459 NTN786459:NTO786459 ODJ786459:ODK786459 ONF786459:ONG786459 OXB786459:OXC786459 PGX786459:PGY786459 PQT786459:PQU786459 QAP786459:QAQ786459 QKL786459:QKM786459 QUH786459:QUI786459 RED786459:REE786459 RNZ786459:ROA786459 RXV786459:RXW786459 SHR786459:SHS786459 SRN786459:SRO786459 TBJ786459:TBK786459 TLF786459:TLG786459 TVB786459:TVC786459 UEX786459:UEY786459 UOT786459:UOU786459 UYP786459:UYQ786459 VIL786459:VIM786459 VSH786459:VSI786459 WCD786459:WCE786459 WLZ786459:WMA786459 WVV786459:WVW786459 N851995:O851995 JJ851995:JK851995 TF851995:TG851995 ADB851995:ADC851995 AMX851995:AMY851995 AWT851995:AWU851995 BGP851995:BGQ851995 BQL851995:BQM851995 CAH851995:CAI851995 CKD851995:CKE851995 CTZ851995:CUA851995 DDV851995:DDW851995 DNR851995:DNS851995 DXN851995:DXO851995 EHJ851995:EHK851995 ERF851995:ERG851995 FBB851995:FBC851995 FKX851995:FKY851995 FUT851995:FUU851995 GEP851995:GEQ851995 GOL851995:GOM851995 GYH851995:GYI851995 HID851995:HIE851995 HRZ851995:HSA851995 IBV851995:IBW851995 ILR851995:ILS851995 IVN851995:IVO851995 JFJ851995:JFK851995 JPF851995:JPG851995 JZB851995:JZC851995 KIX851995:KIY851995 KST851995:KSU851995 LCP851995:LCQ851995 LML851995:LMM851995 LWH851995:LWI851995 MGD851995:MGE851995 MPZ851995:MQA851995 MZV851995:MZW851995 NJR851995:NJS851995 NTN851995:NTO851995 ODJ851995:ODK851995 ONF851995:ONG851995 OXB851995:OXC851995 PGX851995:PGY851995 PQT851995:PQU851995 QAP851995:QAQ851995 QKL851995:QKM851995 QUH851995:QUI851995 RED851995:REE851995 RNZ851995:ROA851995 RXV851995:RXW851995 SHR851995:SHS851995 SRN851995:SRO851995 TBJ851995:TBK851995 TLF851995:TLG851995 TVB851995:TVC851995 UEX851995:UEY851995 UOT851995:UOU851995 UYP851995:UYQ851995 VIL851995:VIM851995 VSH851995:VSI851995 WCD851995:WCE851995 WLZ851995:WMA851995 WVV851995:WVW851995 N917531:O917531 JJ917531:JK917531 TF917531:TG917531 ADB917531:ADC917531 AMX917531:AMY917531 AWT917531:AWU917531 BGP917531:BGQ917531 BQL917531:BQM917531 CAH917531:CAI917531 CKD917531:CKE917531 CTZ917531:CUA917531 DDV917531:DDW917531 DNR917531:DNS917531 DXN917531:DXO917531 EHJ917531:EHK917531 ERF917531:ERG917531 FBB917531:FBC917531 FKX917531:FKY917531 FUT917531:FUU917531 GEP917531:GEQ917531 GOL917531:GOM917531 GYH917531:GYI917531 HID917531:HIE917531 HRZ917531:HSA917531 IBV917531:IBW917531 ILR917531:ILS917531 IVN917531:IVO917531 JFJ917531:JFK917531 JPF917531:JPG917531 JZB917531:JZC917531 KIX917531:KIY917531 KST917531:KSU917531 LCP917531:LCQ917531 LML917531:LMM917531 LWH917531:LWI917531 MGD917531:MGE917531 MPZ917531:MQA917531 MZV917531:MZW917531 NJR917531:NJS917531 NTN917531:NTO917531 ODJ917531:ODK917531 ONF917531:ONG917531 OXB917531:OXC917531 PGX917531:PGY917531 PQT917531:PQU917531 QAP917531:QAQ917531 QKL917531:QKM917531 QUH917531:QUI917531 RED917531:REE917531 RNZ917531:ROA917531 RXV917531:RXW917531 SHR917531:SHS917531 SRN917531:SRO917531 TBJ917531:TBK917531 TLF917531:TLG917531 TVB917531:TVC917531 UEX917531:UEY917531 UOT917531:UOU917531 UYP917531:UYQ917531 VIL917531:VIM917531 VSH917531:VSI917531 WCD917531:WCE917531 WLZ917531:WMA917531 WVV917531:WVW917531 N983067:O983067 JJ983067:JK983067 TF983067:TG983067 ADB983067:ADC983067 AMX983067:AMY983067 AWT983067:AWU983067 BGP983067:BGQ983067 BQL983067:BQM983067 CAH983067:CAI983067 CKD983067:CKE983067 CTZ983067:CUA983067 DDV983067:DDW983067 DNR983067:DNS983067 DXN983067:DXO983067 EHJ983067:EHK983067 ERF983067:ERG983067 FBB983067:FBC983067 FKX983067:FKY983067 FUT983067:FUU983067 GEP983067:GEQ983067 GOL983067:GOM983067 GYH983067:GYI983067 HID983067:HIE983067 HRZ983067:HSA983067 IBV983067:IBW983067 ILR983067:ILS983067 IVN983067:IVO983067 JFJ983067:JFK983067 JPF983067:JPG983067 JZB983067:JZC983067 KIX983067:KIY983067 KST983067:KSU983067 LCP983067:LCQ983067 LML983067:LMM983067 LWH983067:LWI983067 MGD983067:MGE983067 MPZ983067:MQA983067 MZV983067:MZW983067 NJR983067:NJS983067 NTN983067:NTO983067 ODJ983067:ODK983067 ONF983067:ONG983067 OXB983067:OXC983067 PGX983067:PGY983067 PQT983067:PQU983067 QAP983067:QAQ983067 QKL983067:QKM983067 QUH983067:QUI983067 RED983067:REE983067 RNZ983067:ROA983067 RXV983067:RXW983067 SHR983067:SHS983067 SRN983067:SRO983067 TBJ983067:TBK983067 TLF983067:TLG983067 TVB983067:TVC983067 UEX983067:UEY983067 UOT983067:UOU983067 UYP983067:UYQ983067 VIL983067:VIM983067 VSH983067:VSI983067 WCD983067:WCE983067 WLZ983067:WMA983067 WVV983067:WVW983067">
      <formula1>AND(R23="SI",COUNTA(C25,F25,L25,A27,G27)=5)=TRUE</formula1>
    </dataValidation>
    <dataValidation type="custom" allowBlank="1" showInputMessage="1" showErrorMessage="1" sqref="G27:M27 JC27:JI27 SY27:TE27 ACU27:ADA27 AMQ27:AMW27 AWM27:AWS27 BGI27:BGO27 BQE27:BQK27 CAA27:CAG27 CJW27:CKC27 CTS27:CTY27 DDO27:DDU27 DNK27:DNQ27 DXG27:DXM27 EHC27:EHI27 EQY27:ERE27 FAU27:FBA27 FKQ27:FKW27 FUM27:FUS27 GEI27:GEO27 GOE27:GOK27 GYA27:GYG27 HHW27:HIC27 HRS27:HRY27 IBO27:IBU27 ILK27:ILQ27 IVG27:IVM27 JFC27:JFI27 JOY27:JPE27 JYU27:JZA27 KIQ27:KIW27 KSM27:KSS27 LCI27:LCO27 LME27:LMK27 LWA27:LWG27 MFW27:MGC27 MPS27:MPY27 MZO27:MZU27 NJK27:NJQ27 NTG27:NTM27 ODC27:ODI27 OMY27:ONE27 OWU27:OXA27 PGQ27:PGW27 PQM27:PQS27 QAI27:QAO27 QKE27:QKK27 QUA27:QUG27 RDW27:REC27 RNS27:RNY27 RXO27:RXU27 SHK27:SHQ27 SRG27:SRM27 TBC27:TBI27 TKY27:TLE27 TUU27:TVA27 UEQ27:UEW27 UOM27:UOS27 UYI27:UYO27 VIE27:VIK27 VSA27:VSG27 WBW27:WCC27 WLS27:WLY27 WVO27:WVU27 G65563:M65563 JC65563:JI65563 SY65563:TE65563 ACU65563:ADA65563 AMQ65563:AMW65563 AWM65563:AWS65563 BGI65563:BGO65563 BQE65563:BQK65563 CAA65563:CAG65563 CJW65563:CKC65563 CTS65563:CTY65563 DDO65563:DDU65563 DNK65563:DNQ65563 DXG65563:DXM65563 EHC65563:EHI65563 EQY65563:ERE65563 FAU65563:FBA65563 FKQ65563:FKW65563 FUM65563:FUS65563 GEI65563:GEO65563 GOE65563:GOK65563 GYA65563:GYG65563 HHW65563:HIC65563 HRS65563:HRY65563 IBO65563:IBU65563 ILK65563:ILQ65563 IVG65563:IVM65563 JFC65563:JFI65563 JOY65563:JPE65563 JYU65563:JZA65563 KIQ65563:KIW65563 KSM65563:KSS65563 LCI65563:LCO65563 LME65563:LMK65563 LWA65563:LWG65563 MFW65563:MGC65563 MPS65563:MPY65563 MZO65563:MZU65563 NJK65563:NJQ65563 NTG65563:NTM65563 ODC65563:ODI65563 OMY65563:ONE65563 OWU65563:OXA65563 PGQ65563:PGW65563 PQM65563:PQS65563 QAI65563:QAO65563 QKE65563:QKK65563 QUA65563:QUG65563 RDW65563:REC65563 RNS65563:RNY65563 RXO65563:RXU65563 SHK65563:SHQ65563 SRG65563:SRM65563 TBC65563:TBI65563 TKY65563:TLE65563 TUU65563:TVA65563 UEQ65563:UEW65563 UOM65563:UOS65563 UYI65563:UYO65563 VIE65563:VIK65563 VSA65563:VSG65563 WBW65563:WCC65563 WLS65563:WLY65563 WVO65563:WVU65563 G131099:M131099 JC131099:JI131099 SY131099:TE131099 ACU131099:ADA131099 AMQ131099:AMW131099 AWM131099:AWS131099 BGI131099:BGO131099 BQE131099:BQK131099 CAA131099:CAG131099 CJW131099:CKC131099 CTS131099:CTY131099 DDO131099:DDU131099 DNK131099:DNQ131099 DXG131099:DXM131099 EHC131099:EHI131099 EQY131099:ERE131099 FAU131099:FBA131099 FKQ131099:FKW131099 FUM131099:FUS131099 GEI131099:GEO131099 GOE131099:GOK131099 GYA131099:GYG131099 HHW131099:HIC131099 HRS131099:HRY131099 IBO131099:IBU131099 ILK131099:ILQ131099 IVG131099:IVM131099 JFC131099:JFI131099 JOY131099:JPE131099 JYU131099:JZA131099 KIQ131099:KIW131099 KSM131099:KSS131099 LCI131099:LCO131099 LME131099:LMK131099 LWA131099:LWG131099 MFW131099:MGC131099 MPS131099:MPY131099 MZO131099:MZU131099 NJK131099:NJQ131099 NTG131099:NTM131099 ODC131099:ODI131099 OMY131099:ONE131099 OWU131099:OXA131099 PGQ131099:PGW131099 PQM131099:PQS131099 QAI131099:QAO131099 QKE131099:QKK131099 QUA131099:QUG131099 RDW131099:REC131099 RNS131099:RNY131099 RXO131099:RXU131099 SHK131099:SHQ131099 SRG131099:SRM131099 TBC131099:TBI131099 TKY131099:TLE131099 TUU131099:TVA131099 UEQ131099:UEW131099 UOM131099:UOS131099 UYI131099:UYO131099 VIE131099:VIK131099 VSA131099:VSG131099 WBW131099:WCC131099 WLS131099:WLY131099 WVO131099:WVU131099 G196635:M196635 JC196635:JI196635 SY196635:TE196635 ACU196635:ADA196635 AMQ196635:AMW196635 AWM196635:AWS196635 BGI196635:BGO196635 BQE196635:BQK196635 CAA196635:CAG196635 CJW196635:CKC196635 CTS196635:CTY196635 DDO196635:DDU196635 DNK196635:DNQ196635 DXG196635:DXM196635 EHC196635:EHI196635 EQY196635:ERE196635 FAU196635:FBA196635 FKQ196635:FKW196635 FUM196635:FUS196635 GEI196635:GEO196635 GOE196635:GOK196635 GYA196635:GYG196635 HHW196635:HIC196635 HRS196635:HRY196635 IBO196635:IBU196635 ILK196635:ILQ196635 IVG196635:IVM196635 JFC196635:JFI196635 JOY196635:JPE196635 JYU196635:JZA196635 KIQ196635:KIW196635 KSM196635:KSS196635 LCI196635:LCO196635 LME196635:LMK196635 LWA196635:LWG196635 MFW196635:MGC196635 MPS196635:MPY196635 MZO196635:MZU196635 NJK196635:NJQ196635 NTG196635:NTM196635 ODC196635:ODI196635 OMY196635:ONE196635 OWU196635:OXA196635 PGQ196635:PGW196635 PQM196635:PQS196635 QAI196635:QAO196635 QKE196635:QKK196635 QUA196635:QUG196635 RDW196635:REC196635 RNS196635:RNY196635 RXO196635:RXU196635 SHK196635:SHQ196635 SRG196635:SRM196635 TBC196635:TBI196635 TKY196635:TLE196635 TUU196635:TVA196635 UEQ196635:UEW196635 UOM196635:UOS196635 UYI196635:UYO196635 VIE196635:VIK196635 VSA196635:VSG196635 WBW196635:WCC196635 WLS196635:WLY196635 WVO196635:WVU196635 G262171:M262171 JC262171:JI262171 SY262171:TE262171 ACU262171:ADA262171 AMQ262171:AMW262171 AWM262171:AWS262171 BGI262171:BGO262171 BQE262171:BQK262171 CAA262171:CAG262171 CJW262171:CKC262171 CTS262171:CTY262171 DDO262171:DDU262171 DNK262171:DNQ262171 DXG262171:DXM262171 EHC262171:EHI262171 EQY262171:ERE262171 FAU262171:FBA262171 FKQ262171:FKW262171 FUM262171:FUS262171 GEI262171:GEO262171 GOE262171:GOK262171 GYA262171:GYG262171 HHW262171:HIC262171 HRS262171:HRY262171 IBO262171:IBU262171 ILK262171:ILQ262171 IVG262171:IVM262171 JFC262171:JFI262171 JOY262171:JPE262171 JYU262171:JZA262171 KIQ262171:KIW262171 KSM262171:KSS262171 LCI262171:LCO262171 LME262171:LMK262171 LWA262171:LWG262171 MFW262171:MGC262171 MPS262171:MPY262171 MZO262171:MZU262171 NJK262171:NJQ262171 NTG262171:NTM262171 ODC262171:ODI262171 OMY262171:ONE262171 OWU262171:OXA262171 PGQ262171:PGW262171 PQM262171:PQS262171 QAI262171:QAO262171 QKE262171:QKK262171 QUA262171:QUG262171 RDW262171:REC262171 RNS262171:RNY262171 RXO262171:RXU262171 SHK262171:SHQ262171 SRG262171:SRM262171 TBC262171:TBI262171 TKY262171:TLE262171 TUU262171:TVA262171 UEQ262171:UEW262171 UOM262171:UOS262171 UYI262171:UYO262171 VIE262171:VIK262171 VSA262171:VSG262171 WBW262171:WCC262171 WLS262171:WLY262171 WVO262171:WVU262171 G327707:M327707 JC327707:JI327707 SY327707:TE327707 ACU327707:ADA327707 AMQ327707:AMW327707 AWM327707:AWS327707 BGI327707:BGO327707 BQE327707:BQK327707 CAA327707:CAG327707 CJW327707:CKC327707 CTS327707:CTY327707 DDO327707:DDU327707 DNK327707:DNQ327707 DXG327707:DXM327707 EHC327707:EHI327707 EQY327707:ERE327707 FAU327707:FBA327707 FKQ327707:FKW327707 FUM327707:FUS327707 GEI327707:GEO327707 GOE327707:GOK327707 GYA327707:GYG327707 HHW327707:HIC327707 HRS327707:HRY327707 IBO327707:IBU327707 ILK327707:ILQ327707 IVG327707:IVM327707 JFC327707:JFI327707 JOY327707:JPE327707 JYU327707:JZA327707 KIQ327707:KIW327707 KSM327707:KSS327707 LCI327707:LCO327707 LME327707:LMK327707 LWA327707:LWG327707 MFW327707:MGC327707 MPS327707:MPY327707 MZO327707:MZU327707 NJK327707:NJQ327707 NTG327707:NTM327707 ODC327707:ODI327707 OMY327707:ONE327707 OWU327707:OXA327707 PGQ327707:PGW327707 PQM327707:PQS327707 QAI327707:QAO327707 QKE327707:QKK327707 QUA327707:QUG327707 RDW327707:REC327707 RNS327707:RNY327707 RXO327707:RXU327707 SHK327707:SHQ327707 SRG327707:SRM327707 TBC327707:TBI327707 TKY327707:TLE327707 TUU327707:TVA327707 UEQ327707:UEW327707 UOM327707:UOS327707 UYI327707:UYO327707 VIE327707:VIK327707 VSA327707:VSG327707 WBW327707:WCC327707 WLS327707:WLY327707 WVO327707:WVU327707 G393243:M393243 JC393243:JI393243 SY393243:TE393243 ACU393243:ADA393243 AMQ393243:AMW393243 AWM393243:AWS393243 BGI393243:BGO393243 BQE393243:BQK393243 CAA393243:CAG393243 CJW393243:CKC393243 CTS393243:CTY393243 DDO393243:DDU393243 DNK393243:DNQ393243 DXG393243:DXM393243 EHC393243:EHI393243 EQY393243:ERE393243 FAU393243:FBA393243 FKQ393243:FKW393243 FUM393243:FUS393243 GEI393243:GEO393243 GOE393243:GOK393243 GYA393243:GYG393243 HHW393243:HIC393243 HRS393243:HRY393243 IBO393243:IBU393243 ILK393243:ILQ393243 IVG393243:IVM393243 JFC393243:JFI393243 JOY393243:JPE393243 JYU393243:JZA393243 KIQ393243:KIW393243 KSM393243:KSS393243 LCI393243:LCO393243 LME393243:LMK393243 LWA393243:LWG393243 MFW393243:MGC393243 MPS393243:MPY393243 MZO393243:MZU393243 NJK393243:NJQ393243 NTG393243:NTM393243 ODC393243:ODI393243 OMY393243:ONE393243 OWU393243:OXA393243 PGQ393243:PGW393243 PQM393243:PQS393243 QAI393243:QAO393243 QKE393243:QKK393243 QUA393243:QUG393243 RDW393243:REC393243 RNS393243:RNY393243 RXO393243:RXU393243 SHK393243:SHQ393243 SRG393243:SRM393243 TBC393243:TBI393243 TKY393243:TLE393243 TUU393243:TVA393243 UEQ393243:UEW393243 UOM393243:UOS393243 UYI393243:UYO393243 VIE393243:VIK393243 VSA393243:VSG393243 WBW393243:WCC393243 WLS393243:WLY393243 WVO393243:WVU393243 G458779:M458779 JC458779:JI458779 SY458779:TE458779 ACU458779:ADA458779 AMQ458779:AMW458779 AWM458779:AWS458779 BGI458779:BGO458779 BQE458779:BQK458779 CAA458779:CAG458779 CJW458779:CKC458779 CTS458779:CTY458779 DDO458779:DDU458779 DNK458779:DNQ458779 DXG458779:DXM458779 EHC458779:EHI458779 EQY458779:ERE458779 FAU458779:FBA458779 FKQ458779:FKW458779 FUM458779:FUS458779 GEI458779:GEO458779 GOE458779:GOK458779 GYA458779:GYG458779 HHW458779:HIC458779 HRS458779:HRY458779 IBO458779:IBU458779 ILK458779:ILQ458779 IVG458779:IVM458779 JFC458779:JFI458779 JOY458779:JPE458779 JYU458779:JZA458779 KIQ458779:KIW458779 KSM458779:KSS458779 LCI458779:LCO458779 LME458779:LMK458779 LWA458779:LWG458779 MFW458779:MGC458779 MPS458779:MPY458779 MZO458779:MZU458779 NJK458779:NJQ458779 NTG458779:NTM458779 ODC458779:ODI458779 OMY458779:ONE458779 OWU458779:OXA458779 PGQ458779:PGW458779 PQM458779:PQS458779 QAI458779:QAO458779 QKE458779:QKK458779 QUA458779:QUG458779 RDW458779:REC458779 RNS458779:RNY458779 RXO458779:RXU458779 SHK458779:SHQ458779 SRG458779:SRM458779 TBC458779:TBI458779 TKY458779:TLE458779 TUU458779:TVA458779 UEQ458779:UEW458779 UOM458779:UOS458779 UYI458779:UYO458779 VIE458779:VIK458779 VSA458779:VSG458779 WBW458779:WCC458779 WLS458779:WLY458779 WVO458779:WVU458779 G524315:M524315 JC524315:JI524315 SY524315:TE524315 ACU524315:ADA524315 AMQ524315:AMW524315 AWM524315:AWS524315 BGI524315:BGO524315 BQE524315:BQK524315 CAA524315:CAG524315 CJW524315:CKC524315 CTS524315:CTY524315 DDO524315:DDU524315 DNK524315:DNQ524315 DXG524315:DXM524315 EHC524315:EHI524315 EQY524315:ERE524315 FAU524315:FBA524315 FKQ524315:FKW524315 FUM524315:FUS524315 GEI524315:GEO524315 GOE524315:GOK524315 GYA524315:GYG524315 HHW524315:HIC524315 HRS524315:HRY524315 IBO524315:IBU524315 ILK524315:ILQ524315 IVG524315:IVM524315 JFC524315:JFI524315 JOY524315:JPE524315 JYU524315:JZA524315 KIQ524315:KIW524315 KSM524315:KSS524315 LCI524315:LCO524315 LME524315:LMK524315 LWA524315:LWG524315 MFW524315:MGC524315 MPS524315:MPY524315 MZO524315:MZU524315 NJK524315:NJQ524315 NTG524315:NTM524315 ODC524315:ODI524315 OMY524315:ONE524315 OWU524315:OXA524315 PGQ524315:PGW524315 PQM524315:PQS524315 QAI524315:QAO524315 QKE524315:QKK524315 QUA524315:QUG524315 RDW524315:REC524315 RNS524315:RNY524315 RXO524315:RXU524315 SHK524315:SHQ524315 SRG524315:SRM524315 TBC524315:TBI524315 TKY524315:TLE524315 TUU524315:TVA524315 UEQ524315:UEW524315 UOM524315:UOS524315 UYI524315:UYO524315 VIE524315:VIK524315 VSA524315:VSG524315 WBW524315:WCC524315 WLS524315:WLY524315 WVO524315:WVU524315 G589851:M589851 JC589851:JI589851 SY589851:TE589851 ACU589851:ADA589851 AMQ589851:AMW589851 AWM589851:AWS589851 BGI589851:BGO589851 BQE589851:BQK589851 CAA589851:CAG589851 CJW589851:CKC589851 CTS589851:CTY589851 DDO589851:DDU589851 DNK589851:DNQ589851 DXG589851:DXM589851 EHC589851:EHI589851 EQY589851:ERE589851 FAU589851:FBA589851 FKQ589851:FKW589851 FUM589851:FUS589851 GEI589851:GEO589851 GOE589851:GOK589851 GYA589851:GYG589851 HHW589851:HIC589851 HRS589851:HRY589851 IBO589851:IBU589851 ILK589851:ILQ589851 IVG589851:IVM589851 JFC589851:JFI589851 JOY589851:JPE589851 JYU589851:JZA589851 KIQ589851:KIW589851 KSM589851:KSS589851 LCI589851:LCO589851 LME589851:LMK589851 LWA589851:LWG589851 MFW589851:MGC589851 MPS589851:MPY589851 MZO589851:MZU589851 NJK589851:NJQ589851 NTG589851:NTM589851 ODC589851:ODI589851 OMY589851:ONE589851 OWU589851:OXA589851 PGQ589851:PGW589851 PQM589851:PQS589851 QAI589851:QAO589851 QKE589851:QKK589851 QUA589851:QUG589851 RDW589851:REC589851 RNS589851:RNY589851 RXO589851:RXU589851 SHK589851:SHQ589851 SRG589851:SRM589851 TBC589851:TBI589851 TKY589851:TLE589851 TUU589851:TVA589851 UEQ589851:UEW589851 UOM589851:UOS589851 UYI589851:UYO589851 VIE589851:VIK589851 VSA589851:VSG589851 WBW589851:WCC589851 WLS589851:WLY589851 WVO589851:WVU589851 G655387:M655387 JC655387:JI655387 SY655387:TE655387 ACU655387:ADA655387 AMQ655387:AMW655387 AWM655387:AWS655387 BGI655387:BGO655387 BQE655387:BQK655387 CAA655387:CAG655387 CJW655387:CKC655387 CTS655387:CTY655387 DDO655387:DDU655387 DNK655387:DNQ655387 DXG655387:DXM655387 EHC655387:EHI655387 EQY655387:ERE655387 FAU655387:FBA655387 FKQ655387:FKW655387 FUM655387:FUS655387 GEI655387:GEO655387 GOE655387:GOK655387 GYA655387:GYG655387 HHW655387:HIC655387 HRS655387:HRY655387 IBO655387:IBU655387 ILK655387:ILQ655387 IVG655387:IVM655387 JFC655387:JFI655387 JOY655387:JPE655387 JYU655387:JZA655387 KIQ655387:KIW655387 KSM655387:KSS655387 LCI655387:LCO655387 LME655387:LMK655387 LWA655387:LWG655387 MFW655387:MGC655387 MPS655387:MPY655387 MZO655387:MZU655387 NJK655387:NJQ655387 NTG655387:NTM655387 ODC655387:ODI655387 OMY655387:ONE655387 OWU655387:OXA655387 PGQ655387:PGW655387 PQM655387:PQS655387 QAI655387:QAO655387 QKE655387:QKK655387 QUA655387:QUG655387 RDW655387:REC655387 RNS655387:RNY655387 RXO655387:RXU655387 SHK655387:SHQ655387 SRG655387:SRM655387 TBC655387:TBI655387 TKY655387:TLE655387 TUU655387:TVA655387 UEQ655387:UEW655387 UOM655387:UOS655387 UYI655387:UYO655387 VIE655387:VIK655387 VSA655387:VSG655387 WBW655387:WCC655387 WLS655387:WLY655387 WVO655387:WVU655387 G720923:M720923 JC720923:JI720923 SY720923:TE720923 ACU720923:ADA720923 AMQ720923:AMW720923 AWM720923:AWS720923 BGI720923:BGO720923 BQE720923:BQK720923 CAA720923:CAG720923 CJW720923:CKC720923 CTS720923:CTY720923 DDO720923:DDU720923 DNK720923:DNQ720923 DXG720923:DXM720923 EHC720923:EHI720923 EQY720923:ERE720923 FAU720923:FBA720923 FKQ720923:FKW720923 FUM720923:FUS720923 GEI720923:GEO720923 GOE720923:GOK720923 GYA720923:GYG720923 HHW720923:HIC720923 HRS720923:HRY720923 IBO720923:IBU720923 ILK720923:ILQ720923 IVG720923:IVM720923 JFC720923:JFI720923 JOY720923:JPE720923 JYU720923:JZA720923 KIQ720923:KIW720923 KSM720923:KSS720923 LCI720923:LCO720923 LME720923:LMK720923 LWA720923:LWG720923 MFW720923:MGC720923 MPS720923:MPY720923 MZO720923:MZU720923 NJK720923:NJQ720923 NTG720923:NTM720923 ODC720923:ODI720923 OMY720923:ONE720923 OWU720923:OXA720923 PGQ720923:PGW720923 PQM720923:PQS720923 QAI720923:QAO720923 QKE720923:QKK720923 QUA720923:QUG720923 RDW720923:REC720923 RNS720923:RNY720923 RXO720923:RXU720923 SHK720923:SHQ720923 SRG720923:SRM720923 TBC720923:TBI720923 TKY720923:TLE720923 TUU720923:TVA720923 UEQ720923:UEW720923 UOM720923:UOS720923 UYI720923:UYO720923 VIE720923:VIK720923 VSA720923:VSG720923 WBW720923:WCC720923 WLS720923:WLY720923 WVO720923:WVU720923 G786459:M786459 JC786459:JI786459 SY786459:TE786459 ACU786459:ADA786459 AMQ786459:AMW786459 AWM786459:AWS786459 BGI786459:BGO786459 BQE786459:BQK786459 CAA786459:CAG786459 CJW786459:CKC786459 CTS786459:CTY786459 DDO786459:DDU786459 DNK786459:DNQ786459 DXG786459:DXM786459 EHC786459:EHI786459 EQY786459:ERE786459 FAU786459:FBA786459 FKQ786459:FKW786459 FUM786459:FUS786459 GEI786459:GEO786459 GOE786459:GOK786459 GYA786459:GYG786459 HHW786459:HIC786459 HRS786459:HRY786459 IBO786459:IBU786459 ILK786459:ILQ786459 IVG786459:IVM786459 JFC786459:JFI786459 JOY786459:JPE786459 JYU786459:JZA786459 KIQ786459:KIW786459 KSM786459:KSS786459 LCI786459:LCO786459 LME786459:LMK786459 LWA786459:LWG786459 MFW786459:MGC786459 MPS786459:MPY786459 MZO786459:MZU786459 NJK786459:NJQ786459 NTG786459:NTM786459 ODC786459:ODI786459 OMY786459:ONE786459 OWU786459:OXA786459 PGQ786459:PGW786459 PQM786459:PQS786459 QAI786459:QAO786459 QKE786459:QKK786459 QUA786459:QUG786459 RDW786459:REC786459 RNS786459:RNY786459 RXO786459:RXU786459 SHK786459:SHQ786459 SRG786459:SRM786459 TBC786459:TBI786459 TKY786459:TLE786459 TUU786459:TVA786459 UEQ786459:UEW786459 UOM786459:UOS786459 UYI786459:UYO786459 VIE786459:VIK786459 VSA786459:VSG786459 WBW786459:WCC786459 WLS786459:WLY786459 WVO786459:WVU786459 G851995:M851995 JC851995:JI851995 SY851995:TE851995 ACU851995:ADA851995 AMQ851995:AMW851995 AWM851995:AWS851995 BGI851995:BGO851995 BQE851995:BQK851995 CAA851995:CAG851995 CJW851995:CKC851995 CTS851995:CTY851995 DDO851995:DDU851995 DNK851995:DNQ851995 DXG851995:DXM851995 EHC851995:EHI851995 EQY851995:ERE851995 FAU851995:FBA851995 FKQ851995:FKW851995 FUM851995:FUS851995 GEI851995:GEO851995 GOE851995:GOK851995 GYA851995:GYG851995 HHW851995:HIC851995 HRS851995:HRY851995 IBO851995:IBU851995 ILK851995:ILQ851995 IVG851995:IVM851995 JFC851995:JFI851995 JOY851995:JPE851995 JYU851995:JZA851995 KIQ851995:KIW851995 KSM851995:KSS851995 LCI851995:LCO851995 LME851995:LMK851995 LWA851995:LWG851995 MFW851995:MGC851995 MPS851995:MPY851995 MZO851995:MZU851995 NJK851995:NJQ851995 NTG851995:NTM851995 ODC851995:ODI851995 OMY851995:ONE851995 OWU851995:OXA851995 PGQ851995:PGW851995 PQM851995:PQS851995 QAI851995:QAO851995 QKE851995:QKK851995 QUA851995:QUG851995 RDW851995:REC851995 RNS851995:RNY851995 RXO851995:RXU851995 SHK851995:SHQ851995 SRG851995:SRM851995 TBC851995:TBI851995 TKY851995:TLE851995 TUU851995:TVA851995 UEQ851995:UEW851995 UOM851995:UOS851995 UYI851995:UYO851995 VIE851995:VIK851995 VSA851995:VSG851995 WBW851995:WCC851995 WLS851995:WLY851995 WVO851995:WVU851995 G917531:M917531 JC917531:JI917531 SY917531:TE917531 ACU917531:ADA917531 AMQ917531:AMW917531 AWM917531:AWS917531 BGI917531:BGO917531 BQE917531:BQK917531 CAA917531:CAG917531 CJW917531:CKC917531 CTS917531:CTY917531 DDO917531:DDU917531 DNK917531:DNQ917531 DXG917531:DXM917531 EHC917531:EHI917531 EQY917531:ERE917531 FAU917531:FBA917531 FKQ917531:FKW917531 FUM917531:FUS917531 GEI917531:GEO917531 GOE917531:GOK917531 GYA917531:GYG917531 HHW917531:HIC917531 HRS917531:HRY917531 IBO917531:IBU917531 ILK917531:ILQ917531 IVG917531:IVM917531 JFC917531:JFI917531 JOY917531:JPE917531 JYU917531:JZA917531 KIQ917531:KIW917531 KSM917531:KSS917531 LCI917531:LCO917531 LME917531:LMK917531 LWA917531:LWG917531 MFW917531:MGC917531 MPS917531:MPY917531 MZO917531:MZU917531 NJK917531:NJQ917531 NTG917531:NTM917531 ODC917531:ODI917531 OMY917531:ONE917531 OWU917531:OXA917531 PGQ917531:PGW917531 PQM917531:PQS917531 QAI917531:QAO917531 QKE917531:QKK917531 QUA917531:QUG917531 RDW917531:REC917531 RNS917531:RNY917531 RXO917531:RXU917531 SHK917531:SHQ917531 SRG917531:SRM917531 TBC917531:TBI917531 TKY917531:TLE917531 TUU917531:TVA917531 UEQ917531:UEW917531 UOM917531:UOS917531 UYI917531:UYO917531 VIE917531:VIK917531 VSA917531:VSG917531 WBW917531:WCC917531 WLS917531:WLY917531 WVO917531:WVU917531 G983067:M983067 JC983067:JI983067 SY983067:TE983067 ACU983067:ADA983067 AMQ983067:AMW983067 AWM983067:AWS983067 BGI983067:BGO983067 BQE983067:BQK983067 CAA983067:CAG983067 CJW983067:CKC983067 CTS983067:CTY983067 DDO983067:DDU983067 DNK983067:DNQ983067 DXG983067:DXM983067 EHC983067:EHI983067 EQY983067:ERE983067 FAU983067:FBA983067 FKQ983067:FKW983067 FUM983067:FUS983067 GEI983067:GEO983067 GOE983067:GOK983067 GYA983067:GYG983067 HHW983067:HIC983067 HRS983067:HRY983067 IBO983067:IBU983067 ILK983067:ILQ983067 IVG983067:IVM983067 JFC983067:JFI983067 JOY983067:JPE983067 JYU983067:JZA983067 KIQ983067:KIW983067 KSM983067:KSS983067 LCI983067:LCO983067 LME983067:LMK983067 LWA983067:LWG983067 MFW983067:MGC983067 MPS983067:MPY983067 MZO983067:MZU983067 NJK983067:NJQ983067 NTG983067:NTM983067 ODC983067:ODI983067 OMY983067:ONE983067 OWU983067:OXA983067 PGQ983067:PGW983067 PQM983067:PQS983067 QAI983067:QAO983067 QKE983067:QKK983067 QUA983067:QUG983067 RDW983067:REC983067 RNS983067:RNY983067 RXO983067:RXU983067 SHK983067:SHQ983067 SRG983067:SRM983067 TBC983067:TBI983067 TKY983067:TLE983067 TUU983067:TVA983067 UEQ983067:UEW983067 UOM983067:UOS983067 UYI983067:UYO983067 VIE983067:VIK983067 VSA983067:VSG983067 WBW983067:WCC983067 WLS983067:WLY983067 WVO983067:WVU983067">
      <formula1>AND(R23="SI",COUNTA(C25,F25,L25,A27)=4)=TRUE</formula1>
    </dataValidation>
    <dataValidation type="custom" allowBlank="1" showInputMessage="1" showErrorMessage="1" sqref="A27:F27 IW27:JB27 SS27:SX27 ACO27:ACT27 AMK27:AMP27 AWG27:AWL27 BGC27:BGH27 BPY27:BQD27 BZU27:BZZ27 CJQ27:CJV27 CTM27:CTR27 DDI27:DDN27 DNE27:DNJ27 DXA27:DXF27 EGW27:EHB27 EQS27:EQX27 FAO27:FAT27 FKK27:FKP27 FUG27:FUL27 GEC27:GEH27 GNY27:GOD27 GXU27:GXZ27 HHQ27:HHV27 HRM27:HRR27 IBI27:IBN27 ILE27:ILJ27 IVA27:IVF27 JEW27:JFB27 JOS27:JOX27 JYO27:JYT27 KIK27:KIP27 KSG27:KSL27 LCC27:LCH27 LLY27:LMD27 LVU27:LVZ27 MFQ27:MFV27 MPM27:MPR27 MZI27:MZN27 NJE27:NJJ27 NTA27:NTF27 OCW27:ODB27 OMS27:OMX27 OWO27:OWT27 PGK27:PGP27 PQG27:PQL27 QAC27:QAH27 QJY27:QKD27 QTU27:QTZ27 RDQ27:RDV27 RNM27:RNR27 RXI27:RXN27 SHE27:SHJ27 SRA27:SRF27 TAW27:TBB27 TKS27:TKX27 TUO27:TUT27 UEK27:UEP27 UOG27:UOL27 UYC27:UYH27 VHY27:VID27 VRU27:VRZ27 WBQ27:WBV27 WLM27:WLR27 WVI27:WVN27 A65563:F65563 IW65563:JB65563 SS65563:SX65563 ACO65563:ACT65563 AMK65563:AMP65563 AWG65563:AWL65563 BGC65563:BGH65563 BPY65563:BQD65563 BZU65563:BZZ65563 CJQ65563:CJV65563 CTM65563:CTR65563 DDI65563:DDN65563 DNE65563:DNJ65563 DXA65563:DXF65563 EGW65563:EHB65563 EQS65563:EQX65563 FAO65563:FAT65563 FKK65563:FKP65563 FUG65563:FUL65563 GEC65563:GEH65563 GNY65563:GOD65563 GXU65563:GXZ65563 HHQ65563:HHV65563 HRM65563:HRR65563 IBI65563:IBN65563 ILE65563:ILJ65563 IVA65563:IVF65563 JEW65563:JFB65563 JOS65563:JOX65563 JYO65563:JYT65563 KIK65563:KIP65563 KSG65563:KSL65563 LCC65563:LCH65563 LLY65563:LMD65563 LVU65563:LVZ65563 MFQ65563:MFV65563 MPM65563:MPR65563 MZI65563:MZN65563 NJE65563:NJJ65563 NTA65563:NTF65563 OCW65563:ODB65563 OMS65563:OMX65563 OWO65563:OWT65563 PGK65563:PGP65563 PQG65563:PQL65563 QAC65563:QAH65563 QJY65563:QKD65563 QTU65563:QTZ65563 RDQ65563:RDV65563 RNM65563:RNR65563 RXI65563:RXN65563 SHE65563:SHJ65563 SRA65563:SRF65563 TAW65563:TBB65563 TKS65563:TKX65563 TUO65563:TUT65563 UEK65563:UEP65563 UOG65563:UOL65563 UYC65563:UYH65563 VHY65563:VID65563 VRU65563:VRZ65563 WBQ65563:WBV65563 WLM65563:WLR65563 WVI65563:WVN65563 A131099:F131099 IW131099:JB131099 SS131099:SX131099 ACO131099:ACT131099 AMK131099:AMP131099 AWG131099:AWL131099 BGC131099:BGH131099 BPY131099:BQD131099 BZU131099:BZZ131099 CJQ131099:CJV131099 CTM131099:CTR131099 DDI131099:DDN131099 DNE131099:DNJ131099 DXA131099:DXF131099 EGW131099:EHB131099 EQS131099:EQX131099 FAO131099:FAT131099 FKK131099:FKP131099 FUG131099:FUL131099 GEC131099:GEH131099 GNY131099:GOD131099 GXU131099:GXZ131099 HHQ131099:HHV131099 HRM131099:HRR131099 IBI131099:IBN131099 ILE131099:ILJ131099 IVA131099:IVF131099 JEW131099:JFB131099 JOS131099:JOX131099 JYO131099:JYT131099 KIK131099:KIP131099 KSG131099:KSL131099 LCC131099:LCH131099 LLY131099:LMD131099 LVU131099:LVZ131099 MFQ131099:MFV131099 MPM131099:MPR131099 MZI131099:MZN131099 NJE131099:NJJ131099 NTA131099:NTF131099 OCW131099:ODB131099 OMS131099:OMX131099 OWO131099:OWT131099 PGK131099:PGP131099 PQG131099:PQL131099 QAC131099:QAH131099 QJY131099:QKD131099 QTU131099:QTZ131099 RDQ131099:RDV131099 RNM131099:RNR131099 RXI131099:RXN131099 SHE131099:SHJ131099 SRA131099:SRF131099 TAW131099:TBB131099 TKS131099:TKX131099 TUO131099:TUT131099 UEK131099:UEP131099 UOG131099:UOL131099 UYC131099:UYH131099 VHY131099:VID131099 VRU131099:VRZ131099 WBQ131099:WBV131099 WLM131099:WLR131099 WVI131099:WVN131099 A196635:F196635 IW196635:JB196635 SS196635:SX196635 ACO196635:ACT196635 AMK196635:AMP196635 AWG196635:AWL196635 BGC196635:BGH196635 BPY196635:BQD196635 BZU196635:BZZ196635 CJQ196635:CJV196635 CTM196635:CTR196635 DDI196635:DDN196635 DNE196635:DNJ196635 DXA196635:DXF196635 EGW196635:EHB196635 EQS196635:EQX196635 FAO196635:FAT196635 FKK196635:FKP196635 FUG196635:FUL196635 GEC196635:GEH196635 GNY196635:GOD196635 GXU196635:GXZ196635 HHQ196635:HHV196635 HRM196635:HRR196635 IBI196635:IBN196635 ILE196635:ILJ196635 IVA196635:IVF196635 JEW196635:JFB196635 JOS196635:JOX196635 JYO196635:JYT196635 KIK196635:KIP196635 KSG196635:KSL196635 LCC196635:LCH196635 LLY196635:LMD196635 LVU196635:LVZ196635 MFQ196635:MFV196635 MPM196635:MPR196635 MZI196635:MZN196635 NJE196635:NJJ196635 NTA196635:NTF196635 OCW196635:ODB196635 OMS196635:OMX196635 OWO196635:OWT196635 PGK196635:PGP196635 PQG196635:PQL196635 QAC196635:QAH196635 QJY196635:QKD196635 QTU196635:QTZ196635 RDQ196635:RDV196635 RNM196635:RNR196635 RXI196635:RXN196635 SHE196635:SHJ196635 SRA196635:SRF196635 TAW196635:TBB196635 TKS196635:TKX196635 TUO196635:TUT196635 UEK196635:UEP196635 UOG196635:UOL196635 UYC196635:UYH196635 VHY196635:VID196635 VRU196635:VRZ196635 WBQ196635:WBV196635 WLM196635:WLR196635 WVI196635:WVN196635 A262171:F262171 IW262171:JB262171 SS262171:SX262171 ACO262171:ACT262171 AMK262171:AMP262171 AWG262171:AWL262171 BGC262171:BGH262171 BPY262171:BQD262171 BZU262171:BZZ262171 CJQ262171:CJV262171 CTM262171:CTR262171 DDI262171:DDN262171 DNE262171:DNJ262171 DXA262171:DXF262171 EGW262171:EHB262171 EQS262171:EQX262171 FAO262171:FAT262171 FKK262171:FKP262171 FUG262171:FUL262171 GEC262171:GEH262171 GNY262171:GOD262171 GXU262171:GXZ262171 HHQ262171:HHV262171 HRM262171:HRR262171 IBI262171:IBN262171 ILE262171:ILJ262171 IVA262171:IVF262171 JEW262171:JFB262171 JOS262171:JOX262171 JYO262171:JYT262171 KIK262171:KIP262171 KSG262171:KSL262171 LCC262171:LCH262171 LLY262171:LMD262171 LVU262171:LVZ262171 MFQ262171:MFV262171 MPM262171:MPR262171 MZI262171:MZN262171 NJE262171:NJJ262171 NTA262171:NTF262171 OCW262171:ODB262171 OMS262171:OMX262171 OWO262171:OWT262171 PGK262171:PGP262171 PQG262171:PQL262171 QAC262171:QAH262171 QJY262171:QKD262171 QTU262171:QTZ262171 RDQ262171:RDV262171 RNM262171:RNR262171 RXI262171:RXN262171 SHE262171:SHJ262171 SRA262171:SRF262171 TAW262171:TBB262171 TKS262171:TKX262171 TUO262171:TUT262171 UEK262171:UEP262171 UOG262171:UOL262171 UYC262171:UYH262171 VHY262171:VID262171 VRU262171:VRZ262171 WBQ262171:WBV262171 WLM262171:WLR262171 WVI262171:WVN262171 A327707:F327707 IW327707:JB327707 SS327707:SX327707 ACO327707:ACT327707 AMK327707:AMP327707 AWG327707:AWL327707 BGC327707:BGH327707 BPY327707:BQD327707 BZU327707:BZZ327707 CJQ327707:CJV327707 CTM327707:CTR327707 DDI327707:DDN327707 DNE327707:DNJ327707 DXA327707:DXF327707 EGW327707:EHB327707 EQS327707:EQX327707 FAO327707:FAT327707 FKK327707:FKP327707 FUG327707:FUL327707 GEC327707:GEH327707 GNY327707:GOD327707 GXU327707:GXZ327707 HHQ327707:HHV327707 HRM327707:HRR327707 IBI327707:IBN327707 ILE327707:ILJ327707 IVA327707:IVF327707 JEW327707:JFB327707 JOS327707:JOX327707 JYO327707:JYT327707 KIK327707:KIP327707 KSG327707:KSL327707 LCC327707:LCH327707 LLY327707:LMD327707 LVU327707:LVZ327707 MFQ327707:MFV327707 MPM327707:MPR327707 MZI327707:MZN327707 NJE327707:NJJ327707 NTA327707:NTF327707 OCW327707:ODB327707 OMS327707:OMX327707 OWO327707:OWT327707 PGK327707:PGP327707 PQG327707:PQL327707 QAC327707:QAH327707 QJY327707:QKD327707 QTU327707:QTZ327707 RDQ327707:RDV327707 RNM327707:RNR327707 RXI327707:RXN327707 SHE327707:SHJ327707 SRA327707:SRF327707 TAW327707:TBB327707 TKS327707:TKX327707 TUO327707:TUT327707 UEK327707:UEP327707 UOG327707:UOL327707 UYC327707:UYH327707 VHY327707:VID327707 VRU327707:VRZ327707 WBQ327707:WBV327707 WLM327707:WLR327707 WVI327707:WVN327707 A393243:F393243 IW393243:JB393243 SS393243:SX393243 ACO393243:ACT393243 AMK393243:AMP393243 AWG393243:AWL393243 BGC393243:BGH393243 BPY393243:BQD393243 BZU393243:BZZ393243 CJQ393243:CJV393243 CTM393243:CTR393243 DDI393243:DDN393243 DNE393243:DNJ393243 DXA393243:DXF393243 EGW393243:EHB393243 EQS393243:EQX393243 FAO393243:FAT393243 FKK393243:FKP393243 FUG393243:FUL393243 GEC393243:GEH393243 GNY393243:GOD393243 GXU393243:GXZ393243 HHQ393243:HHV393243 HRM393243:HRR393243 IBI393243:IBN393243 ILE393243:ILJ393243 IVA393243:IVF393243 JEW393243:JFB393243 JOS393243:JOX393243 JYO393243:JYT393243 KIK393243:KIP393243 KSG393243:KSL393243 LCC393243:LCH393243 LLY393243:LMD393243 LVU393243:LVZ393243 MFQ393243:MFV393243 MPM393243:MPR393243 MZI393243:MZN393243 NJE393243:NJJ393243 NTA393243:NTF393243 OCW393243:ODB393243 OMS393243:OMX393243 OWO393243:OWT393243 PGK393243:PGP393243 PQG393243:PQL393243 QAC393243:QAH393243 QJY393243:QKD393243 QTU393243:QTZ393243 RDQ393243:RDV393243 RNM393243:RNR393243 RXI393243:RXN393243 SHE393243:SHJ393243 SRA393243:SRF393243 TAW393243:TBB393243 TKS393243:TKX393243 TUO393243:TUT393243 UEK393243:UEP393243 UOG393243:UOL393243 UYC393243:UYH393243 VHY393243:VID393243 VRU393243:VRZ393243 WBQ393243:WBV393243 WLM393243:WLR393243 WVI393243:WVN393243 A458779:F458779 IW458779:JB458779 SS458779:SX458779 ACO458779:ACT458779 AMK458779:AMP458779 AWG458779:AWL458779 BGC458779:BGH458779 BPY458779:BQD458779 BZU458779:BZZ458779 CJQ458779:CJV458779 CTM458779:CTR458779 DDI458779:DDN458779 DNE458779:DNJ458779 DXA458779:DXF458779 EGW458779:EHB458779 EQS458779:EQX458779 FAO458779:FAT458779 FKK458779:FKP458779 FUG458779:FUL458779 GEC458779:GEH458779 GNY458779:GOD458779 GXU458779:GXZ458779 HHQ458779:HHV458779 HRM458779:HRR458779 IBI458779:IBN458779 ILE458779:ILJ458779 IVA458779:IVF458779 JEW458779:JFB458779 JOS458779:JOX458779 JYO458779:JYT458779 KIK458779:KIP458779 KSG458779:KSL458779 LCC458779:LCH458779 LLY458779:LMD458779 LVU458779:LVZ458779 MFQ458779:MFV458779 MPM458779:MPR458779 MZI458779:MZN458779 NJE458779:NJJ458779 NTA458779:NTF458779 OCW458779:ODB458779 OMS458779:OMX458779 OWO458779:OWT458779 PGK458779:PGP458779 PQG458779:PQL458779 QAC458779:QAH458779 QJY458779:QKD458779 QTU458779:QTZ458779 RDQ458779:RDV458779 RNM458779:RNR458779 RXI458779:RXN458779 SHE458779:SHJ458779 SRA458779:SRF458779 TAW458779:TBB458779 TKS458779:TKX458779 TUO458779:TUT458779 UEK458779:UEP458779 UOG458779:UOL458779 UYC458779:UYH458779 VHY458779:VID458779 VRU458779:VRZ458779 WBQ458779:WBV458779 WLM458779:WLR458779 WVI458779:WVN458779 A524315:F524315 IW524315:JB524315 SS524315:SX524315 ACO524315:ACT524315 AMK524315:AMP524315 AWG524315:AWL524315 BGC524315:BGH524315 BPY524315:BQD524315 BZU524315:BZZ524315 CJQ524315:CJV524315 CTM524315:CTR524315 DDI524315:DDN524315 DNE524315:DNJ524315 DXA524315:DXF524315 EGW524315:EHB524315 EQS524315:EQX524315 FAO524315:FAT524315 FKK524315:FKP524315 FUG524315:FUL524315 GEC524315:GEH524315 GNY524315:GOD524315 GXU524315:GXZ524315 HHQ524315:HHV524315 HRM524315:HRR524315 IBI524315:IBN524315 ILE524315:ILJ524315 IVA524315:IVF524315 JEW524315:JFB524315 JOS524315:JOX524315 JYO524315:JYT524315 KIK524315:KIP524315 KSG524315:KSL524315 LCC524315:LCH524315 LLY524315:LMD524315 LVU524315:LVZ524315 MFQ524315:MFV524315 MPM524315:MPR524315 MZI524315:MZN524315 NJE524315:NJJ524315 NTA524315:NTF524315 OCW524315:ODB524315 OMS524315:OMX524315 OWO524315:OWT524315 PGK524315:PGP524315 PQG524315:PQL524315 QAC524315:QAH524315 QJY524315:QKD524315 QTU524315:QTZ524315 RDQ524315:RDV524315 RNM524315:RNR524315 RXI524315:RXN524315 SHE524315:SHJ524315 SRA524315:SRF524315 TAW524315:TBB524315 TKS524315:TKX524315 TUO524315:TUT524315 UEK524315:UEP524315 UOG524315:UOL524315 UYC524315:UYH524315 VHY524315:VID524315 VRU524315:VRZ524315 WBQ524315:WBV524315 WLM524315:WLR524315 WVI524315:WVN524315 A589851:F589851 IW589851:JB589851 SS589851:SX589851 ACO589851:ACT589851 AMK589851:AMP589851 AWG589851:AWL589851 BGC589851:BGH589851 BPY589851:BQD589851 BZU589851:BZZ589851 CJQ589851:CJV589851 CTM589851:CTR589851 DDI589851:DDN589851 DNE589851:DNJ589851 DXA589851:DXF589851 EGW589851:EHB589851 EQS589851:EQX589851 FAO589851:FAT589851 FKK589851:FKP589851 FUG589851:FUL589851 GEC589851:GEH589851 GNY589851:GOD589851 GXU589851:GXZ589851 HHQ589851:HHV589851 HRM589851:HRR589851 IBI589851:IBN589851 ILE589851:ILJ589851 IVA589851:IVF589851 JEW589851:JFB589851 JOS589851:JOX589851 JYO589851:JYT589851 KIK589851:KIP589851 KSG589851:KSL589851 LCC589851:LCH589851 LLY589851:LMD589851 LVU589851:LVZ589851 MFQ589851:MFV589851 MPM589851:MPR589851 MZI589851:MZN589851 NJE589851:NJJ589851 NTA589851:NTF589851 OCW589851:ODB589851 OMS589851:OMX589851 OWO589851:OWT589851 PGK589851:PGP589851 PQG589851:PQL589851 QAC589851:QAH589851 QJY589851:QKD589851 QTU589851:QTZ589851 RDQ589851:RDV589851 RNM589851:RNR589851 RXI589851:RXN589851 SHE589851:SHJ589851 SRA589851:SRF589851 TAW589851:TBB589851 TKS589851:TKX589851 TUO589851:TUT589851 UEK589851:UEP589851 UOG589851:UOL589851 UYC589851:UYH589851 VHY589851:VID589851 VRU589851:VRZ589851 WBQ589851:WBV589851 WLM589851:WLR589851 WVI589851:WVN589851 A655387:F655387 IW655387:JB655387 SS655387:SX655387 ACO655387:ACT655387 AMK655387:AMP655387 AWG655387:AWL655387 BGC655387:BGH655387 BPY655387:BQD655387 BZU655387:BZZ655387 CJQ655387:CJV655387 CTM655387:CTR655387 DDI655387:DDN655387 DNE655387:DNJ655387 DXA655387:DXF655387 EGW655387:EHB655387 EQS655387:EQX655387 FAO655387:FAT655387 FKK655387:FKP655387 FUG655387:FUL655387 GEC655387:GEH655387 GNY655387:GOD655387 GXU655387:GXZ655387 HHQ655387:HHV655387 HRM655387:HRR655387 IBI655387:IBN655387 ILE655387:ILJ655387 IVA655387:IVF655387 JEW655387:JFB655387 JOS655387:JOX655387 JYO655387:JYT655387 KIK655387:KIP655387 KSG655387:KSL655387 LCC655387:LCH655387 LLY655387:LMD655387 LVU655387:LVZ655387 MFQ655387:MFV655387 MPM655387:MPR655387 MZI655387:MZN655387 NJE655387:NJJ655387 NTA655387:NTF655387 OCW655387:ODB655387 OMS655387:OMX655387 OWO655387:OWT655387 PGK655387:PGP655387 PQG655387:PQL655387 QAC655387:QAH655387 QJY655387:QKD655387 QTU655387:QTZ655387 RDQ655387:RDV655387 RNM655387:RNR655387 RXI655387:RXN655387 SHE655387:SHJ655387 SRA655387:SRF655387 TAW655387:TBB655387 TKS655387:TKX655387 TUO655387:TUT655387 UEK655387:UEP655387 UOG655387:UOL655387 UYC655387:UYH655387 VHY655387:VID655387 VRU655387:VRZ655387 WBQ655387:WBV655387 WLM655387:WLR655387 WVI655387:WVN655387 A720923:F720923 IW720923:JB720923 SS720923:SX720923 ACO720923:ACT720923 AMK720923:AMP720923 AWG720923:AWL720923 BGC720923:BGH720923 BPY720923:BQD720923 BZU720923:BZZ720923 CJQ720923:CJV720923 CTM720923:CTR720923 DDI720923:DDN720923 DNE720923:DNJ720923 DXA720923:DXF720923 EGW720923:EHB720923 EQS720923:EQX720923 FAO720923:FAT720923 FKK720923:FKP720923 FUG720923:FUL720923 GEC720923:GEH720923 GNY720923:GOD720923 GXU720923:GXZ720923 HHQ720923:HHV720923 HRM720923:HRR720923 IBI720923:IBN720923 ILE720923:ILJ720923 IVA720923:IVF720923 JEW720923:JFB720923 JOS720923:JOX720923 JYO720923:JYT720923 KIK720923:KIP720923 KSG720923:KSL720923 LCC720923:LCH720923 LLY720923:LMD720923 LVU720923:LVZ720923 MFQ720923:MFV720923 MPM720923:MPR720923 MZI720923:MZN720923 NJE720923:NJJ720923 NTA720923:NTF720923 OCW720923:ODB720923 OMS720923:OMX720923 OWO720923:OWT720923 PGK720923:PGP720923 PQG720923:PQL720923 QAC720923:QAH720923 QJY720923:QKD720923 QTU720923:QTZ720923 RDQ720923:RDV720923 RNM720923:RNR720923 RXI720923:RXN720923 SHE720923:SHJ720923 SRA720923:SRF720923 TAW720923:TBB720923 TKS720923:TKX720923 TUO720923:TUT720923 UEK720923:UEP720923 UOG720923:UOL720923 UYC720923:UYH720923 VHY720923:VID720923 VRU720923:VRZ720923 WBQ720923:WBV720923 WLM720923:WLR720923 WVI720923:WVN720923 A786459:F786459 IW786459:JB786459 SS786459:SX786459 ACO786459:ACT786459 AMK786459:AMP786459 AWG786459:AWL786459 BGC786459:BGH786459 BPY786459:BQD786459 BZU786459:BZZ786459 CJQ786459:CJV786459 CTM786459:CTR786459 DDI786459:DDN786459 DNE786459:DNJ786459 DXA786459:DXF786459 EGW786459:EHB786459 EQS786459:EQX786459 FAO786459:FAT786459 FKK786459:FKP786459 FUG786459:FUL786459 GEC786459:GEH786459 GNY786459:GOD786459 GXU786459:GXZ786459 HHQ786459:HHV786459 HRM786459:HRR786459 IBI786459:IBN786459 ILE786459:ILJ786459 IVA786459:IVF786459 JEW786459:JFB786459 JOS786459:JOX786459 JYO786459:JYT786459 KIK786459:KIP786459 KSG786459:KSL786459 LCC786459:LCH786459 LLY786459:LMD786459 LVU786459:LVZ786459 MFQ786459:MFV786459 MPM786459:MPR786459 MZI786459:MZN786459 NJE786459:NJJ786459 NTA786459:NTF786459 OCW786459:ODB786459 OMS786459:OMX786459 OWO786459:OWT786459 PGK786459:PGP786459 PQG786459:PQL786459 QAC786459:QAH786459 QJY786459:QKD786459 QTU786459:QTZ786459 RDQ786459:RDV786459 RNM786459:RNR786459 RXI786459:RXN786459 SHE786459:SHJ786459 SRA786459:SRF786459 TAW786459:TBB786459 TKS786459:TKX786459 TUO786459:TUT786459 UEK786459:UEP786459 UOG786459:UOL786459 UYC786459:UYH786459 VHY786459:VID786459 VRU786459:VRZ786459 WBQ786459:WBV786459 WLM786459:WLR786459 WVI786459:WVN786459 A851995:F851995 IW851995:JB851995 SS851995:SX851995 ACO851995:ACT851995 AMK851995:AMP851995 AWG851995:AWL851995 BGC851995:BGH851995 BPY851995:BQD851995 BZU851995:BZZ851995 CJQ851995:CJV851995 CTM851995:CTR851995 DDI851995:DDN851995 DNE851995:DNJ851995 DXA851995:DXF851995 EGW851995:EHB851995 EQS851995:EQX851995 FAO851995:FAT851995 FKK851995:FKP851995 FUG851995:FUL851995 GEC851995:GEH851995 GNY851995:GOD851995 GXU851995:GXZ851995 HHQ851995:HHV851995 HRM851995:HRR851995 IBI851995:IBN851995 ILE851995:ILJ851995 IVA851995:IVF851995 JEW851995:JFB851995 JOS851995:JOX851995 JYO851995:JYT851995 KIK851995:KIP851995 KSG851995:KSL851995 LCC851995:LCH851995 LLY851995:LMD851995 LVU851995:LVZ851995 MFQ851995:MFV851995 MPM851995:MPR851995 MZI851995:MZN851995 NJE851995:NJJ851995 NTA851995:NTF851995 OCW851995:ODB851995 OMS851995:OMX851995 OWO851995:OWT851995 PGK851995:PGP851995 PQG851995:PQL851995 QAC851995:QAH851995 QJY851995:QKD851995 QTU851995:QTZ851995 RDQ851995:RDV851995 RNM851995:RNR851995 RXI851995:RXN851995 SHE851995:SHJ851995 SRA851995:SRF851995 TAW851995:TBB851995 TKS851995:TKX851995 TUO851995:TUT851995 UEK851995:UEP851995 UOG851995:UOL851995 UYC851995:UYH851995 VHY851995:VID851995 VRU851995:VRZ851995 WBQ851995:WBV851995 WLM851995:WLR851995 WVI851995:WVN851995 A917531:F917531 IW917531:JB917531 SS917531:SX917531 ACO917531:ACT917531 AMK917531:AMP917531 AWG917531:AWL917531 BGC917531:BGH917531 BPY917531:BQD917531 BZU917531:BZZ917531 CJQ917531:CJV917531 CTM917531:CTR917531 DDI917531:DDN917531 DNE917531:DNJ917531 DXA917531:DXF917531 EGW917531:EHB917531 EQS917531:EQX917531 FAO917531:FAT917531 FKK917531:FKP917531 FUG917531:FUL917531 GEC917531:GEH917531 GNY917531:GOD917531 GXU917531:GXZ917531 HHQ917531:HHV917531 HRM917531:HRR917531 IBI917531:IBN917531 ILE917531:ILJ917531 IVA917531:IVF917531 JEW917531:JFB917531 JOS917531:JOX917531 JYO917531:JYT917531 KIK917531:KIP917531 KSG917531:KSL917531 LCC917531:LCH917531 LLY917531:LMD917531 LVU917531:LVZ917531 MFQ917531:MFV917531 MPM917531:MPR917531 MZI917531:MZN917531 NJE917531:NJJ917531 NTA917531:NTF917531 OCW917531:ODB917531 OMS917531:OMX917531 OWO917531:OWT917531 PGK917531:PGP917531 PQG917531:PQL917531 QAC917531:QAH917531 QJY917531:QKD917531 QTU917531:QTZ917531 RDQ917531:RDV917531 RNM917531:RNR917531 RXI917531:RXN917531 SHE917531:SHJ917531 SRA917531:SRF917531 TAW917531:TBB917531 TKS917531:TKX917531 TUO917531:TUT917531 UEK917531:UEP917531 UOG917531:UOL917531 UYC917531:UYH917531 VHY917531:VID917531 VRU917531:VRZ917531 WBQ917531:WBV917531 WLM917531:WLR917531 WVI917531:WVN917531 A983067:F983067 IW983067:JB983067 SS983067:SX983067 ACO983067:ACT983067 AMK983067:AMP983067 AWG983067:AWL983067 BGC983067:BGH983067 BPY983067:BQD983067 BZU983067:BZZ983067 CJQ983067:CJV983067 CTM983067:CTR983067 DDI983067:DDN983067 DNE983067:DNJ983067 DXA983067:DXF983067 EGW983067:EHB983067 EQS983067:EQX983067 FAO983067:FAT983067 FKK983067:FKP983067 FUG983067:FUL983067 GEC983067:GEH983067 GNY983067:GOD983067 GXU983067:GXZ983067 HHQ983067:HHV983067 HRM983067:HRR983067 IBI983067:IBN983067 ILE983067:ILJ983067 IVA983067:IVF983067 JEW983067:JFB983067 JOS983067:JOX983067 JYO983067:JYT983067 KIK983067:KIP983067 KSG983067:KSL983067 LCC983067:LCH983067 LLY983067:LMD983067 LVU983067:LVZ983067 MFQ983067:MFV983067 MPM983067:MPR983067 MZI983067:MZN983067 NJE983067:NJJ983067 NTA983067:NTF983067 OCW983067:ODB983067 OMS983067:OMX983067 OWO983067:OWT983067 PGK983067:PGP983067 PQG983067:PQL983067 QAC983067:QAH983067 QJY983067:QKD983067 QTU983067:QTZ983067 RDQ983067:RDV983067 RNM983067:RNR983067 RXI983067:RXN983067 SHE983067:SHJ983067 SRA983067:SRF983067 TAW983067:TBB983067 TKS983067:TKX983067 TUO983067:TUT983067 UEK983067:UEP983067 UOG983067:UOL983067 UYC983067:UYH983067 VHY983067:VID983067 VRU983067:VRZ983067 WBQ983067:WBV983067 WLM983067:WLR983067 WVI983067:WVN983067">
      <formula1>AND(R23="SI",COUNTA(C25,F25,L25)=3)=TRUE</formula1>
    </dataValidation>
    <dataValidation type="custom" allowBlank="1" showInputMessage="1" showErrorMessage="1" sqref="P25:S25 JL25:JO25 TH25:TK25 ADD25:ADG25 AMZ25:ANC25 AWV25:AWY25 BGR25:BGU25 BQN25:BQQ25 CAJ25:CAM25 CKF25:CKI25 CUB25:CUE25 DDX25:DEA25 DNT25:DNW25 DXP25:DXS25 EHL25:EHO25 ERH25:ERK25 FBD25:FBG25 FKZ25:FLC25 FUV25:FUY25 GER25:GEU25 GON25:GOQ25 GYJ25:GYM25 HIF25:HII25 HSB25:HSE25 IBX25:ICA25 ILT25:ILW25 IVP25:IVS25 JFL25:JFO25 JPH25:JPK25 JZD25:JZG25 KIZ25:KJC25 KSV25:KSY25 LCR25:LCU25 LMN25:LMQ25 LWJ25:LWM25 MGF25:MGI25 MQB25:MQE25 MZX25:NAA25 NJT25:NJW25 NTP25:NTS25 ODL25:ODO25 ONH25:ONK25 OXD25:OXG25 PGZ25:PHC25 PQV25:PQY25 QAR25:QAU25 QKN25:QKQ25 QUJ25:QUM25 REF25:REI25 ROB25:ROE25 RXX25:RYA25 SHT25:SHW25 SRP25:SRS25 TBL25:TBO25 TLH25:TLK25 TVD25:TVG25 UEZ25:UFC25 UOV25:UOY25 UYR25:UYU25 VIN25:VIQ25 VSJ25:VSM25 WCF25:WCI25 WMB25:WME25 WVX25:WWA25 P65561:S65561 JL65561:JO65561 TH65561:TK65561 ADD65561:ADG65561 AMZ65561:ANC65561 AWV65561:AWY65561 BGR65561:BGU65561 BQN65561:BQQ65561 CAJ65561:CAM65561 CKF65561:CKI65561 CUB65561:CUE65561 DDX65561:DEA65561 DNT65561:DNW65561 DXP65561:DXS65561 EHL65561:EHO65561 ERH65561:ERK65561 FBD65561:FBG65561 FKZ65561:FLC65561 FUV65561:FUY65561 GER65561:GEU65561 GON65561:GOQ65561 GYJ65561:GYM65561 HIF65561:HII65561 HSB65561:HSE65561 IBX65561:ICA65561 ILT65561:ILW65561 IVP65561:IVS65561 JFL65561:JFO65561 JPH65561:JPK65561 JZD65561:JZG65561 KIZ65561:KJC65561 KSV65561:KSY65561 LCR65561:LCU65561 LMN65561:LMQ65561 LWJ65561:LWM65561 MGF65561:MGI65561 MQB65561:MQE65561 MZX65561:NAA65561 NJT65561:NJW65561 NTP65561:NTS65561 ODL65561:ODO65561 ONH65561:ONK65561 OXD65561:OXG65561 PGZ65561:PHC65561 PQV65561:PQY65561 QAR65561:QAU65561 QKN65561:QKQ65561 QUJ65561:QUM65561 REF65561:REI65561 ROB65561:ROE65561 RXX65561:RYA65561 SHT65561:SHW65561 SRP65561:SRS65561 TBL65561:TBO65561 TLH65561:TLK65561 TVD65561:TVG65561 UEZ65561:UFC65561 UOV65561:UOY65561 UYR65561:UYU65561 VIN65561:VIQ65561 VSJ65561:VSM65561 WCF65561:WCI65561 WMB65561:WME65561 WVX65561:WWA65561 P131097:S131097 JL131097:JO131097 TH131097:TK131097 ADD131097:ADG131097 AMZ131097:ANC131097 AWV131097:AWY131097 BGR131097:BGU131097 BQN131097:BQQ131097 CAJ131097:CAM131097 CKF131097:CKI131097 CUB131097:CUE131097 DDX131097:DEA131097 DNT131097:DNW131097 DXP131097:DXS131097 EHL131097:EHO131097 ERH131097:ERK131097 FBD131097:FBG131097 FKZ131097:FLC131097 FUV131097:FUY131097 GER131097:GEU131097 GON131097:GOQ131097 GYJ131097:GYM131097 HIF131097:HII131097 HSB131097:HSE131097 IBX131097:ICA131097 ILT131097:ILW131097 IVP131097:IVS131097 JFL131097:JFO131097 JPH131097:JPK131097 JZD131097:JZG131097 KIZ131097:KJC131097 KSV131097:KSY131097 LCR131097:LCU131097 LMN131097:LMQ131097 LWJ131097:LWM131097 MGF131097:MGI131097 MQB131097:MQE131097 MZX131097:NAA131097 NJT131097:NJW131097 NTP131097:NTS131097 ODL131097:ODO131097 ONH131097:ONK131097 OXD131097:OXG131097 PGZ131097:PHC131097 PQV131097:PQY131097 QAR131097:QAU131097 QKN131097:QKQ131097 QUJ131097:QUM131097 REF131097:REI131097 ROB131097:ROE131097 RXX131097:RYA131097 SHT131097:SHW131097 SRP131097:SRS131097 TBL131097:TBO131097 TLH131097:TLK131097 TVD131097:TVG131097 UEZ131097:UFC131097 UOV131097:UOY131097 UYR131097:UYU131097 VIN131097:VIQ131097 VSJ131097:VSM131097 WCF131097:WCI131097 WMB131097:WME131097 WVX131097:WWA131097 P196633:S196633 JL196633:JO196633 TH196633:TK196633 ADD196633:ADG196633 AMZ196633:ANC196633 AWV196633:AWY196633 BGR196633:BGU196633 BQN196633:BQQ196633 CAJ196633:CAM196633 CKF196633:CKI196633 CUB196633:CUE196633 DDX196633:DEA196633 DNT196633:DNW196633 DXP196633:DXS196633 EHL196633:EHO196633 ERH196633:ERK196633 FBD196633:FBG196633 FKZ196633:FLC196633 FUV196633:FUY196633 GER196633:GEU196633 GON196633:GOQ196633 GYJ196633:GYM196633 HIF196633:HII196633 HSB196633:HSE196633 IBX196633:ICA196633 ILT196633:ILW196633 IVP196633:IVS196633 JFL196633:JFO196633 JPH196633:JPK196633 JZD196633:JZG196633 KIZ196633:KJC196633 KSV196633:KSY196633 LCR196633:LCU196633 LMN196633:LMQ196633 LWJ196633:LWM196633 MGF196633:MGI196633 MQB196633:MQE196633 MZX196633:NAA196633 NJT196633:NJW196633 NTP196633:NTS196633 ODL196633:ODO196633 ONH196633:ONK196633 OXD196633:OXG196633 PGZ196633:PHC196633 PQV196633:PQY196633 QAR196633:QAU196633 QKN196633:QKQ196633 QUJ196633:QUM196633 REF196633:REI196633 ROB196633:ROE196633 RXX196633:RYA196633 SHT196633:SHW196633 SRP196633:SRS196633 TBL196633:TBO196633 TLH196633:TLK196633 TVD196633:TVG196633 UEZ196633:UFC196633 UOV196633:UOY196633 UYR196633:UYU196633 VIN196633:VIQ196633 VSJ196633:VSM196633 WCF196633:WCI196633 WMB196633:WME196633 WVX196633:WWA196633 P262169:S262169 JL262169:JO262169 TH262169:TK262169 ADD262169:ADG262169 AMZ262169:ANC262169 AWV262169:AWY262169 BGR262169:BGU262169 BQN262169:BQQ262169 CAJ262169:CAM262169 CKF262169:CKI262169 CUB262169:CUE262169 DDX262169:DEA262169 DNT262169:DNW262169 DXP262169:DXS262169 EHL262169:EHO262169 ERH262169:ERK262169 FBD262169:FBG262169 FKZ262169:FLC262169 FUV262169:FUY262169 GER262169:GEU262169 GON262169:GOQ262169 GYJ262169:GYM262169 HIF262169:HII262169 HSB262169:HSE262169 IBX262169:ICA262169 ILT262169:ILW262169 IVP262169:IVS262169 JFL262169:JFO262169 JPH262169:JPK262169 JZD262169:JZG262169 KIZ262169:KJC262169 KSV262169:KSY262169 LCR262169:LCU262169 LMN262169:LMQ262169 LWJ262169:LWM262169 MGF262169:MGI262169 MQB262169:MQE262169 MZX262169:NAA262169 NJT262169:NJW262169 NTP262169:NTS262169 ODL262169:ODO262169 ONH262169:ONK262169 OXD262169:OXG262169 PGZ262169:PHC262169 PQV262169:PQY262169 QAR262169:QAU262169 QKN262169:QKQ262169 QUJ262169:QUM262169 REF262169:REI262169 ROB262169:ROE262169 RXX262169:RYA262169 SHT262169:SHW262169 SRP262169:SRS262169 TBL262169:TBO262169 TLH262169:TLK262169 TVD262169:TVG262169 UEZ262169:UFC262169 UOV262169:UOY262169 UYR262169:UYU262169 VIN262169:VIQ262169 VSJ262169:VSM262169 WCF262169:WCI262169 WMB262169:WME262169 WVX262169:WWA262169 P327705:S327705 JL327705:JO327705 TH327705:TK327705 ADD327705:ADG327705 AMZ327705:ANC327705 AWV327705:AWY327705 BGR327705:BGU327705 BQN327705:BQQ327705 CAJ327705:CAM327705 CKF327705:CKI327705 CUB327705:CUE327705 DDX327705:DEA327705 DNT327705:DNW327705 DXP327705:DXS327705 EHL327705:EHO327705 ERH327705:ERK327705 FBD327705:FBG327705 FKZ327705:FLC327705 FUV327705:FUY327705 GER327705:GEU327705 GON327705:GOQ327705 GYJ327705:GYM327705 HIF327705:HII327705 HSB327705:HSE327705 IBX327705:ICA327705 ILT327705:ILW327705 IVP327705:IVS327705 JFL327705:JFO327705 JPH327705:JPK327705 JZD327705:JZG327705 KIZ327705:KJC327705 KSV327705:KSY327705 LCR327705:LCU327705 LMN327705:LMQ327705 LWJ327705:LWM327705 MGF327705:MGI327705 MQB327705:MQE327705 MZX327705:NAA327705 NJT327705:NJW327705 NTP327705:NTS327705 ODL327705:ODO327705 ONH327705:ONK327705 OXD327705:OXG327705 PGZ327705:PHC327705 PQV327705:PQY327705 QAR327705:QAU327705 QKN327705:QKQ327705 QUJ327705:QUM327705 REF327705:REI327705 ROB327705:ROE327705 RXX327705:RYA327705 SHT327705:SHW327705 SRP327705:SRS327705 TBL327705:TBO327705 TLH327705:TLK327705 TVD327705:TVG327705 UEZ327705:UFC327705 UOV327705:UOY327705 UYR327705:UYU327705 VIN327705:VIQ327705 VSJ327705:VSM327705 WCF327705:WCI327705 WMB327705:WME327705 WVX327705:WWA327705 P393241:S393241 JL393241:JO393241 TH393241:TK393241 ADD393241:ADG393241 AMZ393241:ANC393241 AWV393241:AWY393241 BGR393241:BGU393241 BQN393241:BQQ393241 CAJ393241:CAM393241 CKF393241:CKI393241 CUB393241:CUE393241 DDX393241:DEA393241 DNT393241:DNW393241 DXP393241:DXS393241 EHL393241:EHO393241 ERH393241:ERK393241 FBD393241:FBG393241 FKZ393241:FLC393241 FUV393241:FUY393241 GER393241:GEU393241 GON393241:GOQ393241 GYJ393241:GYM393241 HIF393241:HII393241 HSB393241:HSE393241 IBX393241:ICA393241 ILT393241:ILW393241 IVP393241:IVS393241 JFL393241:JFO393241 JPH393241:JPK393241 JZD393241:JZG393241 KIZ393241:KJC393241 KSV393241:KSY393241 LCR393241:LCU393241 LMN393241:LMQ393241 LWJ393241:LWM393241 MGF393241:MGI393241 MQB393241:MQE393241 MZX393241:NAA393241 NJT393241:NJW393241 NTP393241:NTS393241 ODL393241:ODO393241 ONH393241:ONK393241 OXD393241:OXG393241 PGZ393241:PHC393241 PQV393241:PQY393241 QAR393241:QAU393241 QKN393241:QKQ393241 QUJ393241:QUM393241 REF393241:REI393241 ROB393241:ROE393241 RXX393241:RYA393241 SHT393241:SHW393241 SRP393241:SRS393241 TBL393241:TBO393241 TLH393241:TLK393241 TVD393241:TVG393241 UEZ393241:UFC393241 UOV393241:UOY393241 UYR393241:UYU393241 VIN393241:VIQ393241 VSJ393241:VSM393241 WCF393241:WCI393241 WMB393241:WME393241 WVX393241:WWA393241 P458777:S458777 JL458777:JO458777 TH458777:TK458777 ADD458777:ADG458777 AMZ458777:ANC458777 AWV458777:AWY458777 BGR458777:BGU458777 BQN458777:BQQ458777 CAJ458777:CAM458777 CKF458777:CKI458777 CUB458777:CUE458777 DDX458777:DEA458777 DNT458777:DNW458777 DXP458777:DXS458777 EHL458777:EHO458777 ERH458777:ERK458777 FBD458777:FBG458777 FKZ458777:FLC458777 FUV458777:FUY458777 GER458777:GEU458777 GON458777:GOQ458777 GYJ458777:GYM458777 HIF458777:HII458777 HSB458777:HSE458777 IBX458777:ICA458777 ILT458777:ILW458777 IVP458777:IVS458777 JFL458777:JFO458777 JPH458777:JPK458777 JZD458777:JZG458777 KIZ458777:KJC458777 KSV458777:KSY458777 LCR458777:LCU458777 LMN458777:LMQ458777 LWJ458777:LWM458777 MGF458777:MGI458777 MQB458777:MQE458777 MZX458777:NAA458777 NJT458777:NJW458777 NTP458777:NTS458777 ODL458777:ODO458777 ONH458777:ONK458777 OXD458777:OXG458777 PGZ458777:PHC458777 PQV458777:PQY458777 QAR458777:QAU458777 QKN458777:QKQ458777 QUJ458777:QUM458777 REF458777:REI458777 ROB458777:ROE458777 RXX458777:RYA458777 SHT458777:SHW458777 SRP458777:SRS458777 TBL458777:TBO458777 TLH458777:TLK458777 TVD458777:TVG458777 UEZ458777:UFC458777 UOV458777:UOY458777 UYR458777:UYU458777 VIN458777:VIQ458777 VSJ458777:VSM458777 WCF458777:WCI458777 WMB458777:WME458777 WVX458777:WWA458777 P524313:S524313 JL524313:JO524313 TH524313:TK524313 ADD524313:ADG524313 AMZ524313:ANC524313 AWV524313:AWY524313 BGR524313:BGU524313 BQN524313:BQQ524313 CAJ524313:CAM524313 CKF524313:CKI524313 CUB524313:CUE524313 DDX524313:DEA524313 DNT524313:DNW524313 DXP524313:DXS524313 EHL524313:EHO524313 ERH524313:ERK524313 FBD524313:FBG524313 FKZ524313:FLC524313 FUV524313:FUY524313 GER524313:GEU524313 GON524313:GOQ524313 GYJ524313:GYM524313 HIF524313:HII524313 HSB524313:HSE524313 IBX524313:ICA524313 ILT524313:ILW524313 IVP524313:IVS524313 JFL524313:JFO524313 JPH524313:JPK524313 JZD524313:JZG524313 KIZ524313:KJC524313 KSV524313:KSY524313 LCR524313:LCU524313 LMN524313:LMQ524313 LWJ524313:LWM524313 MGF524313:MGI524313 MQB524313:MQE524313 MZX524313:NAA524313 NJT524313:NJW524313 NTP524313:NTS524313 ODL524313:ODO524313 ONH524313:ONK524313 OXD524313:OXG524313 PGZ524313:PHC524313 PQV524313:PQY524313 QAR524313:QAU524313 QKN524313:QKQ524313 QUJ524313:QUM524313 REF524313:REI524313 ROB524313:ROE524313 RXX524313:RYA524313 SHT524313:SHW524313 SRP524313:SRS524313 TBL524313:TBO524313 TLH524313:TLK524313 TVD524313:TVG524313 UEZ524313:UFC524313 UOV524313:UOY524313 UYR524313:UYU524313 VIN524313:VIQ524313 VSJ524313:VSM524313 WCF524313:WCI524313 WMB524313:WME524313 WVX524313:WWA524313 P589849:S589849 JL589849:JO589849 TH589849:TK589849 ADD589849:ADG589849 AMZ589849:ANC589849 AWV589849:AWY589849 BGR589849:BGU589849 BQN589849:BQQ589849 CAJ589849:CAM589849 CKF589849:CKI589849 CUB589849:CUE589849 DDX589849:DEA589849 DNT589849:DNW589849 DXP589849:DXS589849 EHL589849:EHO589849 ERH589849:ERK589849 FBD589849:FBG589849 FKZ589849:FLC589849 FUV589849:FUY589849 GER589849:GEU589849 GON589849:GOQ589849 GYJ589849:GYM589849 HIF589849:HII589849 HSB589849:HSE589849 IBX589849:ICA589849 ILT589849:ILW589849 IVP589849:IVS589849 JFL589849:JFO589849 JPH589849:JPK589849 JZD589849:JZG589849 KIZ589849:KJC589849 KSV589849:KSY589849 LCR589849:LCU589849 LMN589849:LMQ589849 LWJ589849:LWM589849 MGF589849:MGI589849 MQB589849:MQE589849 MZX589849:NAA589849 NJT589849:NJW589849 NTP589849:NTS589849 ODL589849:ODO589849 ONH589849:ONK589849 OXD589849:OXG589849 PGZ589849:PHC589849 PQV589849:PQY589849 QAR589849:QAU589849 QKN589849:QKQ589849 QUJ589849:QUM589849 REF589849:REI589849 ROB589849:ROE589849 RXX589849:RYA589849 SHT589849:SHW589849 SRP589849:SRS589849 TBL589849:TBO589849 TLH589849:TLK589849 TVD589849:TVG589849 UEZ589849:UFC589849 UOV589849:UOY589849 UYR589849:UYU589849 VIN589849:VIQ589849 VSJ589849:VSM589849 WCF589849:WCI589849 WMB589849:WME589849 WVX589849:WWA589849 P655385:S655385 JL655385:JO655385 TH655385:TK655385 ADD655385:ADG655385 AMZ655385:ANC655385 AWV655385:AWY655385 BGR655385:BGU655385 BQN655385:BQQ655385 CAJ655385:CAM655385 CKF655385:CKI655385 CUB655385:CUE655385 DDX655385:DEA655385 DNT655385:DNW655385 DXP655385:DXS655385 EHL655385:EHO655385 ERH655385:ERK655385 FBD655385:FBG655385 FKZ655385:FLC655385 FUV655385:FUY655385 GER655385:GEU655385 GON655385:GOQ655385 GYJ655385:GYM655385 HIF655385:HII655385 HSB655385:HSE655385 IBX655385:ICA655385 ILT655385:ILW655385 IVP655385:IVS655385 JFL655385:JFO655385 JPH655385:JPK655385 JZD655385:JZG655385 KIZ655385:KJC655385 KSV655385:KSY655385 LCR655385:LCU655385 LMN655385:LMQ655385 LWJ655385:LWM655385 MGF655385:MGI655385 MQB655385:MQE655385 MZX655385:NAA655385 NJT655385:NJW655385 NTP655385:NTS655385 ODL655385:ODO655385 ONH655385:ONK655385 OXD655385:OXG655385 PGZ655385:PHC655385 PQV655385:PQY655385 QAR655385:QAU655385 QKN655385:QKQ655385 QUJ655385:QUM655385 REF655385:REI655385 ROB655385:ROE655385 RXX655385:RYA655385 SHT655385:SHW655385 SRP655385:SRS655385 TBL655385:TBO655385 TLH655385:TLK655385 TVD655385:TVG655385 UEZ655385:UFC655385 UOV655385:UOY655385 UYR655385:UYU655385 VIN655385:VIQ655385 VSJ655385:VSM655385 WCF655385:WCI655385 WMB655385:WME655385 WVX655385:WWA655385 P720921:S720921 JL720921:JO720921 TH720921:TK720921 ADD720921:ADG720921 AMZ720921:ANC720921 AWV720921:AWY720921 BGR720921:BGU720921 BQN720921:BQQ720921 CAJ720921:CAM720921 CKF720921:CKI720921 CUB720921:CUE720921 DDX720921:DEA720921 DNT720921:DNW720921 DXP720921:DXS720921 EHL720921:EHO720921 ERH720921:ERK720921 FBD720921:FBG720921 FKZ720921:FLC720921 FUV720921:FUY720921 GER720921:GEU720921 GON720921:GOQ720921 GYJ720921:GYM720921 HIF720921:HII720921 HSB720921:HSE720921 IBX720921:ICA720921 ILT720921:ILW720921 IVP720921:IVS720921 JFL720921:JFO720921 JPH720921:JPK720921 JZD720921:JZG720921 KIZ720921:KJC720921 KSV720921:KSY720921 LCR720921:LCU720921 LMN720921:LMQ720921 LWJ720921:LWM720921 MGF720921:MGI720921 MQB720921:MQE720921 MZX720921:NAA720921 NJT720921:NJW720921 NTP720921:NTS720921 ODL720921:ODO720921 ONH720921:ONK720921 OXD720921:OXG720921 PGZ720921:PHC720921 PQV720921:PQY720921 QAR720921:QAU720921 QKN720921:QKQ720921 QUJ720921:QUM720921 REF720921:REI720921 ROB720921:ROE720921 RXX720921:RYA720921 SHT720921:SHW720921 SRP720921:SRS720921 TBL720921:TBO720921 TLH720921:TLK720921 TVD720921:TVG720921 UEZ720921:UFC720921 UOV720921:UOY720921 UYR720921:UYU720921 VIN720921:VIQ720921 VSJ720921:VSM720921 WCF720921:WCI720921 WMB720921:WME720921 WVX720921:WWA720921 P786457:S786457 JL786457:JO786457 TH786457:TK786457 ADD786457:ADG786457 AMZ786457:ANC786457 AWV786457:AWY786457 BGR786457:BGU786457 BQN786457:BQQ786457 CAJ786457:CAM786457 CKF786457:CKI786457 CUB786457:CUE786457 DDX786457:DEA786457 DNT786457:DNW786457 DXP786457:DXS786457 EHL786457:EHO786457 ERH786457:ERK786457 FBD786457:FBG786457 FKZ786457:FLC786457 FUV786457:FUY786457 GER786457:GEU786457 GON786457:GOQ786457 GYJ786457:GYM786457 HIF786457:HII786457 HSB786457:HSE786457 IBX786457:ICA786457 ILT786457:ILW786457 IVP786457:IVS786457 JFL786457:JFO786457 JPH786457:JPK786457 JZD786457:JZG786457 KIZ786457:KJC786457 KSV786457:KSY786457 LCR786457:LCU786457 LMN786457:LMQ786457 LWJ786457:LWM786457 MGF786457:MGI786457 MQB786457:MQE786457 MZX786457:NAA786457 NJT786457:NJW786457 NTP786457:NTS786457 ODL786457:ODO786457 ONH786457:ONK786457 OXD786457:OXG786457 PGZ786457:PHC786457 PQV786457:PQY786457 QAR786457:QAU786457 QKN786457:QKQ786457 QUJ786457:QUM786457 REF786457:REI786457 ROB786457:ROE786457 RXX786457:RYA786457 SHT786457:SHW786457 SRP786457:SRS786457 TBL786457:TBO786457 TLH786457:TLK786457 TVD786457:TVG786457 UEZ786457:UFC786457 UOV786457:UOY786457 UYR786457:UYU786457 VIN786457:VIQ786457 VSJ786457:VSM786457 WCF786457:WCI786457 WMB786457:WME786457 WVX786457:WWA786457 P851993:S851993 JL851993:JO851993 TH851993:TK851993 ADD851993:ADG851993 AMZ851993:ANC851993 AWV851993:AWY851993 BGR851993:BGU851993 BQN851993:BQQ851993 CAJ851993:CAM851993 CKF851993:CKI851993 CUB851993:CUE851993 DDX851993:DEA851993 DNT851993:DNW851993 DXP851993:DXS851993 EHL851993:EHO851993 ERH851993:ERK851993 FBD851993:FBG851993 FKZ851993:FLC851993 FUV851993:FUY851993 GER851993:GEU851993 GON851993:GOQ851993 GYJ851993:GYM851993 HIF851993:HII851993 HSB851993:HSE851993 IBX851993:ICA851993 ILT851993:ILW851993 IVP851993:IVS851993 JFL851993:JFO851993 JPH851993:JPK851993 JZD851993:JZG851993 KIZ851993:KJC851993 KSV851993:KSY851993 LCR851993:LCU851993 LMN851993:LMQ851993 LWJ851993:LWM851993 MGF851993:MGI851993 MQB851993:MQE851993 MZX851993:NAA851993 NJT851993:NJW851993 NTP851993:NTS851993 ODL851993:ODO851993 ONH851993:ONK851993 OXD851993:OXG851993 PGZ851993:PHC851993 PQV851993:PQY851993 QAR851993:QAU851993 QKN851993:QKQ851993 QUJ851993:QUM851993 REF851993:REI851993 ROB851993:ROE851993 RXX851993:RYA851993 SHT851993:SHW851993 SRP851993:SRS851993 TBL851993:TBO851993 TLH851993:TLK851993 TVD851993:TVG851993 UEZ851993:UFC851993 UOV851993:UOY851993 UYR851993:UYU851993 VIN851993:VIQ851993 VSJ851993:VSM851993 WCF851993:WCI851993 WMB851993:WME851993 WVX851993:WWA851993 P917529:S917529 JL917529:JO917529 TH917529:TK917529 ADD917529:ADG917529 AMZ917529:ANC917529 AWV917529:AWY917529 BGR917529:BGU917529 BQN917529:BQQ917529 CAJ917529:CAM917529 CKF917529:CKI917529 CUB917529:CUE917529 DDX917529:DEA917529 DNT917529:DNW917529 DXP917529:DXS917529 EHL917529:EHO917529 ERH917529:ERK917529 FBD917529:FBG917529 FKZ917529:FLC917529 FUV917529:FUY917529 GER917529:GEU917529 GON917529:GOQ917529 GYJ917529:GYM917529 HIF917529:HII917529 HSB917529:HSE917529 IBX917529:ICA917529 ILT917529:ILW917529 IVP917529:IVS917529 JFL917529:JFO917529 JPH917529:JPK917529 JZD917529:JZG917529 KIZ917529:KJC917529 KSV917529:KSY917529 LCR917529:LCU917529 LMN917529:LMQ917529 LWJ917529:LWM917529 MGF917529:MGI917529 MQB917529:MQE917529 MZX917529:NAA917529 NJT917529:NJW917529 NTP917529:NTS917529 ODL917529:ODO917529 ONH917529:ONK917529 OXD917529:OXG917529 PGZ917529:PHC917529 PQV917529:PQY917529 QAR917529:QAU917529 QKN917529:QKQ917529 QUJ917529:QUM917529 REF917529:REI917529 ROB917529:ROE917529 RXX917529:RYA917529 SHT917529:SHW917529 SRP917529:SRS917529 TBL917529:TBO917529 TLH917529:TLK917529 TVD917529:TVG917529 UEZ917529:UFC917529 UOV917529:UOY917529 UYR917529:UYU917529 VIN917529:VIQ917529 VSJ917529:VSM917529 WCF917529:WCI917529 WMB917529:WME917529 WVX917529:WWA917529 P983065:S983065 JL983065:JO983065 TH983065:TK983065 ADD983065:ADG983065 AMZ983065:ANC983065 AWV983065:AWY983065 BGR983065:BGU983065 BQN983065:BQQ983065 CAJ983065:CAM983065 CKF983065:CKI983065 CUB983065:CUE983065 DDX983065:DEA983065 DNT983065:DNW983065 DXP983065:DXS983065 EHL983065:EHO983065 ERH983065:ERK983065 FBD983065:FBG983065 FKZ983065:FLC983065 FUV983065:FUY983065 GER983065:GEU983065 GON983065:GOQ983065 GYJ983065:GYM983065 HIF983065:HII983065 HSB983065:HSE983065 IBX983065:ICA983065 ILT983065:ILW983065 IVP983065:IVS983065 JFL983065:JFO983065 JPH983065:JPK983065 JZD983065:JZG983065 KIZ983065:KJC983065 KSV983065:KSY983065 LCR983065:LCU983065 LMN983065:LMQ983065 LWJ983065:LWM983065 MGF983065:MGI983065 MQB983065:MQE983065 MZX983065:NAA983065 NJT983065:NJW983065 NTP983065:NTS983065 ODL983065:ODO983065 ONH983065:ONK983065 OXD983065:OXG983065 PGZ983065:PHC983065 PQV983065:PQY983065 QAR983065:QAU983065 QKN983065:QKQ983065 QUJ983065:QUM983065 REF983065:REI983065 ROB983065:ROE983065 RXX983065:RYA983065 SHT983065:SHW983065 SRP983065:SRS983065 TBL983065:TBO983065 TLH983065:TLK983065 TVD983065:TVG983065 UEZ983065:UFC983065 UOV983065:UOY983065 UYR983065:UYU983065 VIN983065:VIQ983065 VSJ983065:VSM983065 WCF983065:WCI983065 WMB983065:WME983065 WVX983065:WWA983065">
      <formula1>AND(R23="SI",COUNTA(C25:H25,L25)=3)=TRUE</formula1>
    </dataValidation>
    <dataValidation type="custom" allowBlank="1" showInputMessage="1" showErrorMessage="1" sqref="L25:O25 JH25:JK25 TD25:TG25 ACZ25:ADC25 AMV25:AMY25 AWR25:AWU25 BGN25:BGQ25 BQJ25:BQM25 CAF25:CAI25 CKB25:CKE25 CTX25:CUA25 DDT25:DDW25 DNP25:DNS25 DXL25:DXO25 EHH25:EHK25 ERD25:ERG25 FAZ25:FBC25 FKV25:FKY25 FUR25:FUU25 GEN25:GEQ25 GOJ25:GOM25 GYF25:GYI25 HIB25:HIE25 HRX25:HSA25 IBT25:IBW25 ILP25:ILS25 IVL25:IVO25 JFH25:JFK25 JPD25:JPG25 JYZ25:JZC25 KIV25:KIY25 KSR25:KSU25 LCN25:LCQ25 LMJ25:LMM25 LWF25:LWI25 MGB25:MGE25 MPX25:MQA25 MZT25:MZW25 NJP25:NJS25 NTL25:NTO25 ODH25:ODK25 OND25:ONG25 OWZ25:OXC25 PGV25:PGY25 PQR25:PQU25 QAN25:QAQ25 QKJ25:QKM25 QUF25:QUI25 REB25:REE25 RNX25:ROA25 RXT25:RXW25 SHP25:SHS25 SRL25:SRO25 TBH25:TBK25 TLD25:TLG25 TUZ25:TVC25 UEV25:UEY25 UOR25:UOU25 UYN25:UYQ25 VIJ25:VIM25 VSF25:VSI25 WCB25:WCE25 WLX25:WMA25 WVT25:WVW25 L65561:O65561 JH65561:JK65561 TD65561:TG65561 ACZ65561:ADC65561 AMV65561:AMY65561 AWR65561:AWU65561 BGN65561:BGQ65561 BQJ65561:BQM65561 CAF65561:CAI65561 CKB65561:CKE65561 CTX65561:CUA65561 DDT65561:DDW65561 DNP65561:DNS65561 DXL65561:DXO65561 EHH65561:EHK65561 ERD65561:ERG65561 FAZ65561:FBC65561 FKV65561:FKY65561 FUR65561:FUU65561 GEN65561:GEQ65561 GOJ65561:GOM65561 GYF65561:GYI65561 HIB65561:HIE65561 HRX65561:HSA65561 IBT65561:IBW65561 ILP65561:ILS65561 IVL65561:IVO65561 JFH65561:JFK65561 JPD65561:JPG65561 JYZ65561:JZC65561 KIV65561:KIY65561 KSR65561:KSU65561 LCN65561:LCQ65561 LMJ65561:LMM65561 LWF65561:LWI65561 MGB65561:MGE65561 MPX65561:MQA65561 MZT65561:MZW65561 NJP65561:NJS65561 NTL65561:NTO65561 ODH65561:ODK65561 OND65561:ONG65561 OWZ65561:OXC65561 PGV65561:PGY65561 PQR65561:PQU65561 QAN65561:QAQ65561 QKJ65561:QKM65561 QUF65561:QUI65561 REB65561:REE65561 RNX65561:ROA65561 RXT65561:RXW65561 SHP65561:SHS65561 SRL65561:SRO65561 TBH65561:TBK65561 TLD65561:TLG65561 TUZ65561:TVC65561 UEV65561:UEY65561 UOR65561:UOU65561 UYN65561:UYQ65561 VIJ65561:VIM65561 VSF65561:VSI65561 WCB65561:WCE65561 WLX65561:WMA65561 WVT65561:WVW65561 L131097:O131097 JH131097:JK131097 TD131097:TG131097 ACZ131097:ADC131097 AMV131097:AMY131097 AWR131097:AWU131097 BGN131097:BGQ131097 BQJ131097:BQM131097 CAF131097:CAI131097 CKB131097:CKE131097 CTX131097:CUA131097 DDT131097:DDW131097 DNP131097:DNS131097 DXL131097:DXO131097 EHH131097:EHK131097 ERD131097:ERG131097 FAZ131097:FBC131097 FKV131097:FKY131097 FUR131097:FUU131097 GEN131097:GEQ131097 GOJ131097:GOM131097 GYF131097:GYI131097 HIB131097:HIE131097 HRX131097:HSA131097 IBT131097:IBW131097 ILP131097:ILS131097 IVL131097:IVO131097 JFH131097:JFK131097 JPD131097:JPG131097 JYZ131097:JZC131097 KIV131097:KIY131097 KSR131097:KSU131097 LCN131097:LCQ131097 LMJ131097:LMM131097 LWF131097:LWI131097 MGB131097:MGE131097 MPX131097:MQA131097 MZT131097:MZW131097 NJP131097:NJS131097 NTL131097:NTO131097 ODH131097:ODK131097 OND131097:ONG131097 OWZ131097:OXC131097 PGV131097:PGY131097 PQR131097:PQU131097 QAN131097:QAQ131097 QKJ131097:QKM131097 QUF131097:QUI131097 REB131097:REE131097 RNX131097:ROA131097 RXT131097:RXW131097 SHP131097:SHS131097 SRL131097:SRO131097 TBH131097:TBK131097 TLD131097:TLG131097 TUZ131097:TVC131097 UEV131097:UEY131097 UOR131097:UOU131097 UYN131097:UYQ131097 VIJ131097:VIM131097 VSF131097:VSI131097 WCB131097:WCE131097 WLX131097:WMA131097 WVT131097:WVW131097 L196633:O196633 JH196633:JK196633 TD196633:TG196633 ACZ196633:ADC196633 AMV196633:AMY196633 AWR196633:AWU196633 BGN196633:BGQ196633 BQJ196633:BQM196633 CAF196633:CAI196633 CKB196633:CKE196633 CTX196633:CUA196633 DDT196633:DDW196633 DNP196633:DNS196633 DXL196633:DXO196633 EHH196633:EHK196633 ERD196633:ERG196633 FAZ196633:FBC196633 FKV196633:FKY196633 FUR196633:FUU196633 GEN196633:GEQ196633 GOJ196633:GOM196633 GYF196633:GYI196633 HIB196633:HIE196633 HRX196633:HSA196633 IBT196633:IBW196633 ILP196633:ILS196633 IVL196633:IVO196633 JFH196633:JFK196633 JPD196633:JPG196633 JYZ196633:JZC196633 KIV196633:KIY196633 KSR196633:KSU196633 LCN196633:LCQ196633 LMJ196633:LMM196633 LWF196633:LWI196633 MGB196633:MGE196633 MPX196633:MQA196633 MZT196633:MZW196633 NJP196633:NJS196633 NTL196633:NTO196633 ODH196633:ODK196633 OND196633:ONG196633 OWZ196633:OXC196633 PGV196633:PGY196633 PQR196633:PQU196633 QAN196633:QAQ196633 QKJ196633:QKM196633 QUF196633:QUI196633 REB196633:REE196633 RNX196633:ROA196633 RXT196633:RXW196633 SHP196633:SHS196633 SRL196633:SRO196633 TBH196633:TBK196633 TLD196633:TLG196633 TUZ196633:TVC196633 UEV196633:UEY196633 UOR196633:UOU196633 UYN196633:UYQ196633 VIJ196633:VIM196633 VSF196633:VSI196633 WCB196633:WCE196633 WLX196633:WMA196633 WVT196633:WVW196633 L262169:O262169 JH262169:JK262169 TD262169:TG262169 ACZ262169:ADC262169 AMV262169:AMY262169 AWR262169:AWU262169 BGN262169:BGQ262169 BQJ262169:BQM262169 CAF262169:CAI262169 CKB262169:CKE262169 CTX262169:CUA262169 DDT262169:DDW262169 DNP262169:DNS262169 DXL262169:DXO262169 EHH262169:EHK262169 ERD262169:ERG262169 FAZ262169:FBC262169 FKV262169:FKY262169 FUR262169:FUU262169 GEN262169:GEQ262169 GOJ262169:GOM262169 GYF262169:GYI262169 HIB262169:HIE262169 HRX262169:HSA262169 IBT262169:IBW262169 ILP262169:ILS262169 IVL262169:IVO262169 JFH262169:JFK262169 JPD262169:JPG262169 JYZ262169:JZC262169 KIV262169:KIY262169 KSR262169:KSU262169 LCN262169:LCQ262169 LMJ262169:LMM262169 LWF262169:LWI262169 MGB262169:MGE262169 MPX262169:MQA262169 MZT262169:MZW262169 NJP262169:NJS262169 NTL262169:NTO262169 ODH262169:ODK262169 OND262169:ONG262169 OWZ262169:OXC262169 PGV262169:PGY262169 PQR262169:PQU262169 QAN262169:QAQ262169 QKJ262169:QKM262169 QUF262169:QUI262169 REB262169:REE262169 RNX262169:ROA262169 RXT262169:RXW262169 SHP262169:SHS262169 SRL262169:SRO262169 TBH262169:TBK262169 TLD262169:TLG262169 TUZ262169:TVC262169 UEV262169:UEY262169 UOR262169:UOU262169 UYN262169:UYQ262169 VIJ262169:VIM262169 VSF262169:VSI262169 WCB262169:WCE262169 WLX262169:WMA262169 WVT262169:WVW262169 L327705:O327705 JH327705:JK327705 TD327705:TG327705 ACZ327705:ADC327705 AMV327705:AMY327705 AWR327705:AWU327705 BGN327705:BGQ327705 BQJ327705:BQM327705 CAF327705:CAI327705 CKB327705:CKE327705 CTX327705:CUA327705 DDT327705:DDW327705 DNP327705:DNS327705 DXL327705:DXO327705 EHH327705:EHK327705 ERD327705:ERG327705 FAZ327705:FBC327705 FKV327705:FKY327705 FUR327705:FUU327705 GEN327705:GEQ327705 GOJ327705:GOM327705 GYF327705:GYI327705 HIB327705:HIE327705 HRX327705:HSA327705 IBT327705:IBW327705 ILP327705:ILS327705 IVL327705:IVO327705 JFH327705:JFK327705 JPD327705:JPG327705 JYZ327705:JZC327705 KIV327705:KIY327705 KSR327705:KSU327705 LCN327705:LCQ327705 LMJ327705:LMM327705 LWF327705:LWI327705 MGB327705:MGE327705 MPX327705:MQA327705 MZT327705:MZW327705 NJP327705:NJS327705 NTL327705:NTO327705 ODH327705:ODK327705 OND327705:ONG327705 OWZ327705:OXC327705 PGV327705:PGY327705 PQR327705:PQU327705 QAN327705:QAQ327705 QKJ327705:QKM327705 QUF327705:QUI327705 REB327705:REE327705 RNX327705:ROA327705 RXT327705:RXW327705 SHP327705:SHS327705 SRL327705:SRO327705 TBH327705:TBK327705 TLD327705:TLG327705 TUZ327705:TVC327705 UEV327705:UEY327705 UOR327705:UOU327705 UYN327705:UYQ327705 VIJ327705:VIM327705 VSF327705:VSI327705 WCB327705:WCE327705 WLX327705:WMA327705 WVT327705:WVW327705 L393241:O393241 JH393241:JK393241 TD393241:TG393241 ACZ393241:ADC393241 AMV393241:AMY393241 AWR393241:AWU393241 BGN393241:BGQ393241 BQJ393241:BQM393241 CAF393241:CAI393241 CKB393241:CKE393241 CTX393241:CUA393241 DDT393241:DDW393241 DNP393241:DNS393241 DXL393241:DXO393241 EHH393241:EHK393241 ERD393241:ERG393241 FAZ393241:FBC393241 FKV393241:FKY393241 FUR393241:FUU393241 GEN393241:GEQ393241 GOJ393241:GOM393241 GYF393241:GYI393241 HIB393241:HIE393241 HRX393241:HSA393241 IBT393241:IBW393241 ILP393241:ILS393241 IVL393241:IVO393241 JFH393241:JFK393241 JPD393241:JPG393241 JYZ393241:JZC393241 KIV393241:KIY393241 KSR393241:KSU393241 LCN393241:LCQ393241 LMJ393241:LMM393241 LWF393241:LWI393241 MGB393241:MGE393241 MPX393241:MQA393241 MZT393241:MZW393241 NJP393241:NJS393241 NTL393241:NTO393241 ODH393241:ODK393241 OND393241:ONG393241 OWZ393241:OXC393241 PGV393241:PGY393241 PQR393241:PQU393241 QAN393241:QAQ393241 QKJ393241:QKM393241 QUF393241:QUI393241 REB393241:REE393241 RNX393241:ROA393241 RXT393241:RXW393241 SHP393241:SHS393241 SRL393241:SRO393241 TBH393241:TBK393241 TLD393241:TLG393241 TUZ393241:TVC393241 UEV393241:UEY393241 UOR393241:UOU393241 UYN393241:UYQ393241 VIJ393241:VIM393241 VSF393241:VSI393241 WCB393241:WCE393241 WLX393241:WMA393241 WVT393241:WVW393241 L458777:O458777 JH458777:JK458777 TD458777:TG458777 ACZ458777:ADC458777 AMV458777:AMY458777 AWR458777:AWU458777 BGN458777:BGQ458777 BQJ458777:BQM458777 CAF458777:CAI458777 CKB458777:CKE458777 CTX458777:CUA458777 DDT458777:DDW458777 DNP458777:DNS458777 DXL458777:DXO458777 EHH458777:EHK458777 ERD458777:ERG458777 FAZ458777:FBC458777 FKV458777:FKY458777 FUR458777:FUU458777 GEN458777:GEQ458777 GOJ458777:GOM458777 GYF458777:GYI458777 HIB458777:HIE458777 HRX458777:HSA458777 IBT458777:IBW458777 ILP458777:ILS458777 IVL458777:IVO458777 JFH458777:JFK458777 JPD458777:JPG458777 JYZ458777:JZC458777 KIV458777:KIY458777 KSR458777:KSU458777 LCN458777:LCQ458777 LMJ458777:LMM458777 LWF458777:LWI458777 MGB458777:MGE458777 MPX458777:MQA458777 MZT458777:MZW458777 NJP458777:NJS458777 NTL458777:NTO458777 ODH458777:ODK458777 OND458777:ONG458777 OWZ458777:OXC458777 PGV458777:PGY458777 PQR458777:PQU458777 QAN458777:QAQ458777 QKJ458777:QKM458777 QUF458777:QUI458777 REB458777:REE458777 RNX458777:ROA458777 RXT458777:RXW458777 SHP458777:SHS458777 SRL458777:SRO458777 TBH458777:TBK458777 TLD458777:TLG458777 TUZ458777:TVC458777 UEV458777:UEY458777 UOR458777:UOU458777 UYN458777:UYQ458777 VIJ458777:VIM458777 VSF458777:VSI458777 WCB458777:WCE458777 WLX458777:WMA458777 WVT458777:WVW458777 L524313:O524313 JH524313:JK524313 TD524313:TG524313 ACZ524313:ADC524313 AMV524313:AMY524313 AWR524313:AWU524313 BGN524313:BGQ524313 BQJ524313:BQM524313 CAF524313:CAI524313 CKB524313:CKE524313 CTX524313:CUA524313 DDT524313:DDW524313 DNP524313:DNS524313 DXL524313:DXO524313 EHH524313:EHK524313 ERD524313:ERG524313 FAZ524313:FBC524313 FKV524313:FKY524313 FUR524313:FUU524313 GEN524313:GEQ524313 GOJ524313:GOM524313 GYF524313:GYI524313 HIB524313:HIE524313 HRX524313:HSA524313 IBT524313:IBW524313 ILP524313:ILS524313 IVL524313:IVO524313 JFH524313:JFK524313 JPD524313:JPG524313 JYZ524313:JZC524313 KIV524313:KIY524313 KSR524313:KSU524313 LCN524313:LCQ524313 LMJ524313:LMM524313 LWF524313:LWI524313 MGB524313:MGE524313 MPX524313:MQA524313 MZT524313:MZW524313 NJP524313:NJS524313 NTL524313:NTO524313 ODH524313:ODK524313 OND524313:ONG524313 OWZ524313:OXC524313 PGV524313:PGY524313 PQR524313:PQU524313 QAN524313:QAQ524313 QKJ524313:QKM524313 QUF524313:QUI524313 REB524313:REE524313 RNX524313:ROA524313 RXT524313:RXW524313 SHP524313:SHS524313 SRL524313:SRO524313 TBH524313:TBK524313 TLD524313:TLG524313 TUZ524313:TVC524313 UEV524313:UEY524313 UOR524313:UOU524313 UYN524313:UYQ524313 VIJ524313:VIM524313 VSF524313:VSI524313 WCB524313:WCE524313 WLX524313:WMA524313 WVT524313:WVW524313 L589849:O589849 JH589849:JK589849 TD589849:TG589849 ACZ589849:ADC589849 AMV589849:AMY589849 AWR589849:AWU589849 BGN589849:BGQ589849 BQJ589849:BQM589849 CAF589849:CAI589849 CKB589849:CKE589849 CTX589849:CUA589849 DDT589849:DDW589849 DNP589849:DNS589849 DXL589849:DXO589849 EHH589849:EHK589849 ERD589849:ERG589849 FAZ589849:FBC589849 FKV589849:FKY589849 FUR589849:FUU589849 GEN589849:GEQ589849 GOJ589849:GOM589849 GYF589849:GYI589849 HIB589849:HIE589849 HRX589849:HSA589849 IBT589849:IBW589849 ILP589849:ILS589849 IVL589849:IVO589849 JFH589849:JFK589849 JPD589849:JPG589849 JYZ589849:JZC589849 KIV589849:KIY589849 KSR589849:KSU589849 LCN589849:LCQ589849 LMJ589849:LMM589849 LWF589849:LWI589849 MGB589849:MGE589849 MPX589849:MQA589849 MZT589849:MZW589849 NJP589849:NJS589849 NTL589849:NTO589849 ODH589849:ODK589849 OND589849:ONG589849 OWZ589849:OXC589849 PGV589849:PGY589849 PQR589849:PQU589849 QAN589849:QAQ589849 QKJ589849:QKM589849 QUF589849:QUI589849 REB589849:REE589849 RNX589849:ROA589849 RXT589849:RXW589849 SHP589849:SHS589849 SRL589849:SRO589849 TBH589849:TBK589849 TLD589849:TLG589849 TUZ589849:TVC589849 UEV589849:UEY589849 UOR589849:UOU589849 UYN589849:UYQ589849 VIJ589849:VIM589849 VSF589849:VSI589849 WCB589849:WCE589849 WLX589849:WMA589849 WVT589849:WVW589849 L655385:O655385 JH655385:JK655385 TD655385:TG655385 ACZ655385:ADC655385 AMV655385:AMY655385 AWR655385:AWU655385 BGN655385:BGQ655385 BQJ655385:BQM655385 CAF655385:CAI655385 CKB655385:CKE655385 CTX655385:CUA655385 DDT655385:DDW655385 DNP655385:DNS655385 DXL655385:DXO655385 EHH655385:EHK655385 ERD655385:ERG655385 FAZ655385:FBC655385 FKV655385:FKY655385 FUR655385:FUU655385 GEN655385:GEQ655385 GOJ655385:GOM655385 GYF655385:GYI655385 HIB655385:HIE655385 HRX655385:HSA655385 IBT655385:IBW655385 ILP655385:ILS655385 IVL655385:IVO655385 JFH655385:JFK655385 JPD655385:JPG655385 JYZ655385:JZC655385 KIV655385:KIY655385 KSR655385:KSU655385 LCN655385:LCQ655385 LMJ655385:LMM655385 LWF655385:LWI655385 MGB655385:MGE655385 MPX655385:MQA655385 MZT655385:MZW655385 NJP655385:NJS655385 NTL655385:NTO655385 ODH655385:ODK655385 OND655385:ONG655385 OWZ655385:OXC655385 PGV655385:PGY655385 PQR655385:PQU655385 QAN655385:QAQ655385 QKJ655385:QKM655385 QUF655385:QUI655385 REB655385:REE655385 RNX655385:ROA655385 RXT655385:RXW655385 SHP655385:SHS655385 SRL655385:SRO655385 TBH655385:TBK655385 TLD655385:TLG655385 TUZ655385:TVC655385 UEV655385:UEY655385 UOR655385:UOU655385 UYN655385:UYQ655385 VIJ655385:VIM655385 VSF655385:VSI655385 WCB655385:WCE655385 WLX655385:WMA655385 WVT655385:WVW655385 L720921:O720921 JH720921:JK720921 TD720921:TG720921 ACZ720921:ADC720921 AMV720921:AMY720921 AWR720921:AWU720921 BGN720921:BGQ720921 BQJ720921:BQM720921 CAF720921:CAI720921 CKB720921:CKE720921 CTX720921:CUA720921 DDT720921:DDW720921 DNP720921:DNS720921 DXL720921:DXO720921 EHH720921:EHK720921 ERD720921:ERG720921 FAZ720921:FBC720921 FKV720921:FKY720921 FUR720921:FUU720921 GEN720921:GEQ720921 GOJ720921:GOM720921 GYF720921:GYI720921 HIB720921:HIE720921 HRX720921:HSA720921 IBT720921:IBW720921 ILP720921:ILS720921 IVL720921:IVO720921 JFH720921:JFK720921 JPD720921:JPG720921 JYZ720921:JZC720921 KIV720921:KIY720921 KSR720921:KSU720921 LCN720921:LCQ720921 LMJ720921:LMM720921 LWF720921:LWI720921 MGB720921:MGE720921 MPX720921:MQA720921 MZT720921:MZW720921 NJP720921:NJS720921 NTL720921:NTO720921 ODH720921:ODK720921 OND720921:ONG720921 OWZ720921:OXC720921 PGV720921:PGY720921 PQR720921:PQU720921 QAN720921:QAQ720921 QKJ720921:QKM720921 QUF720921:QUI720921 REB720921:REE720921 RNX720921:ROA720921 RXT720921:RXW720921 SHP720921:SHS720921 SRL720921:SRO720921 TBH720921:TBK720921 TLD720921:TLG720921 TUZ720921:TVC720921 UEV720921:UEY720921 UOR720921:UOU720921 UYN720921:UYQ720921 VIJ720921:VIM720921 VSF720921:VSI720921 WCB720921:WCE720921 WLX720921:WMA720921 WVT720921:WVW720921 L786457:O786457 JH786457:JK786457 TD786457:TG786457 ACZ786457:ADC786457 AMV786457:AMY786457 AWR786457:AWU786457 BGN786457:BGQ786457 BQJ786457:BQM786457 CAF786457:CAI786457 CKB786457:CKE786457 CTX786457:CUA786457 DDT786457:DDW786457 DNP786457:DNS786457 DXL786457:DXO786457 EHH786457:EHK786457 ERD786457:ERG786457 FAZ786457:FBC786457 FKV786457:FKY786457 FUR786457:FUU786457 GEN786457:GEQ786457 GOJ786457:GOM786457 GYF786457:GYI786457 HIB786457:HIE786457 HRX786457:HSA786457 IBT786457:IBW786457 ILP786457:ILS786457 IVL786457:IVO786457 JFH786457:JFK786457 JPD786457:JPG786457 JYZ786457:JZC786457 KIV786457:KIY786457 KSR786457:KSU786457 LCN786457:LCQ786457 LMJ786457:LMM786457 LWF786457:LWI786457 MGB786457:MGE786457 MPX786457:MQA786457 MZT786457:MZW786457 NJP786457:NJS786457 NTL786457:NTO786457 ODH786457:ODK786457 OND786457:ONG786457 OWZ786457:OXC786457 PGV786457:PGY786457 PQR786457:PQU786457 QAN786457:QAQ786457 QKJ786457:QKM786457 QUF786457:QUI786457 REB786457:REE786457 RNX786457:ROA786457 RXT786457:RXW786457 SHP786457:SHS786457 SRL786457:SRO786457 TBH786457:TBK786457 TLD786457:TLG786457 TUZ786457:TVC786457 UEV786457:UEY786457 UOR786457:UOU786457 UYN786457:UYQ786457 VIJ786457:VIM786457 VSF786457:VSI786457 WCB786457:WCE786457 WLX786457:WMA786457 WVT786457:WVW786457 L851993:O851993 JH851993:JK851993 TD851993:TG851993 ACZ851993:ADC851993 AMV851993:AMY851993 AWR851993:AWU851993 BGN851993:BGQ851993 BQJ851993:BQM851993 CAF851993:CAI851993 CKB851993:CKE851993 CTX851993:CUA851993 DDT851993:DDW851993 DNP851993:DNS851993 DXL851993:DXO851993 EHH851993:EHK851993 ERD851993:ERG851993 FAZ851993:FBC851993 FKV851993:FKY851993 FUR851993:FUU851993 GEN851993:GEQ851993 GOJ851993:GOM851993 GYF851993:GYI851993 HIB851993:HIE851993 HRX851993:HSA851993 IBT851993:IBW851993 ILP851993:ILS851993 IVL851993:IVO851993 JFH851993:JFK851993 JPD851993:JPG851993 JYZ851993:JZC851993 KIV851993:KIY851993 KSR851993:KSU851993 LCN851993:LCQ851993 LMJ851993:LMM851993 LWF851993:LWI851993 MGB851993:MGE851993 MPX851993:MQA851993 MZT851993:MZW851993 NJP851993:NJS851993 NTL851993:NTO851993 ODH851993:ODK851993 OND851993:ONG851993 OWZ851993:OXC851993 PGV851993:PGY851993 PQR851993:PQU851993 QAN851993:QAQ851993 QKJ851993:QKM851993 QUF851993:QUI851993 REB851993:REE851993 RNX851993:ROA851993 RXT851993:RXW851993 SHP851993:SHS851993 SRL851993:SRO851993 TBH851993:TBK851993 TLD851993:TLG851993 TUZ851993:TVC851993 UEV851993:UEY851993 UOR851993:UOU851993 UYN851993:UYQ851993 VIJ851993:VIM851993 VSF851993:VSI851993 WCB851993:WCE851993 WLX851993:WMA851993 WVT851993:WVW851993 L917529:O917529 JH917529:JK917529 TD917529:TG917529 ACZ917529:ADC917529 AMV917529:AMY917529 AWR917529:AWU917529 BGN917529:BGQ917529 BQJ917529:BQM917529 CAF917529:CAI917529 CKB917529:CKE917529 CTX917529:CUA917529 DDT917529:DDW917529 DNP917529:DNS917529 DXL917529:DXO917529 EHH917529:EHK917529 ERD917529:ERG917529 FAZ917529:FBC917529 FKV917529:FKY917529 FUR917529:FUU917529 GEN917529:GEQ917529 GOJ917529:GOM917529 GYF917529:GYI917529 HIB917529:HIE917529 HRX917529:HSA917529 IBT917529:IBW917529 ILP917529:ILS917529 IVL917529:IVO917529 JFH917529:JFK917529 JPD917529:JPG917529 JYZ917529:JZC917529 KIV917529:KIY917529 KSR917529:KSU917529 LCN917529:LCQ917529 LMJ917529:LMM917529 LWF917529:LWI917529 MGB917529:MGE917529 MPX917529:MQA917529 MZT917529:MZW917529 NJP917529:NJS917529 NTL917529:NTO917529 ODH917529:ODK917529 OND917529:ONG917529 OWZ917529:OXC917529 PGV917529:PGY917529 PQR917529:PQU917529 QAN917529:QAQ917529 QKJ917529:QKM917529 QUF917529:QUI917529 REB917529:REE917529 RNX917529:ROA917529 RXT917529:RXW917529 SHP917529:SHS917529 SRL917529:SRO917529 TBH917529:TBK917529 TLD917529:TLG917529 TUZ917529:TVC917529 UEV917529:UEY917529 UOR917529:UOU917529 UYN917529:UYQ917529 VIJ917529:VIM917529 VSF917529:VSI917529 WCB917529:WCE917529 WLX917529:WMA917529 WVT917529:WVW917529 L983065:O983065 JH983065:JK983065 TD983065:TG983065 ACZ983065:ADC983065 AMV983065:AMY983065 AWR983065:AWU983065 BGN983065:BGQ983065 BQJ983065:BQM983065 CAF983065:CAI983065 CKB983065:CKE983065 CTX983065:CUA983065 DDT983065:DDW983065 DNP983065:DNS983065 DXL983065:DXO983065 EHH983065:EHK983065 ERD983065:ERG983065 FAZ983065:FBC983065 FKV983065:FKY983065 FUR983065:FUU983065 GEN983065:GEQ983065 GOJ983065:GOM983065 GYF983065:GYI983065 HIB983065:HIE983065 HRX983065:HSA983065 IBT983065:IBW983065 ILP983065:ILS983065 IVL983065:IVO983065 JFH983065:JFK983065 JPD983065:JPG983065 JYZ983065:JZC983065 KIV983065:KIY983065 KSR983065:KSU983065 LCN983065:LCQ983065 LMJ983065:LMM983065 LWF983065:LWI983065 MGB983065:MGE983065 MPX983065:MQA983065 MZT983065:MZW983065 NJP983065:NJS983065 NTL983065:NTO983065 ODH983065:ODK983065 OND983065:ONG983065 OWZ983065:OXC983065 PGV983065:PGY983065 PQR983065:PQU983065 QAN983065:QAQ983065 QKJ983065:QKM983065 QUF983065:QUI983065 REB983065:REE983065 RNX983065:ROA983065 RXT983065:RXW983065 SHP983065:SHS983065 SRL983065:SRO983065 TBH983065:TBK983065 TLD983065:TLG983065 TUZ983065:TVC983065 UEV983065:UEY983065 UOR983065:UOU983065 UYN983065:UYQ983065 VIJ983065:VIM983065 VSF983065:VSI983065 WCB983065:WCE983065 WLX983065:WMA983065 WVT983065:WVW983065">
      <formula1>AND(R23="SI",COUNTA(C25:H25)=2)=TRUE</formula1>
    </dataValidation>
    <dataValidation type="custom" allowBlank="1" showInputMessage="1" showErrorMessage="1" sqref="I25:K25 JE25:JG25 TA25:TC25 ACW25:ACY25 AMS25:AMU25 AWO25:AWQ25 BGK25:BGM25 BQG25:BQI25 CAC25:CAE25 CJY25:CKA25 CTU25:CTW25 DDQ25:DDS25 DNM25:DNO25 DXI25:DXK25 EHE25:EHG25 ERA25:ERC25 FAW25:FAY25 FKS25:FKU25 FUO25:FUQ25 GEK25:GEM25 GOG25:GOI25 GYC25:GYE25 HHY25:HIA25 HRU25:HRW25 IBQ25:IBS25 ILM25:ILO25 IVI25:IVK25 JFE25:JFG25 JPA25:JPC25 JYW25:JYY25 KIS25:KIU25 KSO25:KSQ25 LCK25:LCM25 LMG25:LMI25 LWC25:LWE25 MFY25:MGA25 MPU25:MPW25 MZQ25:MZS25 NJM25:NJO25 NTI25:NTK25 ODE25:ODG25 ONA25:ONC25 OWW25:OWY25 PGS25:PGU25 PQO25:PQQ25 QAK25:QAM25 QKG25:QKI25 QUC25:QUE25 RDY25:REA25 RNU25:RNW25 RXQ25:RXS25 SHM25:SHO25 SRI25:SRK25 TBE25:TBG25 TLA25:TLC25 TUW25:TUY25 UES25:UEU25 UOO25:UOQ25 UYK25:UYM25 VIG25:VII25 VSC25:VSE25 WBY25:WCA25 WLU25:WLW25 WVQ25:WVS25 I65561:K65561 JE65561:JG65561 TA65561:TC65561 ACW65561:ACY65561 AMS65561:AMU65561 AWO65561:AWQ65561 BGK65561:BGM65561 BQG65561:BQI65561 CAC65561:CAE65561 CJY65561:CKA65561 CTU65561:CTW65561 DDQ65561:DDS65561 DNM65561:DNO65561 DXI65561:DXK65561 EHE65561:EHG65561 ERA65561:ERC65561 FAW65561:FAY65561 FKS65561:FKU65561 FUO65561:FUQ65561 GEK65561:GEM65561 GOG65561:GOI65561 GYC65561:GYE65561 HHY65561:HIA65561 HRU65561:HRW65561 IBQ65561:IBS65561 ILM65561:ILO65561 IVI65561:IVK65561 JFE65561:JFG65561 JPA65561:JPC65561 JYW65561:JYY65561 KIS65561:KIU65561 KSO65561:KSQ65561 LCK65561:LCM65561 LMG65561:LMI65561 LWC65561:LWE65561 MFY65561:MGA65561 MPU65561:MPW65561 MZQ65561:MZS65561 NJM65561:NJO65561 NTI65561:NTK65561 ODE65561:ODG65561 ONA65561:ONC65561 OWW65561:OWY65561 PGS65561:PGU65561 PQO65561:PQQ65561 QAK65561:QAM65561 QKG65561:QKI65561 QUC65561:QUE65561 RDY65561:REA65561 RNU65561:RNW65561 RXQ65561:RXS65561 SHM65561:SHO65561 SRI65561:SRK65561 TBE65561:TBG65561 TLA65561:TLC65561 TUW65561:TUY65561 UES65561:UEU65561 UOO65561:UOQ65561 UYK65561:UYM65561 VIG65561:VII65561 VSC65561:VSE65561 WBY65561:WCA65561 WLU65561:WLW65561 WVQ65561:WVS65561 I131097:K131097 JE131097:JG131097 TA131097:TC131097 ACW131097:ACY131097 AMS131097:AMU131097 AWO131097:AWQ131097 BGK131097:BGM131097 BQG131097:BQI131097 CAC131097:CAE131097 CJY131097:CKA131097 CTU131097:CTW131097 DDQ131097:DDS131097 DNM131097:DNO131097 DXI131097:DXK131097 EHE131097:EHG131097 ERA131097:ERC131097 FAW131097:FAY131097 FKS131097:FKU131097 FUO131097:FUQ131097 GEK131097:GEM131097 GOG131097:GOI131097 GYC131097:GYE131097 HHY131097:HIA131097 HRU131097:HRW131097 IBQ131097:IBS131097 ILM131097:ILO131097 IVI131097:IVK131097 JFE131097:JFG131097 JPA131097:JPC131097 JYW131097:JYY131097 KIS131097:KIU131097 KSO131097:KSQ131097 LCK131097:LCM131097 LMG131097:LMI131097 LWC131097:LWE131097 MFY131097:MGA131097 MPU131097:MPW131097 MZQ131097:MZS131097 NJM131097:NJO131097 NTI131097:NTK131097 ODE131097:ODG131097 ONA131097:ONC131097 OWW131097:OWY131097 PGS131097:PGU131097 PQO131097:PQQ131097 QAK131097:QAM131097 QKG131097:QKI131097 QUC131097:QUE131097 RDY131097:REA131097 RNU131097:RNW131097 RXQ131097:RXS131097 SHM131097:SHO131097 SRI131097:SRK131097 TBE131097:TBG131097 TLA131097:TLC131097 TUW131097:TUY131097 UES131097:UEU131097 UOO131097:UOQ131097 UYK131097:UYM131097 VIG131097:VII131097 VSC131097:VSE131097 WBY131097:WCA131097 WLU131097:WLW131097 WVQ131097:WVS131097 I196633:K196633 JE196633:JG196633 TA196633:TC196633 ACW196633:ACY196633 AMS196633:AMU196633 AWO196633:AWQ196633 BGK196633:BGM196633 BQG196633:BQI196633 CAC196633:CAE196633 CJY196633:CKA196633 CTU196633:CTW196633 DDQ196633:DDS196633 DNM196633:DNO196633 DXI196633:DXK196633 EHE196633:EHG196633 ERA196633:ERC196633 FAW196633:FAY196633 FKS196633:FKU196633 FUO196633:FUQ196633 GEK196633:GEM196633 GOG196633:GOI196633 GYC196633:GYE196633 HHY196633:HIA196633 HRU196633:HRW196633 IBQ196633:IBS196633 ILM196633:ILO196633 IVI196633:IVK196633 JFE196633:JFG196633 JPA196633:JPC196633 JYW196633:JYY196633 KIS196633:KIU196633 KSO196633:KSQ196633 LCK196633:LCM196633 LMG196633:LMI196633 LWC196633:LWE196633 MFY196633:MGA196633 MPU196633:MPW196633 MZQ196633:MZS196633 NJM196633:NJO196633 NTI196633:NTK196633 ODE196633:ODG196633 ONA196633:ONC196633 OWW196633:OWY196633 PGS196633:PGU196633 PQO196633:PQQ196633 QAK196633:QAM196633 QKG196633:QKI196633 QUC196633:QUE196633 RDY196633:REA196633 RNU196633:RNW196633 RXQ196633:RXS196633 SHM196633:SHO196633 SRI196633:SRK196633 TBE196633:TBG196633 TLA196633:TLC196633 TUW196633:TUY196633 UES196633:UEU196633 UOO196633:UOQ196633 UYK196633:UYM196633 VIG196633:VII196633 VSC196633:VSE196633 WBY196633:WCA196633 WLU196633:WLW196633 WVQ196633:WVS196633 I262169:K262169 JE262169:JG262169 TA262169:TC262169 ACW262169:ACY262169 AMS262169:AMU262169 AWO262169:AWQ262169 BGK262169:BGM262169 BQG262169:BQI262169 CAC262169:CAE262169 CJY262169:CKA262169 CTU262169:CTW262169 DDQ262169:DDS262169 DNM262169:DNO262169 DXI262169:DXK262169 EHE262169:EHG262169 ERA262169:ERC262169 FAW262169:FAY262169 FKS262169:FKU262169 FUO262169:FUQ262169 GEK262169:GEM262169 GOG262169:GOI262169 GYC262169:GYE262169 HHY262169:HIA262169 HRU262169:HRW262169 IBQ262169:IBS262169 ILM262169:ILO262169 IVI262169:IVK262169 JFE262169:JFG262169 JPA262169:JPC262169 JYW262169:JYY262169 KIS262169:KIU262169 KSO262169:KSQ262169 LCK262169:LCM262169 LMG262169:LMI262169 LWC262169:LWE262169 MFY262169:MGA262169 MPU262169:MPW262169 MZQ262169:MZS262169 NJM262169:NJO262169 NTI262169:NTK262169 ODE262169:ODG262169 ONA262169:ONC262169 OWW262169:OWY262169 PGS262169:PGU262169 PQO262169:PQQ262169 QAK262169:QAM262169 QKG262169:QKI262169 QUC262169:QUE262169 RDY262169:REA262169 RNU262169:RNW262169 RXQ262169:RXS262169 SHM262169:SHO262169 SRI262169:SRK262169 TBE262169:TBG262169 TLA262169:TLC262169 TUW262169:TUY262169 UES262169:UEU262169 UOO262169:UOQ262169 UYK262169:UYM262169 VIG262169:VII262169 VSC262169:VSE262169 WBY262169:WCA262169 WLU262169:WLW262169 WVQ262169:WVS262169 I327705:K327705 JE327705:JG327705 TA327705:TC327705 ACW327705:ACY327705 AMS327705:AMU327705 AWO327705:AWQ327705 BGK327705:BGM327705 BQG327705:BQI327705 CAC327705:CAE327705 CJY327705:CKA327705 CTU327705:CTW327705 DDQ327705:DDS327705 DNM327705:DNO327705 DXI327705:DXK327705 EHE327705:EHG327705 ERA327705:ERC327705 FAW327705:FAY327705 FKS327705:FKU327705 FUO327705:FUQ327705 GEK327705:GEM327705 GOG327705:GOI327705 GYC327705:GYE327705 HHY327705:HIA327705 HRU327705:HRW327705 IBQ327705:IBS327705 ILM327705:ILO327705 IVI327705:IVK327705 JFE327705:JFG327705 JPA327705:JPC327705 JYW327705:JYY327705 KIS327705:KIU327705 KSO327705:KSQ327705 LCK327705:LCM327705 LMG327705:LMI327705 LWC327705:LWE327705 MFY327705:MGA327705 MPU327705:MPW327705 MZQ327705:MZS327705 NJM327705:NJO327705 NTI327705:NTK327705 ODE327705:ODG327705 ONA327705:ONC327705 OWW327705:OWY327705 PGS327705:PGU327705 PQO327705:PQQ327705 QAK327705:QAM327705 QKG327705:QKI327705 QUC327705:QUE327705 RDY327705:REA327705 RNU327705:RNW327705 RXQ327705:RXS327705 SHM327705:SHO327705 SRI327705:SRK327705 TBE327705:TBG327705 TLA327705:TLC327705 TUW327705:TUY327705 UES327705:UEU327705 UOO327705:UOQ327705 UYK327705:UYM327705 VIG327705:VII327705 VSC327705:VSE327705 WBY327705:WCA327705 WLU327705:WLW327705 WVQ327705:WVS327705 I393241:K393241 JE393241:JG393241 TA393241:TC393241 ACW393241:ACY393241 AMS393241:AMU393241 AWO393241:AWQ393241 BGK393241:BGM393241 BQG393241:BQI393241 CAC393241:CAE393241 CJY393241:CKA393241 CTU393241:CTW393241 DDQ393241:DDS393241 DNM393241:DNO393241 DXI393241:DXK393241 EHE393241:EHG393241 ERA393241:ERC393241 FAW393241:FAY393241 FKS393241:FKU393241 FUO393241:FUQ393241 GEK393241:GEM393241 GOG393241:GOI393241 GYC393241:GYE393241 HHY393241:HIA393241 HRU393241:HRW393241 IBQ393241:IBS393241 ILM393241:ILO393241 IVI393241:IVK393241 JFE393241:JFG393241 JPA393241:JPC393241 JYW393241:JYY393241 KIS393241:KIU393241 KSO393241:KSQ393241 LCK393241:LCM393241 LMG393241:LMI393241 LWC393241:LWE393241 MFY393241:MGA393241 MPU393241:MPW393241 MZQ393241:MZS393241 NJM393241:NJO393241 NTI393241:NTK393241 ODE393241:ODG393241 ONA393241:ONC393241 OWW393241:OWY393241 PGS393241:PGU393241 PQO393241:PQQ393241 QAK393241:QAM393241 QKG393241:QKI393241 QUC393241:QUE393241 RDY393241:REA393241 RNU393241:RNW393241 RXQ393241:RXS393241 SHM393241:SHO393241 SRI393241:SRK393241 TBE393241:TBG393241 TLA393241:TLC393241 TUW393241:TUY393241 UES393241:UEU393241 UOO393241:UOQ393241 UYK393241:UYM393241 VIG393241:VII393241 VSC393241:VSE393241 WBY393241:WCA393241 WLU393241:WLW393241 WVQ393241:WVS393241 I458777:K458777 JE458777:JG458777 TA458777:TC458777 ACW458777:ACY458777 AMS458777:AMU458777 AWO458777:AWQ458777 BGK458777:BGM458777 BQG458777:BQI458777 CAC458777:CAE458777 CJY458777:CKA458777 CTU458777:CTW458777 DDQ458777:DDS458777 DNM458777:DNO458777 DXI458777:DXK458777 EHE458777:EHG458777 ERA458777:ERC458777 FAW458777:FAY458777 FKS458777:FKU458777 FUO458777:FUQ458777 GEK458777:GEM458777 GOG458777:GOI458777 GYC458777:GYE458777 HHY458777:HIA458777 HRU458777:HRW458777 IBQ458777:IBS458777 ILM458777:ILO458777 IVI458777:IVK458777 JFE458777:JFG458777 JPA458777:JPC458777 JYW458777:JYY458777 KIS458777:KIU458777 KSO458777:KSQ458777 LCK458777:LCM458777 LMG458777:LMI458777 LWC458777:LWE458777 MFY458777:MGA458777 MPU458777:MPW458777 MZQ458777:MZS458777 NJM458777:NJO458777 NTI458777:NTK458777 ODE458777:ODG458777 ONA458777:ONC458777 OWW458777:OWY458777 PGS458777:PGU458777 PQO458777:PQQ458777 QAK458777:QAM458777 QKG458777:QKI458777 QUC458777:QUE458777 RDY458777:REA458777 RNU458777:RNW458777 RXQ458777:RXS458777 SHM458777:SHO458777 SRI458777:SRK458777 TBE458777:TBG458777 TLA458777:TLC458777 TUW458777:TUY458777 UES458777:UEU458777 UOO458777:UOQ458777 UYK458777:UYM458777 VIG458777:VII458777 VSC458777:VSE458777 WBY458777:WCA458777 WLU458777:WLW458777 WVQ458777:WVS458777 I524313:K524313 JE524313:JG524313 TA524313:TC524313 ACW524313:ACY524313 AMS524313:AMU524313 AWO524313:AWQ524313 BGK524313:BGM524313 BQG524313:BQI524313 CAC524313:CAE524313 CJY524313:CKA524313 CTU524313:CTW524313 DDQ524313:DDS524313 DNM524313:DNO524313 DXI524313:DXK524313 EHE524313:EHG524313 ERA524313:ERC524313 FAW524313:FAY524313 FKS524313:FKU524313 FUO524313:FUQ524313 GEK524313:GEM524313 GOG524313:GOI524313 GYC524313:GYE524313 HHY524313:HIA524313 HRU524313:HRW524313 IBQ524313:IBS524313 ILM524313:ILO524313 IVI524313:IVK524313 JFE524313:JFG524313 JPA524313:JPC524313 JYW524313:JYY524313 KIS524313:KIU524313 KSO524313:KSQ524313 LCK524313:LCM524313 LMG524313:LMI524313 LWC524313:LWE524313 MFY524313:MGA524313 MPU524313:MPW524313 MZQ524313:MZS524313 NJM524313:NJO524313 NTI524313:NTK524313 ODE524313:ODG524313 ONA524313:ONC524313 OWW524313:OWY524313 PGS524313:PGU524313 PQO524313:PQQ524313 QAK524313:QAM524313 QKG524313:QKI524313 QUC524313:QUE524313 RDY524313:REA524313 RNU524313:RNW524313 RXQ524313:RXS524313 SHM524313:SHO524313 SRI524313:SRK524313 TBE524313:TBG524313 TLA524313:TLC524313 TUW524313:TUY524313 UES524313:UEU524313 UOO524313:UOQ524313 UYK524313:UYM524313 VIG524313:VII524313 VSC524313:VSE524313 WBY524313:WCA524313 WLU524313:WLW524313 WVQ524313:WVS524313 I589849:K589849 JE589849:JG589849 TA589849:TC589849 ACW589849:ACY589849 AMS589849:AMU589849 AWO589849:AWQ589849 BGK589849:BGM589849 BQG589849:BQI589849 CAC589849:CAE589849 CJY589849:CKA589849 CTU589849:CTW589849 DDQ589849:DDS589849 DNM589849:DNO589849 DXI589849:DXK589849 EHE589849:EHG589849 ERA589849:ERC589849 FAW589849:FAY589849 FKS589849:FKU589849 FUO589849:FUQ589849 GEK589849:GEM589849 GOG589849:GOI589849 GYC589849:GYE589849 HHY589849:HIA589849 HRU589849:HRW589849 IBQ589849:IBS589849 ILM589849:ILO589849 IVI589849:IVK589849 JFE589849:JFG589849 JPA589849:JPC589849 JYW589849:JYY589849 KIS589849:KIU589849 KSO589849:KSQ589849 LCK589849:LCM589849 LMG589849:LMI589849 LWC589849:LWE589849 MFY589849:MGA589849 MPU589849:MPW589849 MZQ589849:MZS589849 NJM589849:NJO589849 NTI589849:NTK589849 ODE589849:ODG589849 ONA589849:ONC589849 OWW589849:OWY589849 PGS589849:PGU589849 PQO589849:PQQ589849 QAK589849:QAM589849 QKG589849:QKI589849 QUC589849:QUE589849 RDY589849:REA589849 RNU589849:RNW589849 RXQ589849:RXS589849 SHM589849:SHO589849 SRI589849:SRK589849 TBE589849:TBG589849 TLA589849:TLC589849 TUW589849:TUY589849 UES589849:UEU589849 UOO589849:UOQ589849 UYK589849:UYM589849 VIG589849:VII589849 VSC589849:VSE589849 WBY589849:WCA589849 WLU589849:WLW589849 WVQ589849:WVS589849 I655385:K655385 JE655385:JG655385 TA655385:TC655385 ACW655385:ACY655385 AMS655385:AMU655385 AWO655385:AWQ655385 BGK655385:BGM655385 BQG655385:BQI655385 CAC655385:CAE655385 CJY655385:CKA655385 CTU655385:CTW655385 DDQ655385:DDS655385 DNM655385:DNO655385 DXI655385:DXK655385 EHE655385:EHG655385 ERA655385:ERC655385 FAW655385:FAY655385 FKS655385:FKU655385 FUO655385:FUQ655385 GEK655385:GEM655385 GOG655385:GOI655385 GYC655385:GYE655385 HHY655385:HIA655385 HRU655385:HRW655385 IBQ655385:IBS655385 ILM655385:ILO655385 IVI655385:IVK655385 JFE655385:JFG655385 JPA655385:JPC655385 JYW655385:JYY655385 KIS655385:KIU655385 KSO655385:KSQ655385 LCK655385:LCM655385 LMG655385:LMI655385 LWC655385:LWE655385 MFY655385:MGA655385 MPU655385:MPW655385 MZQ655385:MZS655385 NJM655385:NJO655385 NTI655385:NTK655385 ODE655385:ODG655385 ONA655385:ONC655385 OWW655385:OWY655385 PGS655385:PGU655385 PQO655385:PQQ655385 QAK655385:QAM655385 QKG655385:QKI655385 QUC655385:QUE655385 RDY655385:REA655385 RNU655385:RNW655385 RXQ655385:RXS655385 SHM655385:SHO655385 SRI655385:SRK655385 TBE655385:TBG655385 TLA655385:TLC655385 TUW655385:TUY655385 UES655385:UEU655385 UOO655385:UOQ655385 UYK655385:UYM655385 VIG655385:VII655385 VSC655385:VSE655385 WBY655385:WCA655385 WLU655385:WLW655385 WVQ655385:WVS655385 I720921:K720921 JE720921:JG720921 TA720921:TC720921 ACW720921:ACY720921 AMS720921:AMU720921 AWO720921:AWQ720921 BGK720921:BGM720921 BQG720921:BQI720921 CAC720921:CAE720921 CJY720921:CKA720921 CTU720921:CTW720921 DDQ720921:DDS720921 DNM720921:DNO720921 DXI720921:DXK720921 EHE720921:EHG720921 ERA720921:ERC720921 FAW720921:FAY720921 FKS720921:FKU720921 FUO720921:FUQ720921 GEK720921:GEM720921 GOG720921:GOI720921 GYC720921:GYE720921 HHY720921:HIA720921 HRU720921:HRW720921 IBQ720921:IBS720921 ILM720921:ILO720921 IVI720921:IVK720921 JFE720921:JFG720921 JPA720921:JPC720921 JYW720921:JYY720921 KIS720921:KIU720921 KSO720921:KSQ720921 LCK720921:LCM720921 LMG720921:LMI720921 LWC720921:LWE720921 MFY720921:MGA720921 MPU720921:MPW720921 MZQ720921:MZS720921 NJM720921:NJO720921 NTI720921:NTK720921 ODE720921:ODG720921 ONA720921:ONC720921 OWW720921:OWY720921 PGS720921:PGU720921 PQO720921:PQQ720921 QAK720921:QAM720921 QKG720921:QKI720921 QUC720921:QUE720921 RDY720921:REA720921 RNU720921:RNW720921 RXQ720921:RXS720921 SHM720921:SHO720921 SRI720921:SRK720921 TBE720921:TBG720921 TLA720921:TLC720921 TUW720921:TUY720921 UES720921:UEU720921 UOO720921:UOQ720921 UYK720921:UYM720921 VIG720921:VII720921 VSC720921:VSE720921 WBY720921:WCA720921 WLU720921:WLW720921 WVQ720921:WVS720921 I786457:K786457 JE786457:JG786457 TA786457:TC786457 ACW786457:ACY786457 AMS786457:AMU786457 AWO786457:AWQ786457 BGK786457:BGM786457 BQG786457:BQI786457 CAC786457:CAE786457 CJY786457:CKA786457 CTU786457:CTW786457 DDQ786457:DDS786457 DNM786457:DNO786457 DXI786457:DXK786457 EHE786457:EHG786457 ERA786457:ERC786457 FAW786457:FAY786457 FKS786457:FKU786457 FUO786457:FUQ786457 GEK786457:GEM786457 GOG786457:GOI786457 GYC786457:GYE786457 HHY786457:HIA786457 HRU786457:HRW786457 IBQ786457:IBS786457 ILM786457:ILO786457 IVI786457:IVK786457 JFE786457:JFG786457 JPA786457:JPC786457 JYW786457:JYY786457 KIS786457:KIU786457 KSO786457:KSQ786457 LCK786457:LCM786457 LMG786457:LMI786457 LWC786457:LWE786457 MFY786457:MGA786457 MPU786457:MPW786457 MZQ786457:MZS786457 NJM786457:NJO786457 NTI786457:NTK786457 ODE786457:ODG786457 ONA786457:ONC786457 OWW786457:OWY786457 PGS786457:PGU786457 PQO786457:PQQ786457 QAK786457:QAM786457 QKG786457:QKI786457 QUC786457:QUE786457 RDY786457:REA786457 RNU786457:RNW786457 RXQ786457:RXS786457 SHM786457:SHO786457 SRI786457:SRK786457 TBE786457:TBG786457 TLA786457:TLC786457 TUW786457:TUY786457 UES786457:UEU786457 UOO786457:UOQ786457 UYK786457:UYM786457 VIG786457:VII786457 VSC786457:VSE786457 WBY786457:WCA786457 WLU786457:WLW786457 WVQ786457:WVS786457 I851993:K851993 JE851993:JG851993 TA851993:TC851993 ACW851993:ACY851993 AMS851993:AMU851993 AWO851993:AWQ851993 BGK851993:BGM851993 BQG851993:BQI851993 CAC851993:CAE851993 CJY851993:CKA851993 CTU851993:CTW851993 DDQ851993:DDS851993 DNM851993:DNO851993 DXI851993:DXK851993 EHE851993:EHG851993 ERA851993:ERC851993 FAW851993:FAY851993 FKS851993:FKU851993 FUO851993:FUQ851993 GEK851993:GEM851993 GOG851993:GOI851993 GYC851993:GYE851993 HHY851993:HIA851993 HRU851993:HRW851993 IBQ851993:IBS851993 ILM851993:ILO851993 IVI851993:IVK851993 JFE851993:JFG851993 JPA851993:JPC851993 JYW851993:JYY851993 KIS851993:KIU851993 KSO851993:KSQ851993 LCK851993:LCM851993 LMG851993:LMI851993 LWC851993:LWE851993 MFY851993:MGA851993 MPU851993:MPW851993 MZQ851993:MZS851993 NJM851993:NJO851993 NTI851993:NTK851993 ODE851993:ODG851993 ONA851993:ONC851993 OWW851993:OWY851993 PGS851993:PGU851993 PQO851993:PQQ851993 QAK851993:QAM851993 QKG851993:QKI851993 QUC851993:QUE851993 RDY851993:REA851993 RNU851993:RNW851993 RXQ851993:RXS851993 SHM851993:SHO851993 SRI851993:SRK851993 TBE851993:TBG851993 TLA851993:TLC851993 TUW851993:TUY851993 UES851993:UEU851993 UOO851993:UOQ851993 UYK851993:UYM851993 VIG851993:VII851993 VSC851993:VSE851993 WBY851993:WCA851993 WLU851993:WLW851993 WVQ851993:WVS851993 I917529:K917529 JE917529:JG917529 TA917529:TC917529 ACW917529:ACY917529 AMS917529:AMU917529 AWO917529:AWQ917529 BGK917529:BGM917529 BQG917529:BQI917529 CAC917529:CAE917529 CJY917529:CKA917529 CTU917529:CTW917529 DDQ917529:DDS917529 DNM917529:DNO917529 DXI917529:DXK917529 EHE917529:EHG917529 ERA917529:ERC917529 FAW917529:FAY917529 FKS917529:FKU917529 FUO917529:FUQ917529 GEK917529:GEM917529 GOG917529:GOI917529 GYC917529:GYE917529 HHY917529:HIA917529 HRU917529:HRW917529 IBQ917529:IBS917529 ILM917529:ILO917529 IVI917529:IVK917529 JFE917529:JFG917529 JPA917529:JPC917529 JYW917529:JYY917529 KIS917529:KIU917529 KSO917529:KSQ917529 LCK917529:LCM917529 LMG917529:LMI917529 LWC917529:LWE917529 MFY917529:MGA917529 MPU917529:MPW917529 MZQ917529:MZS917529 NJM917529:NJO917529 NTI917529:NTK917529 ODE917529:ODG917529 ONA917529:ONC917529 OWW917529:OWY917529 PGS917529:PGU917529 PQO917529:PQQ917529 QAK917529:QAM917529 QKG917529:QKI917529 QUC917529:QUE917529 RDY917529:REA917529 RNU917529:RNW917529 RXQ917529:RXS917529 SHM917529:SHO917529 SRI917529:SRK917529 TBE917529:TBG917529 TLA917529:TLC917529 TUW917529:TUY917529 UES917529:UEU917529 UOO917529:UOQ917529 UYK917529:UYM917529 VIG917529:VII917529 VSC917529:VSE917529 WBY917529:WCA917529 WLU917529:WLW917529 WVQ917529:WVS917529 I983065:K983065 JE983065:JG983065 TA983065:TC983065 ACW983065:ACY983065 AMS983065:AMU983065 AWO983065:AWQ983065 BGK983065:BGM983065 BQG983065:BQI983065 CAC983065:CAE983065 CJY983065:CKA983065 CTU983065:CTW983065 DDQ983065:DDS983065 DNM983065:DNO983065 DXI983065:DXK983065 EHE983065:EHG983065 ERA983065:ERC983065 FAW983065:FAY983065 FKS983065:FKU983065 FUO983065:FUQ983065 GEK983065:GEM983065 GOG983065:GOI983065 GYC983065:GYE983065 HHY983065:HIA983065 HRU983065:HRW983065 IBQ983065:IBS983065 ILM983065:ILO983065 IVI983065:IVK983065 JFE983065:JFG983065 JPA983065:JPC983065 JYW983065:JYY983065 KIS983065:KIU983065 KSO983065:KSQ983065 LCK983065:LCM983065 LMG983065:LMI983065 LWC983065:LWE983065 MFY983065:MGA983065 MPU983065:MPW983065 MZQ983065:MZS983065 NJM983065:NJO983065 NTI983065:NTK983065 ODE983065:ODG983065 ONA983065:ONC983065 OWW983065:OWY983065 PGS983065:PGU983065 PQO983065:PQQ983065 QAK983065:QAM983065 QKG983065:QKI983065 QUC983065:QUE983065 RDY983065:REA983065 RNU983065:RNW983065 RXQ983065:RXS983065 SHM983065:SHO983065 SRI983065:SRK983065 TBE983065:TBG983065 TLA983065:TLC983065 TUW983065:TUY983065 UES983065:UEU983065 UOO983065:UOQ983065 UYK983065:UYM983065 VIG983065:VII983065 VSC983065:VSE983065 WBY983065:WCA983065 WLU983065:WLW983065 WVQ983065:WVS983065">
      <formula1>AND(R23="SI",COUNTA(C25:H25)=2)=TRUE</formula1>
    </dataValidation>
    <dataValidation type="custom" allowBlank="1" showInputMessage="1" showErrorMessage="1" sqref="F25:H25 JB25:JD25 SX25:SZ25 ACT25:ACV25 AMP25:AMR25 AWL25:AWN25 BGH25:BGJ25 BQD25:BQF25 BZZ25:CAB25 CJV25:CJX25 CTR25:CTT25 DDN25:DDP25 DNJ25:DNL25 DXF25:DXH25 EHB25:EHD25 EQX25:EQZ25 FAT25:FAV25 FKP25:FKR25 FUL25:FUN25 GEH25:GEJ25 GOD25:GOF25 GXZ25:GYB25 HHV25:HHX25 HRR25:HRT25 IBN25:IBP25 ILJ25:ILL25 IVF25:IVH25 JFB25:JFD25 JOX25:JOZ25 JYT25:JYV25 KIP25:KIR25 KSL25:KSN25 LCH25:LCJ25 LMD25:LMF25 LVZ25:LWB25 MFV25:MFX25 MPR25:MPT25 MZN25:MZP25 NJJ25:NJL25 NTF25:NTH25 ODB25:ODD25 OMX25:OMZ25 OWT25:OWV25 PGP25:PGR25 PQL25:PQN25 QAH25:QAJ25 QKD25:QKF25 QTZ25:QUB25 RDV25:RDX25 RNR25:RNT25 RXN25:RXP25 SHJ25:SHL25 SRF25:SRH25 TBB25:TBD25 TKX25:TKZ25 TUT25:TUV25 UEP25:UER25 UOL25:UON25 UYH25:UYJ25 VID25:VIF25 VRZ25:VSB25 WBV25:WBX25 WLR25:WLT25 WVN25:WVP25 F65561:H65561 JB65561:JD65561 SX65561:SZ65561 ACT65561:ACV65561 AMP65561:AMR65561 AWL65561:AWN65561 BGH65561:BGJ65561 BQD65561:BQF65561 BZZ65561:CAB65561 CJV65561:CJX65561 CTR65561:CTT65561 DDN65561:DDP65561 DNJ65561:DNL65561 DXF65561:DXH65561 EHB65561:EHD65561 EQX65561:EQZ65561 FAT65561:FAV65561 FKP65561:FKR65561 FUL65561:FUN65561 GEH65561:GEJ65561 GOD65561:GOF65561 GXZ65561:GYB65561 HHV65561:HHX65561 HRR65561:HRT65561 IBN65561:IBP65561 ILJ65561:ILL65561 IVF65561:IVH65561 JFB65561:JFD65561 JOX65561:JOZ65561 JYT65561:JYV65561 KIP65561:KIR65561 KSL65561:KSN65561 LCH65561:LCJ65561 LMD65561:LMF65561 LVZ65561:LWB65561 MFV65561:MFX65561 MPR65561:MPT65561 MZN65561:MZP65561 NJJ65561:NJL65561 NTF65561:NTH65561 ODB65561:ODD65561 OMX65561:OMZ65561 OWT65561:OWV65561 PGP65561:PGR65561 PQL65561:PQN65561 QAH65561:QAJ65561 QKD65561:QKF65561 QTZ65561:QUB65561 RDV65561:RDX65561 RNR65561:RNT65561 RXN65561:RXP65561 SHJ65561:SHL65561 SRF65561:SRH65561 TBB65561:TBD65561 TKX65561:TKZ65561 TUT65561:TUV65561 UEP65561:UER65561 UOL65561:UON65561 UYH65561:UYJ65561 VID65561:VIF65561 VRZ65561:VSB65561 WBV65561:WBX65561 WLR65561:WLT65561 WVN65561:WVP65561 F131097:H131097 JB131097:JD131097 SX131097:SZ131097 ACT131097:ACV131097 AMP131097:AMR131097 AWL131097:AWN131097 BGH131097:BGJ131097 BQD131097:BQF131097 BZZ131097:CAB131097 CJV131097:CJX131097 CTR131097:CTT131097 DDN131097:DDP131097 DNJ131097:DNL131097 DXF131097:DXH131097 EHB131097:EHD131097 EQX131097:EQZ131097 FAT131097:FAV131097 FKP131097:FKR131097 FUL131097:FUN131097 GEH131097:GEJ131097 GOD131097:GOF131097 GXZ131097:GYB131097 HHV131097:HHX131097 HRR131097:HRT131097 IBN131097:IBP131097 ILJ131097:ILL131097 IVF131097:IVH131097 JFB131097:JFD131097 JOX131097:JOZ131097 JYT131097:JYV131097 KIP131097:KIR131097 KSL131097:KSN131097 LCH131097:LCJ131097 LMD131097:LMF131097 LVZ131097:LWB131097 MFV131097:MFX131097 MPR131097:MPT131097 MZN131097:MZP131097 NJJ131097:NJL131097 NTF131097:NTH131097 ODB131097:ODD131097 OMX131097:OMZ131097 OWT131097:OWV131097 PGP131097:PGR131097 PQL131097:PQN131097 QAH131097:QAJ131097 QKD131097:QKF131097 QTZ131097:QUB131097 RDV131097:RDX131097 RNR131097:RNT131097 RXN131097:RXP131097 SHJ131097:SHL131097 SRF131097:SRH131097 TBB131097:TBD131097 TKX131097:TKZ131097 TUT131097:TUV131097 UEP131097:UER131097 UOL131097:UON131097 UYH131097:UYJ131097 VID131097:VIF131097 VRZ131097:VSB131097 WBV131097:WBX131097 WLR131097:WLT131097 WVN131097:WVP131097 F196633:H196633 JB196633:JD196633 SX196633:SZ196633 ACT196633:ACV196633 AMP196633:AMR196633 AWL196633:AWN196633 BGH196633:BGJ196633 BQD196633:BQF196633 BZZ196633:CAB196633 CJV196633:CJX196633 CTR196633:CTT196633 DDN196633:DDP196633 DNJ196633:DNL196633 DXF196633:DXH196633 EHB196633:EHD196633 EQX196633:EQZ196633 FAT196633:FAV196633 FKP196633:FKR196633 FUL196633:FUN196633 GEH196633:GEJ196633 GOD196633:GOF196633 GXZ196633:GYB196633 HHV196633:HHX196633 HRR196633:HRT196633 IBN196633:IBP196633 ILJ196633:ILL196633 IVF196633:IVH196633 JFB196633:JFD196633 JOX196633:JOZ196633 JYT196633:JYV196633 KIP196633:KIR196633 KSL196633:KSN196633 LCH196633:LCJ196633 LMD196633:LMF196633 LVZ196633:LWB196633 MFV196633:MFX196633 MPR196633:MPT196633 MZN196633:MZP196633 NJJ196633:NJL196633 NTF196633:NTH196633 ODB196633:ODD196633 OMX196633:OMZ196633 OWT196633:OWV196633 PGP196633:PGR196633 PQL196633:PQN196633 QAH196633:QAJ196633 QKD196633:QKF196633 QTZ196633:QUB196633 RDV196633:RDX196633 RNR196633:RNT196633 RXN196633:RXP196633 SHJ196633:SHL196633 SRF196633:SRH196633 TBB196633:TBD196633 TKX196633:TKZ196633 TUT196633:TUV196633 UEP196633:UER196633 UOL196633:UON196633 UYH196633:UYJ196633 VID196633:VIF196633 VRZ196633:VSB196633 WBV196633:WBX196633 WLR196633:WLT196633 WVN196633:WVP196633 F262169:H262169 JB262169:JD262169 SX262169:SZ262169 ACT262169:ACV262169 AMP262169:AMR262169 AWL262169:AWN262169 BGH262169:BGJ262169 BQD262169:BQF262169 BZZ262169:CAB262169 CJV262169:CJX262169 CTR262169:CTT262169 DDN262169:DDP262169 DNJ262169:DNL262169 DXF262169:DXH262169 EHB262169:EHD262169 EQX262169:EQZ262169 FAT262169:FAV262169 FKP262169:FKR262169 FUL262169:FUN262169 GEH262169:GEJ262169 GOD262169:GOF262169 GXZ262169:GYB262169 HHV262169:HHX262169 HRR262169:HRT262169 IBN262169:IBP262169 ILJ262169:ILL262169 IVF262169:IVH262169 JFB262169:JFD262169 JOX262169:JOZ262169 JYT262169:JYV262169 KIP262169:KIR262169 KSL262169:KSN262169 LCH262169:LCJ262169 LMD262169:LMF262169 LVZ262169:LWB262169 MFV262169:MFX262169 MPR262169:MPT262169 MZN262169:MZP262169 NJJ262169:NJL262169 NTF262169:NTH262169 ODB262169:ODD262169 OMX262169:OMZ262169 OWT262169:OWV262169 PGP262169:PGR262169 PQL262169:PQN262169 QAH262169:QAJ262169 QKD262169:QKF262169 QTZ262169:QUB262169 RDV262169:RDX262169 RNR262169:RNT262169 RXN262169:RXP262169 SHJ262169:SHL262169 SRF262169:SRH262169 TBB262169:TBD262169 TKX262169:TKZ262169 TUT262169:TUV262169 UEP262169:UER262169 UOL262169:UON262169 UYH262169:UYJ262169 VID262169:VIF262169 VRZ262169:VSB262169 WBV262169:WBX262169 WLR262169:WLT262169 WVN262169:WVP262169 F327705:H327705 JB327705:JD327705 SX327705:SZ327705 ACT327705:ACV327705 AMP327705:AMR327705 AWL327705:AWN327705 BGH327705:BGJ327705 BQD327705:BQF327705 BZZ327705:CAB327705 CJV327705:CJX327705 CTR327705:CTT327705 DDN327705:DDP327705 DNJ327705:DNL327705 DXF327705:DXH327705 EHB327705:EHD327705 EQX327705:EQZ327705 FAT327705:FAV327705 FKP327705:FKR327705 FUL327705:FUN327705 GEH327705:GEJ327705 GOD327705:GOF327705 GXZ327705:GYB327705 HHV327705:HHX327705 HRR327705:HRT327705 IBN327705:IBP327705 ILJ327705:ILL327705 IVF327705:IVH327705 JFB327705:JFD327705 JOX327705:JOZ327705 JYT327705:JYV327705 KIP327705:KIR327705 KSL327705:KSN327705 LCH327705:LCJ327705 LMD327705:LMF327705 LVZ327705:LWB327705 MFV327705:MFX327705 MPR327705:MPT327705 MZN327705:MZP327705 NJJ327705:NJL327705 NTF327705:NTH327705 ODB327705:ODD327705 OMX327705:OMZ327705 OWT327705:OWV327705 PGP327705:PGR327705 PQL327705:PQN327705 QAH327705:QAJ327705 QKD327705:QKF327705 QTZ327705:QUB327705 RDV327705:RDX327705 RNR327705:RNT327705 RXN327705:RXP327705 SHJ327705:SHL327705 SRF327705:SRH327705 TBB327705:TBD327705 TKX327705:TKZ327705 TUT327705:TUV327705 UEP327705:UER327705 UOL327705:UON327705 UYH327705:UYJ327705 VID327705:VIF327705 VRZ327705:VSB327705 WBV327705:WBX327705 WLR327705:WLT327705 WVN327705:WVP327705 F393241:H393241 JB393241:JD393241 SX393241:SZ393241 ACT393241:ACV393241 AMP393241:AMR393241 AWL393241:AWN393241 BGH393241:BGJ393241 BQD393241:BQF393241 BZZ393241:CAB393241 CJV393241:CJX393241 CTR393241:CTT393241 DDN393241:DDP393241 DNJ393241:DNL393241 DXF393241:DXH393241 EHB393241:EHD393241 EQX393241:EQZ393241 FAT393241:FAV393241 FKP393241:FKR393241 FUL393241:FUN393241 GEH393241:GEJ393241 GOD393241:GOF393241 GXZ393241:GYB393241 HHV393241:HHX393241 HRR393241:HRT393241 IBN393241:IBP393241 ILJ393241:ILL393241 IVF393241:IVH393241 JFB393241:JFD393241 JOX393241:JOZ393241 JYT393241:JYV393241 KIP393241:KIR393241 KSL393241:KSN393241 LCH393241:LCJ393241 LMD393241:LMF393241 LVZ393241:LWB393241 MFV393241:MFX393241 MPR393241:MPT393241 MZN393241:MZP393241 NJJ393241:NJL393241 NTF393241:NTH393241 ODB393241:ODD393241 OMX393241:OMZ393241 OWT393241:OWV393241 PGP393241:PGR393241 PQL393241:PQN393241 QAH393241:QAJ393241 QKD393241:QKF393241 QTZ393241:QUB393241 RDV393241:RDX393241 RNR393241:RNT393241 RXN393241:RXP393241 SHJ393241:SHL393241 SRF393241:SRH393241 TBB393241:TBD393241 TKX393241:TKZ393241 TUT393241:TUV393241 UEP393241:UER393241 UOL393241:UON393241 UYH393241:UYJ393241 VID393241:VIF393241 VRZ393241:VSB393241 WBV393241:WBX393241 WLR393241:WLT393241 WVN393241:WVP393241 F458777:H458777 JB458777:JD458777 SX458777:SZ458777 ACT458777:ACV458777 AMP458777:AMR458777 AWL458777:AWN458777 BGH458777:BGJ458777 BQD458777:BQF458777 BZZ458777:CAB458777 CJV458777:CJX458777 CTR458777:CTT458777 DDN458777:DDP458777 DNJ458777:DNL458777 DXF458777:DXH458777 EHB458777:EHD458777 EQX458777:EQZ458777 FAT458777:FAV458777 FKP458777:FKR458777 FUL458777:FUN458777 GEH458777:GEJ458777 GOD458777:GOF458777 GXZ458777:GYB458777 HHV458777:HHX458777 HRR458777:HRT458777 IBN458777:IBP458777 ILJ458777:ILL458777 IVF458777:IVH458777 JFB458777:JFD458777 JOX458777:JOZ458777 JYT458777:JYV458777 KIP458777:KIR458777 KSL458777:KSN458777 LCH458777:LCJ458777 LMD458777:LMF458777 LVZ458777:LWB458777 MFV458777:MFX458777 MPR458777:MPT458777 MZN458777:MZP458777 NJJ458777:NJL458777 NTF458777:NTH458777 ODB458777:ODD458777 OMX458777:OMZ458777 OWT458777:OWV458777 PGP458777:PGR458777 PQL458777:PQN458777 QAH458777:QAJ458777 QKD458777:QKF458777 QTZ458777:QUB458777 RDV458777:RDX458777 RNR458777:RNT458777 RXN458777:RXP458777 SHJ458777:SHL458777 SRF458777:SRH458777 TBB458777:TBD458777 TKX458777:TKZ458777 TUT458777:TUV458777 UEP458777:UER458777 UOL458777:UON458777 UYH458777:UYJ458777 VID458777:VIF458777 VRZ458777:VSB458777 WBV458777:WBX458777 WLR458777:WLT458777 WVN458777:WVP458777 F524313:H524313 JB524313:JD524313 SX524313:SZ524313 ACT524313:ACV524313 AMP524313:AMR524313 AWL524313:AWN524313 BGH524313:BGJ524313 BQD524313:BQF524313 BZZ524313:CAB524313 CJV524313:CJX524313 CTR524313:CTT524313 DDN524313:DDP524313 DNJ524313:DNL524313 DXF524313:DXH524313 EHB524313:EHD524313 EQX524313:EQZ524313 FAT524313:FAV524313 FKP524313:FKR524313 FUL524313:FUN524313 GEH524313:GEJ524313 GOD524313:GOF524313 GXZ524313:GYB524313 HHV524313:HHX524313 HRR524313:HRT524313 IBN524313:IBP524313 ILJ524313:ILL524313 IVF524313:IVH524313 JFB524313:JFD524313 JOX524313:JOZ524313 JYT524313:JYV524313 KIP524313:KIR524313 KSL524313:KSN524313 LCH524313:LCJ524313 LMD524313:LMF524313 LVZ524313:LWB524313 MFV524313:MFX524313 MPR524313:MPT524313 MZN524313:MZP524313 NJJ524313:NJL524313 NTF524313:NTH524313 ODB524313:ODD524313 OMX524313:OMZ524313 OWT524313:OWV524313 PGP524313:PGR524313 PQL524313:PQN524313 QAH524313:QAJ524313 QKD524313:QKF524313 QTZ524313:QUB524313 RDV524313:RDX524313 RNR524313:RNT524313 RXN524313:RXP524313 SHJ524313:SHL524313 SRF524313:SRH524313 TBB524313:TBD524313 TKX524313:TKZ524313 TUT524313:TUV524313 UEP524313:UER524313 UOL524313:UON524313 UYH524313:UYJ524313 VID524313:VIF524313 VRZ524313:VSB524313 WBV524313:WBX524313 WLR524313:WLT524313 WVN524313:WVP524313 F589849:H589849 JB589849:JD589849 SX589849:SZ589849 ACT589849:ACV589849 AMP589849:AMR589849 AWL589849:AWN589849 BGH589849:BGJ589849 BQD589849:BQF589849 BZZ589849:CAB589849 CJV589849:CJX589849 CTR589849:CTT589849 DDN589849:DDP589849 DNJ589849:DNL589849 DXF589849:DXH589849 EHB589849:EHD589849 EQX589849:EQZ589849 FAT589849:FAV589849 FKP589849:FKR589849 FUL589849:FUN589849 GEH589849:GEJ589849 GOD589849:GOF589849 GXZ589849:GYB589849 HHV589849:HHX589849 HRR589849:HRT589849 IBN589849:IBP589849 ILJ589849:ILL589849 IVF589849:IVH589849 JFB589849:JFD589849 JOX589849:JOZ589849 JYT589849:JYV589849 KIP589849:KIR589849 KSL589849:KSN589849 LCH589849:LCJ589849 LMD589849:LMF589849 LVZ589849:LWB589849 MFV589849:MFX589849 MPR589849:MPT589849 MZN589849:MZP589849 NJJ589849:NJL589849 NTF589849:NTH589849 ODB589849:ODD589849 OMX589849:OMZ589849 OWT589849:OWV589849 PGP589849:PGR589849 PQL589849:PQN589849 QAH589849:QAJ589849 QKD589849:QKF589849 QTZ589849:QUB589849 RDV589849:RDX589849 RNR589849:RNT589849 RXN589849:RXP589849 SHJ589849:SHL589849 SRF589849:SRH589849 TBB589849:TBD589849 TKX589849:TKZ589849 TUT589849:TUV589849 UEP589849:UER589849 UOL589849:UON589849 UYH589849:UYJ589849 VID589849:VIF589849 VRZ589849:VSB589849 WBV589849:WBX589849 WLR589849:WLT589849 WVN589849:WVP589849 F655385:H655385 JB655385:JD655385 SX655385:SZ655385 ACT655385:ACV655385 AMP655385:AMR655385 AWL655385:AWN655385 BGH655385:BGJ655385 BQD655385:BQF655385 BZZ655385:CAB655385 CJV655385:CJX655385 CTR655385:CTT655385 DDN655385:DDP655385 DNJ655385:DNL655385 DXF655385:DXH655385 EHB655385:EHD655385 EQX655385:EQZ655385 FAT655385:FAV655385 FKP655385:FKR655385 FUL655385:FUN655385 GEH655385:GEJ655385 GOD655385:GOF655385 GXZ655385:GYB655385 HHV655385:HHX655385 HRR655385:HRT655385 IBN655385:IBP655385 ILJ655385:ILL655385 IVF655385:IVH655385 JFB655385:JFD655385 JOX655385:JOZ655385 JYT655385:JYV655385 KIP655385:KIR655385 KSL655385:KSN655385 LCH655385:LCJ655385 LMD655385:LMF655385 LVZ655385:LWB655385 MFV655385:MFX655385 MPR655385:MPT655385 MZN655385:MZP655385 NJJ655385:NJL655385 NTF655385:NTH655385 ODB655385:ODD655385 OMX655385:OMZ655385 OWT655385:OWV655385 PGP655385:PGR655385 PQL655385:PQN655385 QAH655385:QAJ655385 QKD655385:QKF655385 QTZ655385:QUB655385 RDV655385:RDX655385 RNR655385:RNT655385 RXN655385:RXP655385 SHJ655385:SHL655385 SRF655385:SRH655385 TBB655385:TBD655385 TKX655385:TKZ655385 TUT655385:TUV655385 UEP655385:UER655385 UOL655385:UON655385 UYH655385:UYJ655385 VID655385:VIF655385 VRZ655385:VSB655385 WBV655385:WBX655385 WLR655385:WLT655385 WVN655385:WVP655385 F720921:H720921 JB720921:JD720921 SX720921:SZ720921 ACT720921:ACV720921 AMP720921:AMR720921 AWL720921:AWN720921 BGH720921:BGJ720921 BQD720921:BQF720921 BZZ720921:CAB720921 CJV720921:CJX720921 CTR720921:CTT720921 DDN720921:DDP720921 DNJ720921:DNL720921 DXF720921:DXH720921 EHB720921:EHD720921 EQX720921:EQZ720921 FAT720921:FAV720921 FKP720921:FKR720921 FUL720921:FUN720921 GEH720921:GEJ720921 GOD720921:GOF720921 GXZ720921:GYB720921 HHV720921:HHX720921 HRR720921:HRT720921 IBN720921:IBP720921 ILJ720921:ILL720921 IVF720921:IVH720921 JFB720921:JFD720921 JOX720921:JOZ720921 JYT720921:JYV720921 KIP720921:KIR720921 KSL720921:KSN720921 LCH720921:LCJ720921 LMD720921:LMF720921 LVZ720921:LWB720921 MFV720921:MFX720921 MPR720921:MPT720921 MZN720921:MZP720921 NJJ720921:NJL720921 NTF720921:NTH720921 ODB720921:ODD720921 OMX720921:OMZ720921 OWT720921:OWV720921 PGP720921:PGR720921 PQL720921:PQN720921 QAH720921:QAJ720921 QKD720921:QKF720921 QTZ720921:QUB720921 RDV720921:RDX720921 RNR720921:RNT720921 RXN720921:RXP720921 SHJ720921:SHL720921 SRF720921:SRH720921 TBB720921:TBD720921 TKX720921:TKZ720921 TUT720921:TUV720921 UEP720921:UER720921 UOL720921:UON720921 UYH720921:UYJ720921 VID720921:VIF720921 VRZ720921:VSB720921 WBV720921:WBX720921 WLR720921:WLT720921 WVN720921:WVP720921 F786457:H786457 JB786457:JD786457 SX786457:SZ786457 ACT786457:ACV786457 AMP786457:AMR786457 AWL786457:AWN786457 BGH786457:BGJ786457 BQD786457:BQF786457 BZZ786457:CAB786457 CJV786457:CJX786457 CTR786457:CTT786457 DDN786457:DDP786457 DNJ786457:DNL786457 DXF786457:DXH786457 EHB786457:EHD786457 EQX786457:EQZ786457 FAT786457:FAV786457 FKP786457:FKR786457 FUL786457:FUN786457 GEH786457:GEJ786457 GOD786457:GOF786457 GXZ786457:GYB786457 HHV786457:HHX786457 HRR786457:HRT786457 IBN786457:IBP786457 ILJ786457:ILL786457 IVF786457:IVH786457 JFB786457:JFD786457 JOX786457:JOZ786457 JYT786457:JYV786457 KIP786457:KIR786457 KSL786457:KSN786457 LCH786457:LCJ786457 LMD786457:LMF786457 LVZ786457:LWB786457 MFV786457:MFX786457 MPR786457:MPT786457 MZN786457:MZP786457 NJJ786457:NJL786457 NTF786457:NTH786457 ODB786457:ODD786457 OMX786457:OMZ786457 OWT786457:OWV786457 PGP786457:PGR786457 PQL786457:PQN786457 QAH786457:QAJ786457 QKD786457:QKF786457 QTZ786457:QUB786457 RDV786457:RDX786457 RNR786457:RNT786457 RXN786457:RXP786457 SHJ786457:SHL786457 SRF786457:SRH786457 TBB786457:TBD786457 TKX786457:TKZ786457 TUT786457:TUV786457 UEP786457:UER786457 UOL786457:UON786457 UYH786457:UYJ786457 VID786457:VIF786457 VRZ786457:VSB786457 WBV786457:WBX786457 WLR786457:WLT786457 WVN786457:WVP786457 F851993:H851993 JB851993:JD851993 SX851993:SZ851993 ACT851993:ACV851993 AMP851993:AMR851993 AWL851993:AWN851993 BGH851993:BGJ851993 BQD851993:BQF851993 BZZ851993:CAB851993 CJV851993:CJX851993 CTR851993:CTT851993 DDN851993:DDP851993 DNJ851993:DNL851993 DXF851993:DXH851993 EHB851993:EHD851993 EQX851993:EQZ851993 FAT851993:FAV851993 FKP851993:FKR851993 FUL851993:FUN851993 GEH851993:GEJ851993 GOD851993:GOF851993 GXZ851993:GYB851993 HHV851993:HHX851993 HRR851993:HRT851993 IBN851993:IBP851993 ILJ851993:ILL851993 IVF851993:IVH851993 JFB851993:JFD851993 JOX851993:JOZ851993 JYT851993:JYV851993 KIP851993:KIR851993 KSL851993:KSN851993 LCH851993:LCJ851993 LMD851993:LMF851993 LVZ851993:LWB851993 MFV851993:MFX851993 MPR851993:MPT851993 MZN851993:MZP851993 NJJ851993:NJL851993 NTF851993:NTH851993 ODB851993:ODD851993 OMX851993:OMZ851993 OWT851993:OWV851993 PGP851993:PGR851993 PQL851993:PQN851993 QAH851993:QAJ851993 QKD851993:QKF851993 QTZ851993:QUB851993 RDV851993:RDX851993 RNR851993:RNT851993 RXN851993:RXP851993 SHJ851993:SHL851993 SRF851993:SRH851993 TBB851993:TBD851993 TKX851993:TKZ851993 TUT851993:TUV851993 UEP851993:UER851993 UOL851993:UON851993 UYH851993:UYJ851993 VID851993:VIF851993 VRZ851993:VSB851993 WBV851993:WBX851993 WLR851993:WLT851993 WVN851993:WVP851993 F917529:H917529 JB917529:JD917529 SX917529:SZ917529 ACT917529:ACV917529 AMP917529:AMR917529 AWL917529:AWN917529 BGH917529:BGJ917529 BQD917529:BQF917529 BZZ917529:CAB917529 CJV917529:CJX917529 CTR917529:CTT917529 DDN917529:DDP917529 DNJ917529:DNL917529 DXF917529:DXH917529 EHB917529:EHD917529 EQX917529:EQZ917529 FAT917529:FAV917529 FKP917529:FKR917529 FUL917529:FUN917529 GEH917529:GEJ917529 GOD917529:GOF917529 GXZ917529:GYB917529 HHV917529:HHX917529 HRR917529:HRT917529 IBN917529:IBP917529 ILJ917529:ILL917529 IVF917529:IVH917529 JFB917529:JFD917529 JOX917529:JOZ917529 JYT917529:JYV917529 KIP917529:KIR917529 KSL917529:KSN917529 LCH917529:LCJ917529 LMD917529:LMF917529 LVZ917529:LWB917529 MFV917529:MFX917529 MPR917529:MPT917529 MZN917529:MZP917529 NJJ917529:NJL917529 NTF917529:NTH917529 ODB917529:ODD917529 OMX917529:OMZ917529 OWT917529:OWV917529 PGP917529:PGR917529 PQL917529:PQN917529 QAH917529:QAJ917529 QKD917529:QKF917529 QTZ917529:QUB917529 RDV917529:RDX917529 RNR917529:RNT917529 RXN917529:RXP917529 SHJ917529:SHL917529 SRF917529:SRH917529 TBB917529:TBD917529 TKX917529:TKZ917529 TUT917529:TUV917529 UEP917529:UER917529 UOL917529:UON917529 UYH917529:UYJ917529 VID917529:VIF917529 VRZ917529:VSB917529 WBV917529:WBX917529 WLR917529:WLT917529 WVN917529:WVP917529 F983065:H983065 JB983065:JD983065 SX983065:SZ983065 ACT983065:ACV983065 AMP983065:AMR983065 AWL983065:AWN983065 BGH983065:BGJ983065 BQD983065:BQF983065 BZZ983065:CAB983065 CJV983065:CJX983065 CTR983065:CTT983065 DDN983065:DDP983065 DNJ983065:DNL983065 DXF983065:DXH983065 EHB983065:EHD983065 EQX983065:EQZ983065 FAT983065:FAV983065 FKP983065:FKR983065 FUL983065:FUN983065 GEH983065:GEJ983065 GOD983065:GOF983065 GXZ983065:GYB983065 HHV983065:HHX983065 HRR983065:HRT983065 IBN983065:IBP983065 ILJ983065:ILL983065 IVF983065:IVH983065 JFB983065:JFD983065 JOX983065:JOZ983065 JYT983065:JYV983065 KIP983065:KIR983065 KSL983065:KSN983065 LCH983065:LCJ983065 LMD983065:LMF983065 LVZ983065:LWB983065 MFV983065:MFX983065 MPR983065:MPT983065 MZN983065:MZP983065 NJJ983065:NJL983065 NTF983065:NTH983065 ODB983065:ODD983065 OMX983065:OMZ983065 OWT983065:OWV983065 PGP983065:PGR983065 PQL983065:PQN983065 QAH983065:QAJ983065 QKD983065:QKF983065 QTZ983065:QUB983065 RDV983065:RDX983065 RNR983065:RNT983065 RXN983065:RXP983065 SHJ983065:SHL983065 SRF983065:SRH983065 TBB983065:TBD983065 TKX983065:TKZ983065 TUT983065:TUV983065 UEP983065:UER983065 UOL983065:UON983065 UYH983065:UYJ983065 VID983065:VIF983065 VRZ983065:VSB983065 WBV983065:WBX983065 WLR983065:WLT983065 WVN983065:WVP983065">
      <formula1>AND(R23="SI",COUNTA(C25)=1)=TRUE</formula1>
    </dataValidation>
    <dataValidation type="custom" allowBlank="1" showInputMessage="1" showErrorMessage="1" sqref="C25:E25 IY25:JA25 SU25:SW25 ACQ25:ACS25 AMM25:AMO25 AWI25:AWK25 BGE25:BGG25 BQA25:BQC25 BZW25:BZY25 CJS25:CJU25 CTO25:CTQ25 DDK25:DDM25 DNG25:DNI25 DXC25:DXE25 EGY25:EHA25 EQU25:EQW25 FAQ25:FAS25 FKM25:FKO25 FUI25:FUK25 GEE25:GEG25 GOA25:GOC25 GXW25:GXY25 HHS25:HHU25 HRO25:HRQ25 IBK25:IBM25 ILG25:ILI25 IVC25:IVE25 JEY25:JFA25 JOU25:JOW25 JYQ25:JYS25 KIM25:KIO25 KSI25:KSK25 LCE25:LCG25 LMA25:LMC25 LVW25:LVY25 MFS25:MFU25 MPO25:MPQ25 MZK25:MZM25 NJG25:NJI25 NTC25:NTE25 OCY25:ODA25 OMU25:OMW25 OWQ25:OWS25 PGM25:PGO25 PQI25:PQK25 QAE25:QAG25 QKA25:QKC25 QTW25:QTY25 RDS25:RDU25 RNO25:RNQ25 RXK25:RXM25 SHG25:SHI25 SRC25:SRE25 TAY25:TBA25 TKU25:TKW25 TUQ25:TUS25 UEM25:UEO25 UOI25:UOK25 UYE25:UYG25 VIA25:VIC25 VRW25:VRY25 WBS25:WBU25 WLO25:WLQ25 WVK25:WVM25 C65561:E65561 IY65561:JA65561 SU65561:SW65561 ACQ65561:ACS65561 AMM65561:AMO65561 AWI65561:AWK65561 BGE65561:BGG65561 BQA65561:BQC65561 BZW65561:BZY65561 CJS65561:CJU65561 CTO65561:CTQ65561 DDK65561:DDM65561 DNG65561:DNI65561 DXC65561:DXE65561 EGY65561:EHA65561 EQU65561:EQW65561 FAQ65561:FAS65561 FKM65561:FKO65561 FUI65561:FUK65561 GEE65561:GEG65561 GOA65561:GOC65561 GXW65561:GXY65561 HHS65561:HHU65561 HRO65561:HRQ65561 IBK65561:IBM65561 ILG65561:ILI65561 IVC65561:IVE65561 JEY65561:JFA65561 JOU65561:JOW65561 JYQ65561:JYS65561 KIM65561:KIO65561 KSI65561:KSK65561 LCE65561:LCG65561 LMA65561:LMC65561 LVW65561:LVY65561 MFS65561:MFU65561 MPO65561:MPQ65561 MZK65561:MZM65561 NJG65561:NJI65561 NTC65561:NTE65561 OCY65561:ODA65561 OMU65561:OMW65561 OWQ65561:OWS65561 PGM65561:PGO65561 PQI65561:PQK65561 QAE65561:QAG65561 QKA65561:QKC65561 QTW65561:QTY65561 RDS65561:RDU65561 RNO65561:RNQ65561 RXK65561:RXM65561 SHG65561:SHI65561 SRC65561:SRE65561 TAY65561:TBA65561 TKU65561:TKW65561 TUQ65561:TUS65561 UEM65561:UEO65561 UOI65561:UOK65561 UYE65561:UYG65561 VIA65561:VIC65561 VRW65561:VRY65561 WBS65561:WBU65561 WLO65561:WLQ65561 WVK65561:WVM65561 C131097:E131097 IY131097:JA131097 SU131097:SW131097 ACQ131097:ACS131097 AMM131097:AMO131097 AWI131097:AWK131097 BGE131097:BGG131097 BQA131097:BQC131097 BZW131097:BZY131097 CJS131097:CJU131097 CTO131097:CTQ131097 DDK131097:DDM131097 DNG131097:DNI131097 DXC131097:DXE131097 EGY131097:EHA131097 EQU131097:EQW131097 FAQ131097:FAS131097 FKM131097:FKO131097 FUI131097:FUK131097 GEE131097:GEG131097 GOA131097:GOC131097 GXW131097:GXY131097 HHS131097:HHU131097 HRO131097:HRQ131097 IBK131097:IBM131097 ILG131097:ILI131097 IVC131097:IVE131097 JEY131097:JFA131097 JOU131097:JOW131097 JYQ131097:JYS131097 KIM131097:KIO131097 KSI131097:KSK131097 LCE131097:LCG131097 LMA131097:LMC131097 LVW131097:LVY131097 MFS131097:MFU131097 MPO131097:MPQ131097 MZK131097:MZM131097 NJG131097:NJI131097 NTC131097:NTE131097 OCY131097:ODA131097 OMU131097:OMW131097 OWQ131097:OWS131097 PGM131097:PGO131097 PQI131097:PQK131097 QAE131097:QAG131097 QKA131097:QKC131097 QTW131097:QTY131097 RDS131097:RDU131097 RNO131097:RNQ131097 RXK131097:RXM131097 SHG131097:SHI131097 SRC131097:SRE131097 TAY131097:TBA131097 TKU131097:TKW131097 TUQ131097:TUS131097 UEM131097:UEO131097 UOI131097:UOK131097 UYE131097:UYG131097 VIA131097:VIC131097 VRW131097:VRY131097 WBS131097:WBU131097 WLO131097:WLQ131097 WVK131097:WVM131097 C196633:E196633 IY196633:JA196633 SU196633:SW196633 ACQ196633:ACS196633 AMM196633:AMO196633 AWI196633:AWK196633 BGE196633:BGG196633 BQA196633:BQC196633 BZW196633:BZY196633 CJS196633:CJU196633 CTO196633:CTQ196633 DDK196633:DDM196633 DNG196633:DNI196633 DXC196633:DXE196633 EGY196633:EHA196633 EQU196633:EQW196633 FAQ196633:FAS196633 FKM196633:FKO196633 FUI196633:FUK196633 GEE196633:GEG196633 GOA196633:GOC196633 GXW196633:GXY196633 HHS196633:HHU196633 HRO196633:HRQ196633 IBK196633:IBM196633 ILG196633:ILI196633 IVC196633:IVE196633 JEY196633:JFA196633 JOU196633:JOW196633 JYQ196633:JYS196633 KIM196633:KIO196633 KSI196633:KSK196633 LCE196633:LCG196633 LMA196633:LMC196633 LVW196633:LVY196633 MFS196633:MFU196633 MPO196633:MPQ196633 MZK196633:MZM196633 NJG196633:NJI196633 NTC196633:NTE196633 OCY196633:ODA196633 OMU196633:OMW196633 OWQ196633:OWS196633 PGM196633:PGO196633 PQI196633:PQK196633 QAE196633:QAG196633 QKA196633:QKC196633 QTW196633:QTY196633 RDS196633:RDU196633 RNO196633:RNQ196633 RXK196633:RXM196633 SHG196633:SHI196633 SRC196633:SRE196633 TAY196633:TBA196633 TKU196633:TKW196633 TUQ196633:TUS196633 UEM196633:UEO196633 UOI196633:UOK196633 UYE196633:UYG196633 VIA196633:VIC196633 VRW196633:VRY196633 WBS196633:WBU196633 WLO196633:WLQ196633 WVK196633:WVM196633 C262169:E262169 IY262169:JA262169 SU262169:SW262169 ACQ262169:ACS262169 AMM262169:AMO262169 AWI262169:AWK262169 BGE262169:BGG262169 BQA262169:BQC262169 BZW262169:BZY262169 CJS262169:CJU262169 CTO262169:CTQ262169 DDK262169:DDM262169 DNG262169:DNI262169 DXC262169:DXE262169 EGY262169:EHA262169 EQU262169:EQW262169 FAQ262169:FAS262169 FKM262169:FKO262169 FUI262169:FUK262169 GEE262169:GEG262169 GOA262169:GOC262169 GXW262169:GXY262169 HHS262169:HHU262169 HRO262169:HRQ262169 IBK262169:IBM262169 ILG262169:ILI262169 IVC262169:IVE262169 JEY262169:JFA262169 JOU262169:JOW262169 JYQ262169:JYS262169 KIM262169:KIO262169 KSI262169:KSK262169 LCE262169:LCG262169 LMA262169:LMC262169 LVW262169:LVY262169 MFS262169:MFU262169 MPO262169:MPQ262169 MZK262169:MZM262169 NJG262169:NJI262169 NTC262169:NTE262169 OCY262169:ODA262169 OMU262169:OMW262169 OWQ262169:OWS262169 PGM262169:PGO262169 PQI262169:PQK262169 QAE262169:QAG262169 QKA262169:QKC262169 QTW262169:QTY262169 RDS262169:RDU262169 RNO262169:RNQ262169 RXK262169:RXM262169 SHG262169:SHI262169 SRC262169:SRE262169 TAY262169:TBA262169 TKU262169:TKW262169 TUQ262169:TUS262169 UEM262169:UEO262169 UOI262169:UOK262169 UYE262169:UYG262169 VIA262169:VIC262169 VRW262169:VRY262169 WBS262169:WBU262169 WLO262169:WLQ262169 WVK262169:WVM262169 C327705:E327705 IY327705:JA327705 SU327705:SW327705 ACQ327705:ACS327705 AMM327705:AMO327705 AWI327705:AWK327705 BGE327705:BGG327705 BQA327705:BQC327705 BZW327705:BZY327705 CJS327705:CJU327705 CTO327705:CTQ327705 DDK327705:DDM327705 DNG327705:DNI327705 DXC327705:DXE327705 EGY327705:EHA327705 EQU327705:EQW327705 FAQ327705:FAS327705 FKM327705:FKO327705 FUI327705:FUK327705 GEE327705:GEG327705 GOA327705:GOC327705 GXW327705:GXY327705 HHS327705:HHU327705 HRO327705:HRQ327705 IBK327705:IBM327705 ILG327705:ILI327705 IVC327705:IVE327705 JEY327705:JFA327705 JOU327705:JOW327705 JYQ327705:JYS327705 KIM327705:KIO327705 KSI327705:KSK327705 LCE327705:LCG327705 LMA327705:LMC327705 LVW327705:LVY327705 MFS327705:MFU327705 MPO327705:MPQ327705 MZK327705:MZM327705 NJG327705:NJI327705 NTC327705:NTE327705 OCY327705:ODA327705 OMU327705:OMW327705 OWQ327705:OWS327705 PGM327705:PGO327705 PQI327705:PQK327705 QAE327705:QAG327705 QKA327705:QKC327705 QTW327705:QTY327705 RDS327705:RDU327705 RNO327705:RNQ327705 RXK327705:RXM327705 SHG327705:SHI327705 SRC327705:SRE327705 TAY327705:TBA327705 TKU327705:TKW327705 TUQ327705:TUS327705 UEM327705:UEO327705 UOI327705:UOK327705 UYE327705:UYG327705 VIA327705:VIC327705 VRW327705:VRY327705 WBS327705:WBU327705 WLO327705:WLQ327705 WVK327705:WVM327705 C393241:E393241 IY393241:JA393241 SU393241:SW393241 ACQ393241:ACS393241 AMM393241:AMO393241 AWI393241:AWK393241 BGE393241:BGG393241 BQA393241:BQC393241 BZW393241:BZY393241 CJS393241:CJU393241 CTO393241:CTQ393241 DDK393241:DDM393241 DNG393241:DNI393241 DXC393241:DXE393241 EGY393241:EHA393241 EQU393241:EQW393241 FAQ393241:FAS393241 FKM393241:FKO393241 FUI393241:FUK393241 GEE393241:GEG393241 GOA393241:GOC393241 GXW393241:GXY393241 HHS393241:HHU393241 HRO393241:HRQ393241 IBK393241:IBM393241 ILG393241:ILI393241 IVC393241:IVE393241 JEY393241:JFA393241 JOU393241:JOW393241 JYQ393241:JYS393241 KIM393241:KIO393241 KSI393241:KSK393241 LCE393241:LCG393241 LMA393241:LMC393241 LVW393241:LVY393241 MFS393241:MFU393241 MPO393241:MPQ393241 MZK393241:MZM393241 NJG393241:NJI393241 NTC393241:NTE393241 OCY393241:ODA393241 OMU393241:OMW393241 OWQ393241:OWS393241 PGM393241:PGO393241 PQI393241:PQK393241 QAE393241:QAG393241 QKA393241:QKC393241 QTW393241:QTY393241 RDS393241:RDU393241 RNO393241:RNQ393241 RXK393241:RXM393241 SHG393241:SHI393241 SRC393241:SRE393241 TAY393241:TBA393241 TKU393241:TKW393241 TUQ393241:TUS393241 UEM393241:UEO393241 UOI393241:UOK393241 UYE393241:UYG393241 VIA393241:VIC393241 VRW393241:VRY393241 WBS393241:WBU393241 WLO393241:WLQ393241 WVK393241:WVM393241 C458777:E458777 IY458777:JA458777 SU458777:SW458777 ACQ458777:ACS458777 AMM458777:AMO458777 AWI458777:AWK458777 BGE458777:BGG458777 BQA458777:BQC458777 BZW458777:BZY458777 CJS458777:CJU458777 CTO458777:CTQ458777 DDK458777:DDM458777 DNG458777:DNI458777 DXC458777:DXE458777 EGY458777:EHA458777 EQU458777:EQW458777 FAQ458777:FAS458777 FKM458777:FKO458777 FUI458777:FUK458777 GEE458777:GEG458777 GOA458777:GOC458777 GXW458777:GXY458777 HHS458777:HHU458777 HRO458777:HRQ458777 IBK458777:IBM458777 ILG458777:ILI458777 IVC458777:IVE458777 JEY458777:JFA458777 JOU458777:JOW458777 JYQ458777:JYS458777 KIM458777:KIO458777 KSI458777:KSK458777 LCE458777:LCG458777 LMA458777:LMC458777 LVW458777:LVY458777 MFS458777:MFU458777 MPO458777:MPQ458777 MZK458777:MZM458777 NJG458777:NJI458777 NTC458777:NTE458777 OCY458777:ODA458777 OMU458777:OMW458777 OWQ458777:OWS458777 PGM458777:PGO458777 PQI458777:PQK458777 QAE458777:QAG458777 QKA458777:QKC458777 QTW458777:QTY458777 RDS458777:RDU458777 RNO458777:RNQ458777 RXK458777:RXM458777 SHG458777:SHI458777 SRC458777:SRE458777 TAY458777:TBA458777 TKU458777:TKW458777 TUQ458777:TUS458777 UEM458777:UEO458777 UOI458777:UOK458777 UYE458777:UYG458777 VIA458777:VIC458777 VRW458777:VRY458777 WBS458777:WBU458777 WLO458777:WLQ458777 WVK458777:WVM458777 C524313:E524313 IY524313:JA524313 SU524313:SW524313 ACQ524313:ACS524313 AMM524313:AMO524313 AWI524313:AWK524313 BGE524313:BGG524313 BQA524313:BQC524313 BZW524313:BZY524313 CJS524313:CJU524313 CTO524313:CTQ524313 DDK524313:DDM524313 DNG524313:DNI524313 DXC524313:DXE524313 EGY524313:EHA524313 EQU524313:EQW524313 FAQ524313:FAS524313 FKM524313:FKO524313 FUI524313:FUK524313 GEE524313:GEG524313 GOA524313:GOC524313 GXW524313:GXY524313 HHS524313:HHU524313 HRO524313:HRQ524313 IBK524313:IBM524313 ILG524313:ILI524313 IVC524313:IVE524313 JEY524313:JFA524313 JOU524313:JOW524313 JYQ524313:JYS524313 KIM524313:KIO524313 KSI524313:KSK524313 LCE524313:LCG524313 LMA524313:LMC524313 LVW524313:LVY524313 MFS524313:MFU524313 MPO524313:MPQ524313 MZK524313:MZM524313 NJG524313:NJI524313 NTC524313:NTE524313 OCY524313:ODA524313 OMU524313:OMW524313 OWQ524313:OWS524313 PGM524313:PGO524313 PQI524313:PQK524313 QAE524313:QAG524313 QKA524313:QKC524313 QTW524313:QTY524313 RDS524313:RDU524313 RNO524313:RNQ524313 RXK524313:RXM524313 SHG524313:SHI524313 SRC524313:SRE524313 TAY524313:TBA524313 TKU524313:TKW524313 TUQ524313:TUS524313 UEM524313:UEO524313 UOI524313:UOK524313 UYE524313:UYG524313 VIA524313:VIC524313 VRW524313:VRY524313 WBS524313:WBU524313 WLO524313:WLQ524313 WVK524313:WVM524313 C589849:E589849 IY589849:JA589849 SU589849:SW589849 ACQ589849:ACS589849 AMM589849:AMO589849 AWI589849:AWK589849 BGE589849:BGG589849 BQA589849:BQC589849 BZW589849:BZY589849 CJS589849:CJU589849 CTO589849:CTQ589849 DDK589849:DDM589849 DNG589849:DNI589849 DXC589849:DXE589849 EGY589849:EHA589849 EQU589849:EQW589849 FAQ589849:FAS589849 FKM589849:FKO589849 FUI589849:FUK589849 GEE589849:GEG589849 GOA589849:GOC589849 GXW589849:GXY589849 HHS589849:HHU589849 HRO589849:HRQ589849 IBK589849:IBM589849 ILG589849:ILI589849 IVC589849:IVE589849 JEY589849:JFA589849 JOU589849:JOW589849 JYQ589849:JYS589849 KIM589849:KIO589849 KSI589849:KSK589849 LCE589849:LCG589849 LMA589849:LMC589849 LVW589849:LVY589849 MFS589849:MFU589849 MPO589849:MPQ589849 MZK589849:MZM589849 NJG589849:NJI589849 NTC589849:NTE589849 OCY589849:ODA589849 OMU589849:OMW589849 OWQ589849:OWS589849 PGM589849:PGO589849 PQI589849:PQK589849 QAE589849:QAG589849 QKA589849:QKC589849 QTW589849:QTY589849 RDS589849:RDU589849 RNO589849:RNQ589849 RXK589849:RXM589849 SHG589849:SHI589849 SRC589849:SRE589849 TAY589849:TBA589849 TKU589849:TKW589849 TUQ589849:TUS589849 UEM589849:UEO589849 UOI589849:UOK589849 UYE589849:UYG589849 VIA589849:VIC589849 VRW589849:VRY589849 WBS589849:WBU589849 WLO589849:WLQ589849 WVK589849:WVM589849 C655385:E655385 IY655385:JA655385 SU655385:SW655385 ACQ655385:ACS655385 AMM655385:AMO655385 AWI655385:AWK655385 BGE655385:BGG655385 BQA655385:BQC655385 BZW655385:BZY655385 CJS655385:CJU655385 CTO655385:CTQ655385 DDK655385:DDM655385 DNG655385:DNI655385 DXC655385:DXE655385 EGY655385:EHA655385 EQU655385:EQW655385 FAQ655385:FAS655385 FKM655385:FKO655385 FUI655385:FUK655385 GEE655385:GEG655385 GOA655385:GOC655385 GXW655385:GXY655385 HHS655385:HHU655385 HRO655385:HRQ655385 IBK655385:IBM655385 ILG655385:ILI655385 IVC655385:IVE655385 JEY655385:JFA655385 JOU655385:JOW655385 JYQ655385:JYS655385 KIM655385:KIO655385 KSI655385:KSK655385 LCE655385:LCG655385 LMA655385:LMC655385 LVW655385:LVY655385 MFS655385:MFU655385 MPO655385:MPQ655385 MZK655385:MZM655385 NJG655385:NJI655385 NTC655385:NTE655385 OCY655385:ODA655385 OMU655385:OMW655385 OWQ655385:OWS655385 PGM655385:PGO655385 PQI655385:PQK655385 QAE655385:QAG655385 QKA655385:QKC655385 QTW655385:QTY655385 RDS655385:RDU655385 RNO655385:RNQ655385 RXK655385:RXM655385 SHG655385:SHI655385 SRC655385:SRE655385 TAY655385:TBA655385 TKU655385:TKW655385 TUQ655385:TUS655385 UEM655385:UEO655385 UOI655385:UOK655385 UYE655385:UYG655385 VIA655385:VIC655385 VRW655385:VRY655385 WBS655385:WBU655385 WLO655385:WLQ655385 WVK655385:WVM655385 C720921:E720921 IY720921:JA720921 SU720921:SW720921 ACQ720921:ACS720921 AMM720921:AMO720921 AWI720921:AWK720921 BGE720921:BGG720921 BQA720921:BQC720921 BZW720921:BZY720921 CJS720921:CJU720921 CTO720921:CTQ720921 DDK720921:DDM720921 DNG720921:DNI720921 DXC720921:DXE720921 EGY720921:EHA720921 EQU720921:EQW720921 FAQ720921:FAS720921 FKM720921:FKO720921 FUI720921:FUK720921 GEE720921:GEG720921 GOA720921:GOC720921 GXW720921:GXY720921 HHS720921:HHU720921 HRO720921:HRQ720921 IBK720921:IBM720921 ILG720921:ILI720921 IVC720921:IVE720921 JEY720921:JFA720921 JOU720921:JOW720921 JYQ720921:JYS720921 KIM720921:KIO720921 KSI720921:KSK720921 LCE720921:LCG720921 LMA720921:LMC720921 LVW720921:LVY720921 MFS720921:MFU720921 MPO720921:MPQ720921 MZK720921:MZM720921 NJG720921:NJI720921 NTC720921:NTE720921 OCY720921:ODA720921 OMU720921:OMW720921 OWQ720921:OWS720921 PGM720921:PGO720921 PQI720921:PQK720921 QAE720921:QAG720921 QKA720921:QKC720921 QTW720921:QTY720921 RDS720921:RDU720921 RNO720921:RNQ720921 RXK720921:RXM720921 SHG720921:SHI720921 SRC720921:SRE720921 TAY720921:TBA720921 TKU720921:TKW720921 TUQ720921:TUS720921 UEM720921:UEO720921 UOI720921:UOK720921 UYE720921:UYG720921 VIA720921:VIC720921 VRW720921:VRY720921 WBS720921:WBU720921 WLO720921:WLQ720921 WVK720921:WVM720921 C786457:E786457 IY786457:JA786457 SU786457:SW786457 ACQ786457:ACS786457 AMM786457:AMO786457 AWI786457:AWK786457 BGE786457:BGG786457 BQA786457:BQC786457 BZW786457:BZY786457 CJS786457:CJU786457 CTO786457:CTQ786457 DDK786457:DDM786457 DNG786457:DNI786457 DXC786457:DXE786457 EGY786457:EHA786457 EQU786457:EQW786457 FAQ786457:FAS786457 FKM786457:FKO786457 FUI786457:FUK786457 GEE786457:GEG786457 GOA786457:GOC786457 GXW786457:GXY786457 HHS786457:HHU786457 HRO786457:HRQ786457 IBK786457:IBM786457 ILG786457:ILI786457 IVC786457:IVE786457 JEY786457:JFA786457 JOU786457:JOW786457 JYQ786457:JYS786457 KIM786457:KIO786457 KSI786457:KSK786457 LCE786457:LCG786457 LMA786457:LMC786457 LVW786457:LVY786457 MFS786457:MFU786457 MPO786457:MPQ786457 MZK786457:MZM786457 NJG786457:NJI786457 NTC786457:NTE786457 OCY786457:ODA786457 OMU786457:OMW786457 OWQ786457:OWS786457 PGM786457:PGO786457 PQI786457:PQK786457 QAE786457:QAG786457 QKA786457:QKC786457 QTW786457:QTY786457 RDS786457:RDU786457 RNO786457:RNQ786457 RXK786457:RXM786457 SHG786457:SHI786457 SRC786457:SRE786457 TAY786457:TBA786457 TKU786457:TKW786457 TUQ786457:TUS786457 UEM786457:UEO786457 UOI786457:UOK786457 UYE786457:UYG786457 VIA786457:VIC786457 VRW786457:VRY786457 WBS786457:WBU786457 WLO786457:WLQ786457 WVK786457:WVM786457 C851993:E851993 IY851993:JA851993 SU851993:SW851993 ACQ851993:ACS851993 AMM851993:AMO851993 AWI851993:AWK851993 BGE851993:BGG851993 BQA851993:BQC851993 BZW851993:BZY851993 CJS851993:CJU851993 CTO851993:CTQ851993 DDK851993:DDM851993 DNG851993:DNI851993 DXC851993:DXE851993 EGY851993:EHA851993 EQU851993:EQW851993 FAQ851993:FAS851993 FKM851993:FKO851993 FUI851993:FUK851993 GEE851993:GEG851993 GOA851993:GOC851993 GXW851993:GXY851993 HHS851993:HHU851993 HRO851993:HRQ851993 IBK851993:IBM851993 ILG851993:ILI851993 IVC851993:IVE851993 JEY851993:JFA851993 JOU851993:JOW851993 JYQ851993:JYS851993 KIM851993:KIO851993 KSI851993:KSK851993 LCE851993:LCG851993 LMA851993:LMC851993 LVW851993:LVY851993 MFS851993:MFU851993 MPO851993:MPQ851993 MZK851993:MZM851993 NJG851993:NJI851993 NTC851993:NTE851993 OCY851993:ODA851993 OMU851993:OMW851993 OWQ851993:OWS851993 PGM851993:PGO851993 PQI851993:PQK851993 QAE851993:QAG851993 QKA851993:QKC851993 QTW851993:QTY851993 RDS851993:RDU851993 RNO851993:RNQ851993 RXK851993:RXM851993 SHG851993:SHI851993 SRC851993:SRE851993 TAY851993:TBA851993 TKU851993:TKW851993 TUQ851993:TUS851993 UEM851993:UEO851993 UOI851993:UOK851993 UYE851993:UYG851993 VIA851993:VIC851993 VRW851993:VRY851993 WBS851993:WBU851993 WLO851993:WLQ851993 WVK851993:WVM851993 C917529:E917529 IY917529:JA917529 SU917529:SW917529 ACQ917529:ACS917529 AMM917529:AMO917529 AWI917529:AWK917529 BGE917529:BGG917529 BQA917529:BQC917529 BZW917529:BZY917529 CJS917529:CJU917529 CTO917529:CTQ917529 DDK917529:DDM917529 DNG917529:DNI917529 DXC917529:DXE917529 EGY917529:EHA917529 EQU917529:EQW917529 FAQ917529:FAS917529 FKM917529:FKO917529 FUI917529:FUK917529 GEE917529:GEG917529 GOA917529:GOC917529 GXW917529:GXY917529 HHS917529:HHU917529 HRO917529:HRQ917529 IBK917529:IBM917529 ILG917529:ILI917529 IVC917529:IVE917529 JEY917529:JFA917529 JOU917529:JOW917529 JYQ917529:JYS917529 KIM917529:KIO917529 KSI917529:KSK917529 LCE917529:LCG917529 LMA917529:LMC917529 LVW917529:LVY917529 MFS917529:MFU917529 MPO917529:MPQ917529 MZK917529:MZM917529 NJG917529:NJI917529 NTC917529:NTE917529 OCY917529:ODA917529 OMU917529:OMW917529 OWQ917529:OWS917529 PGM917529:PGO917529 PQI917529:PQK917529 QAE917529:QAG917529 QKA917529:QKC917529 QTW917529:QTY917529 RDS917529:RDU917529 RNO917529:RNQ917529 RXK917529:RXM917529 SHG917529:SHI917529 SRC917529:SRE917529 TAY917529:TBA917529 TKU917529:TKW917529 TUQ917529:TUS917529 UEM917529:UEO917529 UOI917529:UOK917529 UYE917529:UYG917529 VIA917529:VIC917529 VRW917529:VRY917529 WBS917529:WBU917529 WLO917529:WLQ917529 WVK917529:WVM917529 C983065:E983065 IY983065:JA983065 SU983065:SW983065 ACQ983065:ACS983065 AMM983065:AMO983065 AWI983065:AWK983065 BGE983065:BGG983065 BQA983065:BQC983065 BZW983065:BZY983065 CJS983065:CJU983065 CTO983065:CTQ983065 DDK983065:DDM983065 DNG983065:DNI983065 DXC983065:DXE983065 EGY983065:EHA983065 EQU983065:EQW983065 FAQ983065:FAS983065 FKM983065:FKO983065 FUI983065:FUK983065 GEE983065:GEG983065 GOA983065:GOC983065 GXW983065:GXY983065 HHS983065:HHU983065 HRO983065:HRQ983065 IBK983065:IBM983065 ILG983065:ILI983065 IVC983065:IVE983065 JEY983065:JFA983065 JOU983065:JOW983065 JYQ983065:JYS983065 KIM983065:KIO983065 KSI983065:KSK983065 LCE983065:LCG983065 LMA983065:LMC983065 LVW983065:LVY983065 MFS983065:MFU983065 MPO983065:MPQ983065 MZK983065:MZM983065 NJG983065:NJI983065 NTC983065:NTE983065 OCY983065:ODA983065 OMU983065:OMW983065 OWQ983065:OWS983065 PGM983065:PGO983065 PQI983065:PQK983065 QAE983065:QAG983065 QKA983065:QKC983065 QTW983065:QTY983065 RDS983065:RDU983065 RNO983065:RNQ983065 RXK983065:RXM983065 SHG983065:SHI983065 SRC983065:SRE983065 TAY983065:TBA983065 TKU983065:TKW983065 TUQ983065:TUS983065 UEM983065:UEO983065 UOI983065:UOK983065 UYE983065:UYG983065 VIA983065:VIC983065 VRW983065:VRY983065 WBS983065:WBU983065 WLO983065:WLQ983065 WVK983065:WVM983065">
      <formula1>AND(R23="SI")=TRUE</formula1>
    </dataValidation>
    <dataValidation type="custom" allowBlank="1" showInputMessage="1" showErrorMessage="1" sqref="P21:Q21 JL21:JM21 TH21:TI21 ADD21:ADE21 AMZ21:ANA21 AWV21:AWW21 BGR21:BGS21 BQN21:BQO21 CAJ21:CAK21 CKF21:CKG21 CUB21:CUC21 DDX21:DDY21 DNT21:DNU21 DXP21:DXQ21 EHL21:EHM21 ERH21:ERI21 FBD21:FBE21 FKZ21:FLA21 FUV21:FUW21 GER21:GES21 GON21:GOO21 GYJ21:GYK21 HIF21:HIG21 HSB21:HSC21 IBX21:IBY21 ILT21:ILU21 IVP21:IVQ21 JFL21:JFM21 JPH21:JPI21 JZD21:JZE21 KIZ21:KJA21 KSV21:KSW21 LCR21:LCS21 LMN21:LMO21 LWJ21:LWK21 MGF21:MGG21 MQB21:MQC21 MZX21:MZY21 NJT21:NJU21 NTP21:NTQ21 ODL21:ODM21 ONH21:ONI21 OXD21:OXE21 PGZ21:PHA21 PQV21:PQW21 QAR21:QAS21 QKN21:QKO21 QUJ21:QUK21 REF21:REG21 ROB21:ROC21 RXX21:RXY21 SHT21:SHU21 SRP21:SRQ21 TBL21:TBM21 TLH21:TLI21 TVD21:TVE21 UEZ21:UFA21 UOV21:UOW21 UYR21:UYS21 VIN21:VIO21 VSJ21:VSK21 WCF21:WCG21 WMB21:WMC21 WVX21:WVY21 P65557:Q65557 JL65557:JM65557 TH65557:TI65557 ADD65557:ADE65557 AMZ65557:ANA65557 AWV65557:AWW65557 BGR65557:BGS65557 BQN65557:BQO65557 CAJ65557:CAK65557 CKF65557:CKG65557 CUB65557:CUC65557 DDX65557:DDY65557 DNT65557:DNU65557 DXP65557:DXQ65557 EHL65557:EHM65557 ERH65557:ERI65557 FBD65557:FBE65557 FKZ65557:FLA65557 FUV65557:FUW65557 GER65557:GES65557 GON65557:GOO65557 GYJ65557:GYK65557 HIF65557:HIG65557 HSB65557:HSC65557 IBX65557:IBY65557 ILT65557:ILU65557 IVP65557:IVQ65557 JFL65557:JFM65557 JPH65557:JPI65557 JZD65557:JZE65557 KIZ65557:KJA65557 KSV65557:KSW65557 LCR65557:LCS65557 LMN65557:LMO65557 LWJ65557:LWK65557 MGF65557:MGG65557 MQB65557:MQC65557 MZX65557:MZY65557 NJT65557:NJU65557 NTP65557:NTQ65557 ODL65557:ODM65557 ONH65557:ONI65557 OXD65557:OXE65557 PGZ65557:PHA65557 PQV65557:PQW65557 QAR65557:QAS65557 QKN65557:QKO65557 QUJ65557:QUK65557 REF65557:REG65557 ROB65557:ROC65557 RXX65557:RXY65557 SHT65557:SHU65557 SRP65557:SRQ65557 TBL65557:TBM65557 TLH65557:TLI65557 TVD65557:TVE65557 UEZ65557:UFA65557 UOV65557:UOW65557 UYR65557:UYS65557 VIN65557:VIO65557 VSJ65557:VSK65557 WCF65557:WCG65557 WMB65557:WMC65557 WVX65557:WVY65557 P131093:Q131093 JL131093:JM131093 TH131093:TI131093 ADD131093:ADE131093 AMZ131093:ANA131093 AWV131093:AWW131093 BGR131093:BGS131093 BQN131093:BQO131093 CAJ131093:CAK131093 CKF131093:CKG131093 CUB131093:CUC131093 DDX131093:DDY131093 DNT131093:DNU131093 DXP131093:DXQ131093 EHL131093:EHM131093 ERH131093:ERI131093 FBD131093:FBE131093 FKZ131093:FLA131093 FUV131093:FUW131093 GER131093:GES131093 GON131093:GOO131093 GYJ131093:GYK131093 HIF131093:HIG131093 HSB131093:HSC131093 IBX131093:IBY131093 ILT131093:ILU131093 IVP131093:IVQ131093 JFL131093:JFM131093 JPH131093:JPI131093 JZD131093:JZE131093 KIZ131093:KJA131093 KSV131093:KSW131093 LCR131093:LCS131093 LMN131093:LMO131093 LWJ131093:LWK131093 MGF131093:MGG131093 MQB131093:MQC131093 MZX131093:MZY131093 NJT131093:NJU131093 NTP131093:NTQ131093 ODL131093:ODM131093 ONH131093:ONI131093 OXD131093:OXE131093 PGZ131093:PHA131093 PQV131093:PQW131093 QAR131093:QAS131093 QKN131093:QKO131093 QUJ131093:QUK131093 REF131093:REG131093 ROB131093:ROC131093 RXX131093:RXY131093 SHT131093:SHU131093 SRP131093:SRQ131093 TBL131093:TBM131093 TLH131093:TLI131093 TVD131093:TVE131093 UEZ131093:UFA131093 UOV131093:UOW131093 UYR131093:UYS131093 VIN131093:VIO131093 VSJ131093:VSK131093 WCF131093:WCG131093 WMB131093:WMC131093 WVX131093:WVY131093 P196629:Q196629 JL196629:JM196629 TH196629:TI196629 ADD196629:ADE196629 AMZ196629:ANA196629 AWV196629:AWW196629 BGR196629:BGS196629 BQN196629:BQO196629 CAJ196629:CAK196629 CKF196629:CKG196629 CUB196629:CUC196629 DDX196629:DDY196629 DNT196629:DNU196629 DXP196629:DXQ196629 EHL196629:EHM196629 ERH196629:ERI196629 FBD196629:FBE196629 FKZ196629:FLA196629 FUV196629:FUW196629 GER196629:GES196629 GON196629:GOO196629 GYJ196629:GYK196629 HIF196629:HIG196629 HSB196629:HSC196629 IBX196629:IBY196629 ILT196629:ILU196629 IVP196629:IVQ196629 JFL196629:JFM196629 JPH196629:JPI196629 JZD196629:JZE196629 KIZ196629:KJA196629 KSV196629:KSW196629 LCR196629:LCS196629 LMN196629:LMO196629 LWJ196629:LWK196629 MGF196629:MGG196629 MQB196629:MQC196629 MZX196629:MZY196629 NJT196629:NJU196629 NTP196629:NTQ196629 ODL196629:ODM196629 ONH196629:ONI196629 OXD196629:OXE196629 PGZ196629:PHA196629 PQV196629:PQW196629 QAR196629:QAS196629 QKN196629:QKO196629 QUJ196629:QUK196629 REF196629:REG196629 ROB196629:ROC196629 RXX196629:RXY196629 SHT196629:SHU196629 SRP196629:SRQ196629 TBL196629:TBM196629 TLH196629:TLI196629 TVD196629:TVE196629 UEZ196629:UFA196629 UOV196629:UOW196629 UYR196629:UYS196629 VIN196629:VIO196629 VSJ196629:VSK196629 WCF196629:WCG196629 WMB196629:WMC196629 WVX196629:WVY196629 P262165:Q262165 JL262165:JM262165 TH262165:TI262165 ADD262165:ADE262165 AMZ262165:ANA262165 AWV262165:AWW262165 BGR262165:BGS262165 BQN262165:BQO262165 CAJ262165:CAK262165 CKF262165:CKG262165 CUB262165:CUC262165 DDX262165:DDY262165 DNT262165:DNU262165 DXP262165:DXQ262165 EHL262165:EHM262165 ERH262165:ERI262165 FBD262165:FBE262165 FKZ262165:FLA262165 FUV262165:FUW262165 GER262165:GES262165 GON262165:GOO262165 GYJ262165:GYK262165 HIF262165:HIG262165 HSB262165:HSC262165 IBX262165:IBY262165 ILT262165:ILU262165 IVP262165:IVQ262165 JFL262165:JFM262165 JPH262165:JPI262165 JZD262165:JZE262165 KIZ262165:KJA262165 KSV262165:KSW262165 LCR262165:LCS262165 LMN262165:LMO262165 LWJ262165:LWK262165 MGF262165:MGG262165 MQB262165:MQC262165 MZX262165:MZY262165 NJT262165:NJU262165 NTP262165:NTQ262165 ODL262165:ODM262165 ONH262165:ONI262165 OXD262165:OXE262165 PGZ262165:PHA262165 PQV262165:PQW262165 QAR262165:QAS262165 QKN262165:QKO262165 QUJ262165:QUK262165 REF262165:REG262165 ROB262165:ROC262165 RXX262165:RXY262165 SHT262165:SHU262165 SRP262165:SRQ262165 TBL262165:TBM262165 TLH262165:TLI262165 TVD262165:TVE262165 UEZ262165:UFA262165 UOV262165:UOW262165 UYR262165:UYS262165 VIN262165:VIO262165 VSJ262165:VSK262165 WCF262165:WCG262165 WMB262165:WMC262165 WVX262165:WVY262165 P327701:Q327701 JL327701:JM327701 TH327701:TI327701 ADD327701:ADE327701 AMZ327701:ANA327701 AWV327701:AWW327701 BGR327701:BGS327701 BQN327701:BQO327701 CAJ327701:CAK327701 CKF327701:CKG327701 CUB327701:CUC327701 DDX327701:DDY327701 DNT327701:DNU327701 DXP327701:DXQ327701 EHL327701:EHM327701 ERH327701:ERI327701 FBD327701:FBE327701 FKZ327701:FLA327701 FUV327701:FUW327701 GER327701:GES327701 GON327701:GOO327701 GYJ327701:GYK327701 HIF327701:HIG327701 HSB327701:HSC327701 IBX327701:IBY327701 ILT327701:ILU327701 IVP327701:IVQ327701 JFL327701:JFM327701 JPH327701:JPI327701 JZD327701:JZE327701 KIZ327701:KJA327701 KSV327701:KSW327701 LCR327701:LCS327701 LMN327701:LMO327701 LWJ327701:LWK327701 MGF327701:MGG327701 MQB327701:MQC327701 MZX327701:MZY327701 NJT327701:NJU327701 NTP327701:NTQ327701 ODL327701:ODM327701 ONH327701:ONI327701 OXD327701:OXE327701 PGZ327701:PHA327701 PQV327701:PQW327701 QAR327701:QAS327701 QKN327701:QKO327701 QUJ327701:QUK327701 REF327701:REG327701 ROB327701:ROC327701 RXX327701:RXY327701 SHT327701:SHU327701 SRP327701:SRQ327701 TBL327701:TBM327701 TLH327701:TLI327701 TVD327701:TVE327701 UEZ327701:UFA327701 UOV327701:UOW327701 UYR327701:UYS327701 VIN327701:VIO327701 VSJ327701:VSK327701 WCF327701:WCG327701 WMB327701:WMC327701 WVX327701:WVY327701 P393237:Q393237 JL393237:JM393237 TH393237:TI393237 ADD393237:ADE393237 AMZ393237:ANA393237 AWV393237:AWW393237 BGR393237:BGS393237 BQN393237:BQO393237 CAJ393237:CAK393237 CKF393237:CKG393237 CUB393237:CUC393237 DDX393237:DDY393237 DNT393237:DNU393237 DXP393237:DXQ393237 EHL393237:EHM393237 ERH393237:ERI393237 FBD393237:FBE393237 FKZ393237:FLA393237 FUV393237:FUW393237 GER393237:GES393237 GON393237:GOO393237 GYJ393237:GYK393237 HIF393237:HIG393237 HSB393237:HSC393237 IBX393237:IBY393237 ILT393237:ILU393237 IVP393237:IVQ393237 JFL393237:JFM393237 JPH393237:JPI393237 JZD393237:JZE393237 KIZ393237:KJA393237 KSV393237:KSW393237 LCR393237:LCS393237 LMN393237:LMO393237 LWJ393237:LWK393237 MGF393237:MGG393237 MQB393237:MQC393237 MZX393237:MZY393237 NJT393237:NJU393237 NTP393237:NTQ393237 ODL393237:ODM393237 ONH393237:ONI393237 OXD393237:OXE393237 PGZ393237:PHA393237 PQV393237:PQW393237 QAR393237:QAS393237 QKN393237:QKO393237 QUJ393237:QUK393237 REF393237:REG393237 ROB393237:ROC393237 RXX393237:RXY393237 SHT393237:SHU393237 SRP393237:SRQ393237 TBL393237:TBM393237 TLH393237:TLI393237 TVD393237:TVE393237 UEZ393237:UFA393237 UOV393237:UOW393237 UYR393237:UYS393237 VIN393237:VIO393237 VSJ393237:VSK393237 WCF393237:WCG393237 WMB393237:WMC393237 WVX393237:WVY393237 P458773:Q458773 JL458773:JM458773 TH458773:TI458773 ADD458773:ADE458773 AMZ458773:ANA458773 AWV458773:AWW458773 BGR458773:BGS458773 BQN458773:BQO458773 CAJ458773:CAK458773 CKF458773:CKG458773 CUB458773:CUC458773 DDX458773:DDY458773 DNT458773:DNU458773 DXP458773:DXQ458773 EHL458773:EHM458773 ERH458773:ERI458773 FBD458773:FBE458773 FKZ458773:FLA458773 FUV458773:FUW458773 GER458773:GES458773 GON458773:GOO458773 GYJ458773:GYK458773 HIF458773:HIG458773 HSB458773:HSC458773 IBX458773:IBY458773 ILT458773:ILU458773 IVP458773:IVQ458773 JFL458773:JFM458773 JPH458773:JPI458773 JZD458773:JZE458773 KIZ458773:KJA458773 KSV458773:KSW458773 LCR458773:LCS458773 LMN458773:LMO458773 LWJ458773:LWK458773 MGF458773:MGG458773 MQB458773:MQC458773 MZX458773:MZY458773 NJT458773:NJU458773 NTP458773:NTQ458773 ODL458773:ODM458773 ONH458773:ONI458773 OXD458773:OXE458773 PGZ458773:PHA458773 PQV458773:PQW458773 QAR458773:QAS458773 QKN458773:QKO458773 QUJ458773:QUK458773 REF458773:REG458773 ROB458773:ROC458773 RXX458773:RXY458773 SHT458773:SHU458773 SRP458773:SRQ458773 TBL458773:TBM458773 TLH458773:TLI458773 TVD458773:TVE458773 UEZ458773:UFA458773 UOV458773:UOW458773 UYR458773:UYS458773 VIN458773:VIO458773 VSJ458773:VSK458773 WCF458773:WCG458773 WMB458773:WMC458773 WVX458773:WVY458773 P524309:Q524309 JL524309:JM524309 TH524309:TI524309 ADD524309:ADE524309 AMZ524309:ANA524309 AWV524309:AWW524309 BGR524309:BGS524309 BQN524309:BQO524309 CAJ524309:CAK524309 CKF524309:CKG524309 CUB524309:CUC524309 DDX524309:DDY524309 DNT524309:DNU524309 DXP524309:DXQ524309 EHL524309:EHM524309 ERH524309:ERI524309 FBD524309:FBE524309 FKZ524309:FLA524309 FUV524309:FUW524309 GER524309:GES524309 GON524309:GOO524309 GYJ524309:GYK524309 HIF524309:HIG524309 HSB524309:HSC524309 IBX524309:IBY524309 ILT524309:ILU524309 IVP524309:IVQ524309 JFL524309:JFM524309 JPH524309:JPI524309 JZD524309:JZE524309 KIZ524309:KJA524309 KSV524309:KSW524309 LCR524309:LCS524309 LMN524309:LMO524309 LWJ524309:LWK524309 MGF524309:MGG524309 MQB524309:MQC524309 MZX524309:MZY524309 NJT524309:NJU524309 NTP524309:NTQ524309 ODL524309:ODM524309 ONH524309:ONI524309 OXD524309:OXE524309 PGZ524309:PHA524309 PQV524309:PQW524309 QAR524309:QAS524309 QKN524309:QKO524309 QUJ524309:QUK524309 REF524309:REG524309 ROB524309:ROC524309 RXX524309:RXY524309 SHT524309:SHU524309 SRP524309:SRQ524309 TBL524309:TBM524309 TLH524309:TLI524309 TVD524309:TVE524309 UEZ524309:UFA524309 UOV524309:UOW524309 UYR524309:UYS524309 VIN524309:VIO524309 VSJ524309:VSK524309 WCF524309:WCG524309 WMB524309:WMC524309 WVX524309:WVY524309 P589845:Q589845 JL589845:JM589845 TH589845:TI589845 ADD589845:ADE589845 AMZ589845:ANA589845 AWV589845:AWW589845 BGR589845:BGS589845 BQN589845:BQO589845 CAJ589845:CAK589845 CKF589845:CKG589845 CUB589845:CUC589845 DDX589845:DDY589845 DNT589845:DNU589845 DXP589845:DXQ589845 EHL589845:EHM589845 ERH589845:ERI589845 FBD589845:FBE589845 FKZ589845:FLA589845 FUV589845:FUW589845 GER589845:GES589845 GON589845:GOO589845 GYJ589845:GYK589845 HIF589845:HIG589845 HSB589845:HSC589845 IBX589845:IBY589845 ILT589845:ILU589845 IVP589845:IVQ589845 JFL589845:JFM589845 JPH589845:JPI589845 JZD589845:JZE589845 KIZ589845:KJA589845 KSV589845:KSW589845 LCR589845:LCS589845 LMN589845:LMO589845 LWJ589845:LWK589845 MGF589845:MGG589845 MQB589845:MQC589845 MZX589845:MZY589845 NJT589845:NJU589845 NTP589845:NTQ589845 ODL589845:ODM589845 ONH589845:ONI589845 OXD589845:OXE589845 PGZ589845:PHA589845 PQV589845:PQW589845 QAR589845:QAS589845 QKN589845:QKO589845 QUJ589845:QUK589845 REF589845:REG589845 ROB589845:ROC589845 RXX589845:RXY589845 SHT589845:SHU589845 SRP589845:SRQ589845 TBL589845:TBM589845 TLH589845:TLI589845 TVD589845:TVE589845 UEZ589845:UFA589845 UOV589845:UOW589845 UYR589845:UYS589845 VIN589845:VIO589845 VSJ589845:VSK589845 WCF589845:WCG589845 WMB589845:WMC589845 WVX589845:WVY589845 P655381:Q655381 JL655381:JM655381 TH655381:TI655381 ADD655381:ADE655381 AMZ655381:ANA655381 AWV655381:AWW655381 BGR655381:BGS655381 BQN655381:BQO655381 CAJ655381:CAK655381 CKF655381:CKG655381 CUB655381:CUC655381 DDX655381:DDY655381 DNT655381:DNU655381 DXP655381:DXQ655381 EHL655381:EHM655381 ERH655381:ERI655381 FBD655381:FBE655381 FKZ655381:FLA655381 FUV655381:FUW655381 GER655381:GES655381 GON655381:GOO655381 GYJ655381:GYK655381 HIF655381:HIG655381 HSB655381:HSC655381 IBX655381:IBY655381 ILT655381:ILU655381 IVP655381:IVQ655381 JFL655381:JFM655381 JPH655381:JPI655381 JZD655381:JZE655381 KIZ655381:KJA655381 KSV655381:KSW655381 LCR655381:LCS655381 LMN655381:LMO655381 LWJ655381:LWK655381 MGF655381:MGG655381 MQB655381:MQC655381 MZX655381:MZY655381 NJT655381:NJU655381 NTP655381:NTQ655381 ODL655381:ODM655381 ONH655381:ONI655381 OXD655381:OXE655381 PGZ655381:PHA655381 PQV655381:PQW655381 QAR655381:QAS655381 QKN655381:QKO655381 QUJ655381:QUK655381 REF655381:REG655381 ROB655381:ROC655381 RXX655381:RXY655381 SHT655381:SHU655381 SRP655381:SRQ655381 TBL655381:TBM655381 TLH655381:TLI655381 TVD655381:TVE655381 UEZ655381:UFA655381 UOV655381:UOW655381 UYR655381:UYS655381 VIN655381:VIO655381 VSJ655381:VSK655381 WCF655381:WCG655381 WMB655381:WMC655381 WVX655381:WVY655381 P720917:Q720917 JL720917:JM720917 TH720917:TI720917 ADD720917:ADE720917 AMZ720917:ANA720917 AWV720917:AWW720917 BGR720917:BGS720917 BQN720917:BQO720917 CAJ720917:CAK720917 CKF720917:CKG720917 CUB720917:CUC720917 DDX720917:DDY720917 DNT720917:DNU720917 DXP720917:DXQ720917 EHL720917:EHM720917 ERH720917:ERI720917 FBD720917:FBE720917 FKZ720917:FLA720917 FUV720917:FUW720917 GER720917:GES720917 GON720917:GOO720917 GYJ720917:GYK720917 HIF720917:HIG720917 HSB720917:HSC720917 IBX720917:IBY720917 ILT720917:ILU720917 IVP720917:IVQ720917 JFL720917:JFM720917 JPH720917:JPI720917 JZD720917:JZE720917 KIZ720917:KJA720917 KSV720917:KSW720917 LCR720917:LCS720917 LMN720917:LMO720917 LWJ720917:LWK720917 MGF720917:MGG720917 MQB720917:MQC720917 MZX720917:MZY720917 NJT720917:NJU720917 NTP720917:NTQ720917 ODL720917:ODM720917 ONH720917:ONI720917 OXD720917:OXE720917 PGZ720917:PHA720917 PQV720917:PQW720917 QAR720917:QAS720917 QKN720917:QKO720917 QUJ720917:QUK720917 REF720917:REG720917 ROB720917:ROC720917 RXX720917:RXY720917 SHT720917:SHU720917 SRP720917:SRQ720917 TBL720917:TBM720917 TLH720917:TLI720917 TVD720917:TVE720917 UEZ720917:UFA720917 UOV720917:UOW720917 UYR720917:UYS720917 VIN720917:VIO720917 VSJ720917:VSK720917 WCF720917:WCG720917 WMB720917:WMC720917 WVX720917:WVY720917 P786453:Q786453 JL786453:JM786453 TH786453:TI786453 ADD786453:ADE786453 AMZ786453:ANA786453 AWV786453:AWW786453 BGR786453:BGS786453 BQN786453:BQO786453 CAJ786453:CAK786453 CKF786453:CKG786453 CUB786453:CUC786453 DDX786453:DDY786453 DNT786453:DNU786453 DXP786453:DXQ786453 EHL786453:EHM786453 ERH786453:ERI786453 FBD786453:FBE786453 FKZ786453:FLA786453 FUV786453:FUW786453 GER786453:GES786453 GON786453:GOO786453 GYJ786453:GYK786453 HIF786453:HIG786453 HSB786453:HSC786453 IBX786453:IBY786453 ILT786453:ILU786453 IVP786453:IVQ786453 JFL786453:JFM786453 JPH786453:JPI786453 JZD786453:JZE786453 KIZ786453:KJA786453 KSV786453:KSW786453 LCR786453:LCS786453 LMN786453:LMO786453 LWJ786453:LWK786453 MGF786453:MGG786453 MQB786453:MQC786453 MZX786453:MZY786453 NJT786453:NJU786453 NTP786453:NTQ786453 ODL786453:ODM786453 ONH786453:ONI786453 OXD786453:OXE786453 PGZ786453:PHA786453 PQV786453:PQW786453 QAR786453:QAS786453 QKN786453:QKO786453 QUJ786453:QUK786453 REF786453:REG786453 ROB786453:ROC786453 RXX786453:RXY786453 SHT786453:SHU786453 SRP786453:SRQ786453 TBL786453:TBM786453 TLH786453:TLI786453 TVD786453:TVE786453 UEZ786453:UFA786453 UOV786453:UOW786453 UYR786453:UYS786453 VIN786453:VIO786453 VSJ786453:VSK786453 WCF786453:WCG786453 WMB786453:WMC786453 WVX786453:WVY786453 P851989:Q851989 JL851989:JM851989 TH851989:TI851989 ADD851989:ADE851989 AMZ851989:ANA851989 AWV851989:AWW851989 BGR851989:BGS851989 BQN851989:BQO851989 CAJ851989:CAK851989 CKF851989:CKG851989 CUB851989:CUC851989 DDX851989:DDY851989 DNT851989:DNU851989 DXP851989:DXQ851989 EHL851989:EHM851989 ERH851989:ERI851989 FBD851989:FBE851989 FKZ851989:FLA851989 FUV851989:FUW851989 GER851989:GES851989 GON851989:GOO851989 GYJ851989:GYK851989 HIF851989:HIG851989 HSB851989:HSC851989 IBX851989:IBY851989 ILT851989:ILU851989 IVP851989:IVQ851989 JFL851989:JFM851989 JPH851989:JPI851989 JZD851989:JZE851989 KIZ851989:KJA851989 KSV851989:KSW851989 LCR851989:LCS851989 LMN851989:LMO851989 LWJ851989:LWK851989 MGF851989:MGG851989 MQB851989:MQC851989 MZX851989:MZY851989 NJT851989:NJU851989 NTP851989:NTQ851989 ODL851989:ODM851989 ONH851989:ONI851989 OXD851989:OXE851989 PGZ851989:PHA851989 PQV851989:PQW851989 QAR851989:QAS851989 QKN851989:QKO851989 QUJ851989:QUK851989 REF851989:REG851989 ROB851989:ROC851989 RXX851989:RXY851989 SHT851989:SHU851989 SRP851989:SRQ851989 TBL851989:TBM851989 TLH851989:TLI851989 TVD851989:TVE851989 UEZ851989:UFA851989 UOV851989:UOW851989 UYR851989:UYS851989 VIN851989:VIO851989 VSJ851989:VSK851989 WCF851989:WCG851989 WMB851989:WMC851989 WVX851989:WVY851989 P917525:Q917525 JL917525:JM917525 TH917525:TI917525 ADD917525:ADE917525 AMZ917525:ANA917525 AWV917525:AWW917525 BGR917525:BGS917525 BQN917525:BQO917525 CAJ917525:CAK917525 CKF917525:CKG917525 CUB917525:CUC917525 DDX917525:DDY917525 DNT917525:DNU917525 DXP917525:DXQ917525 EHL917525:EHM917525 ERH917525:ERI917525 FBD917525:FBE917525 FKZ917525:FLA917525 FUV917525:FUW917525 GER917525:GES917525 GON917525:GOO917525 GYJ917525:GYK917525 HIF917525:HIG917525 HSB917525:HSC917525 IBX917525:IBY917525 ILT917525:ILU917525 IVP917525:IVQ917525 JFL917525:JFM917525 JPH917525:JPI917525 JZD917525:JZE917525 KIZ917525:KJA917525 KSV917525:KSW917525 LCR917525:LCS917525 LMN917525:LMO917525 LWJ917525:LWK917525 MGF917525:MGG917525 MQB917525:MQC917525 MZX917525:MZY917525 NJT917525:NJU917525 NTP917525:NTQ917525 ODL917525:ODM917525 ONH917525:ONI917525 OXD917525:OXE917525 PGZ917525:PHA917525 PQV917525:PQW917525 QAR917525:QAS917525 QKN917525:QKO917525 QUJ917525:QUK917525 REF917525:REG917525 ROB917525:ROC917525 RXX917525:RXY917525 SHT917525:SHU917525 SRP917525:SRQ917525 TBL917525:TBM917525 TLH917525:TLI917525 TVD917525:TVE917525 UEZ917525:UFA917525 UOV917525:UOW917525 UYR917525:UYS917525 VIN917525:VIO917525 VSJ917525:VSK917525 WCF917525:WCG917525 WMB917525:WMC917525 WVX917525:WVY917525 P983061:Q983061 JL983061:JM983061 TH983061:TI983061 ADD983061:ADE983061 AMZ983061:ANA983061 AWV983061:AWW983061 BGR983061:BGS983061 BQN983061:BQO983061 CAJ983061:CAK983061 CKF983061:CKG983061 CUB983061:CUC983061 DDX983061:DDY983061 DNT983061:DNU983061 DXP983061:DXQ983061 EHL983061:EHM983061 ERH983061:ERI983061 FBD983061:FBE983061 FKZ983061:FLA983061 FUV983061:FUW983061 GER983061:GES983061 GON983061:GOO983061 GYJ983061:GYK983061 HIF983061:HIG983061 HSB983061:HSC983061 IBX983061:IBY983061 ILT983061:ILU983061 IVP983061:IVQ983061 JFL983061:JFM983061 JPH983061:JPI983061 JZD983061:JZE983061 KIZ983061:KJA983061 KSV983061:KSW983061 LCR983061:LCS983061 LMN983061:LMO983061 LWJ983061:LWK983061 MGF983061:MGG983061 MQB983061:MQC983061 MZX983061:MZY983061 NJT983061:NJU983061 NTP983061:NTQ983061 ODL983061:ODM983061 ONH983061:ONI983061 OXD983061:OXE983061 PGZ983061:PHA983061 PQV983061:PQW983061 QAR983061:QAS983061 QKN983061:QKO983061 QUJ983061:QUK983061 REF983061:REG983061 ROB983061:ROC983061 RXX983061:RXY983061 SHT983061:SHU983061 SRP983061:SRQ983061 TBL983061:TBM983061 TLH983061:TLI983061 TVD983061:TVE983061 UEZ983061:UFA983061 UOV983061:UOW983061 UYR983061:UYS983061 VIN983061:VIO983061 VSJ983061:VSK983061 WCF983061:WCG983061 WMB983061:WMC983061 WVX983061:WVY983061">
      <formula1>COUNTA(A21:O21)=3</formula1>
    </dataValidation>
    <dataValidation type="custom" allowBlank="1" showInputMessage="1" showErrorMessage="1" sqref="N21:O21 JJ21:JK21 TF21:TG21 ADB21:ADC21 AMX21:AMY21 AWT21:AWU21 BGP21:BGQ21 BQL21:BQM21 CAH21:CAI21 CKD21:CKE21 CTZ21:CUA21 DDV21:DDW21 DNR21:DNS21 DXN21:DXO21 EHJ21:EHK21 ERF21:ERG21 FBB21:FBC21 FKX21:FKY21 FUT21:FUU21 GEP21:GEQ21 GOL21:GOM21 GYH21:GYI21 HID21:HIE21 HRZ21:HSA21 IBV21:IBW21 ILR21:ILS21 IVN21:IVO21 JFJ21:JFK21 JPF21:JPG21 JZB21:JZC21 KIX21:KIY21 KST21:KSU21 LCP21:LCQ21 LML21:LMM21 LWH21:LWI21 MGD21:MGE21 MPZ21:MQA21 MZV21:MZW21 NJR21:NJS21 NTN21:NTO21 ODJ21:ODK21 ONF21:ONG21 OXB21:OXC21 PGX21:PGY21 PQT21:PQU21 QAP21:QAQ21 QKL21:QKM21 QUH21:QUI21 RED21:REE21 RNZ21:ROA21 RXV21:RXW21 SHR21:SHS21 SRN21:SRO21 TBJ21:TBK21 TLF21:TLG21 TVB21:TVC21 UEX21:UEY21 UOT21:UOU21 UYP21:UYQ21 VIL21:VIM21 VSH21:VSI21 WCD21:WCE21 WLZ21:WMA21 WVV21:WVW21 N65557:O65557 JJ65557:JK65557 TF65557:TG65557 ADB65557:ADC65557 AMX65557:AMY65557 AWT65557:AWU65557 BGP65557:BGQ65557 BQL65557:BQM65557 CAH65557:CAI65557 CKD65557:CKE65557 CTZ65557:CUA65557 DDV65557:DDW65557 DNR65557:DNS65557 DXN65557:DXO65557 EHJ65557:EHK65557 ERF65557:ERG65557 FBB65557:FBC65557 FKX65557:FKY65557 FUT65557:FUU65557 GEP65557:GEQ65557 GOL65557:GOM65557 GYH65557:GYI65557 HID65557:HIE65557 HRZ65557:HSA65557 IBV65557:IBW65557 ILR65557:ILS65557 IVN65557:IVO65557 JFJ65557:JFK65557 JPF65557:JPG65557 JZB65557:JZC65557 KIX65557:KIY65557 KST65557:KSU65557 LCP65557:LCQ65557 LML65557:LMM65557 LWH65557:LWI65557 MGD65557:MGE65557 MPZ65557:MQA65557 MZV65557:MZW65557 NJR65557:NJS65557 NTN65557:NTO65557 ODJ65557:ODK65557 ONF65557:ONG65557 OXB65557:OXC65557 PGX65557:PGY65557 PQT65557:PQU65557 QAP65557:QAQ65557 QKL65557:QKM65557 QUH65557:QUI65557 RED65557:REE65557 RNZ65557:ROA65557 RXV65557:RXW65557 SHR65557:SHS65557 SRN65557:SRO65557 TBJ65557:TBK65557 TLF65557:TLG65557 TVB65557:TVC65557 UEX65557:UEY65557 UOT65557:UOU65557 UYP65557:UYQ65557 VIL65557:VIM65557 VSH65557:VSI65557 WCD65557:WCE65557 WLZ65557:WMA65557 WVV65557:WVW65557 N131093:O131093 JJ131093:JK131093 TF131093:TG131093 ADB131093:ADC131093 AMX131093:AMY131093 AWT131093:AWU131093 BGP131093:BGQ131093 BQL131093:BQM131093 CAH131093:CAI131093 CKD131093:CKE131093 CTZ131093:CUA131093 DDV131093:DDW131093 DNR131093:DNS131093 DXN131093:DXO131093 EHJ131093:EHK131093 ERF131093:ERG131093 FBB131093:FBC131093 FKX131093:FKY131093 FUT131093:FUU131093 GEP131093:GEQ131093 GOL131093:GOM131093 GYH131093:GYI131093 HID131093:HIE131093 HRZ131093:HSA131093 IBV131093:IBW131093 ILR131093:ILS131093 IVN131093:IVO131093 JFJ131093:JFK131093 JPF131093:JPG131093 JZB131093:JZC131093 KIX131093:KIY131093 KST131093:KSU131093 LCP131093:LCQ131093 LML131093:LMM131093 LWH131093:LWI131093 MGD131093:MGE131093 MPZ131093:MQA131093 MZV131093:MZW131093 NJR131093:NJS131093 NTN131093:NTO131093 ODJ131093:ODK131093 ONF131093:ONG131093 OXB131093:OXC131093 PGX131093:PGY131093 PQT131093:PQU131093 QAP131093:QAQ131093 QKL131093:QKM131093 QUH131093:QUI131093 RED131093:REE131093 RNZ131093:ROA131093 RXV131093:RXW131093 SHR131093:SHS131093 SRN131093:SRO131093 TBJ131093:TBK131093 TLF131093:TLG131093 TVB131093:TVC131093 UEX131093:UEY131093 UOT131093:UOU131093 UYP131093:UYQ131093 VIL131093:VIM131093 VSH131093:VSI131093 WCD131093:WCE131093 WLZ131093:WMA131093 WVV131093:WVW131093 N196629:O196629 JJ196629:JK196629 TF196629:TG196629 ADB196629:ADC196629 AMX196629:AMY196629 AWT196629:AWU196629 BGP196629:BGQ196629 BQL196629:BQM196629 CAH196629:CAI196629 CKD196629:CKE196629 CTZ196629:CUA196629 DDV196629:DDW196629 DNR196629:DNS196629 DXN196629:DXO196629 EHJ196629:EHK196629 ERF196629:ERG196629 FBB196629:FBC196629 FKX196629:FKY196629 FUT196629:FUU196629 GEP196629:GEQ196629 GOL196629:GOM196629 GYH196629:GYI196629 HID196629:HIE196629 HRZ196629:HSA196629 IBV196629:IBW196629 ILR196629:ILS196629 IVN196629:IVO196629 JFJ196629:JFK196629 JPF196629:JPG196629 JZB196629:JZC196629 KIX196629:KIY196629 KST196629:KSU196629 LCP196629:LCQ196629 LML196629:LMM196629 LWH196629:LWI196629 MGD196629:MGE196629 MPZ196629:MQA196629 MZV196629:MZW196629 NJR196629:NJS196629 NTN196629:NTO196629 ODJ196629:ODK196629 ONF196629:ONG196629 OXB196629:OXC196629 PGX196629:PGY196629 PQT196629:PQU196629 QAP196629:QAQ196629 QKL196629:QKM196629 QUH196629:QUI196629 RED196629:REE196629 RNZ196629:ROA196629 RXV196629:RXW196629 SHR196629:SHS196629 SRN196629:SRO196629 TBJ196629:TBK196629 TLF196629:TLG196629 TVB196629:TVC196629 UEX196629:UEY196629 UOT196629:UOU196629 UYP196629:UYQ196629 VIL196629:VIM196629 VSH196629:VSI196629 WCD196629:WCE196629 WLZ196629:WMA196629 WVV196629:WVW196629 N262165:O262165 JJ262165:JK262165 TF262165:TG262165 ADB262165:ADC262165 AMX262165:AMY262165 AWT262165:AWU262165 BGP262165:BGQ262165 BQL262165:BQM262165 CAH262165:CAI262165 CKD262165:CKE262165 CTZ262165:CUA262165 DDV262165:DDW262165 DNR262165:DNS262165 DXN262165:DXO262165 EHJ262165:EHK262165 ERF262165:ERG262165 FBB262165:FBC262165 FKX262165:FKY262165 FUT262165:FUU262165 GEP262165:GEQ262165 GOL262165:GOM262165 GYH262165:GYI262165 HID262165:HIE262165 HRZ262165:HSA262165 IBV262165:IBW262165 ILR262165:ILS262165 IVN262165:IVO262165 JFJ262165:JFK262165 JPF262165:JPG262165 JZB262165:JZC262165 KIX262165:KIY262165 KST262165:KSU262165 LCP262165:LCQ262165 LML262165:LMM262165 LWH262165:LWI262165 MGD262165:MGE262165 MPZ262165:MQA262165 MZV262165:MZW262165 NJR262165:NJS262165 NTN262165:NTO262165 ODJ262165:ODK262165 ONF262165:ONG262165 OXB262165:OXC262165 PGX262165:PGY262165 PQT262165:PQU262165 QAP262165:QAQ262165 QKL262165:QKM262165 QUH262165:QUI262165 RED262165:REE262165 RNZ262165:ROA262165 RXV262165:RXW262165 SHR262165:SHS262165 SRN262165:SRO262165 TBJ262165:TBK262165 TLF262165:TLG262165 TVB262165:TVC262165 UEX262165:UEY262165 UOT262165:UOU262165 UYP262165:UYQ262165 VIL262165:VIM262165 VSH262165:VSI262165 WCD262165:WCE262165 WLZ262165:WMA262165 WVV262165:WVW262165 N327701:O327701 JJ327701:JK327701 TF327701:TG327701 ADB327701:ADC327701 AMX327701:AMY327701 AWT327701:AWU327701 BGP327701:BGQ327701 BQL327701:BQM327701 CAH327701:CAI327701 CKD327701:CKE327701 CTZ327701:CUA327701 DDV327701:DDW327701 DNR327701:DNS327701 DXN327701:DXO327701 EHJ327701:EHK327701 ERF327701:ERG327701 FBB327701:FBC327701 FKX327701:FKY327701 FUT327701:FUU327701 GEP327701:GEQ327701 GOL327701:GOM327701 GYH327701:GYI327701 HID327701:HIE327701 HRZ327701:HSA327701 IBV327701:IBW327701 ILR327701:ILS327701 IVN327701:IVO327701 JFJ327701:JFK327701 JPF327701:JPG327701 JZB327701:JZC327701 KIX327701:KIY327701 KST327701:KSU327701 LCP327701:LCQ327701 LML327701:LMM327701 LWH327701:LWI327701 MGD327701:MGE327701 MPZ327701:MQA327701 MZV327701:MZW327701 NJR327701:NJS327701 NTN327701:NTO327701 ODJ327701:ODK327701 ONF327701:ONG327701 OXB327701:OXC327701 PGX327701:PGY327701 PQT327701:PQU327701 QAP327701:QAQ327701 QKL327701:QKM327701 QUH327701:QUI327701 RED327701:REE327701 RNZ327701:ROA327701 RXV327701:RXW327701 SHR327701:SHS327701 SRN327701:SRO327701 TBJ327701:TBK327701 TLF327701:TLG327701 TVB327701:TVC327701 UEX327701:UEY327701 UOT327701:UOU327701 UYP327701:UYQ327701 VIL327701:VIM327701 VSH327701:VSI327701 WCD327701:WCE327701 WLZ327701:WMA327701 WVV327701:WVW327701 N393237:O393237 JJ393237:JK393237 TF393237:TG393237 ADB393237:ADC393237 AMX393237:AMY393237 AWT393237:AWU393237 BGP393237:BGQ393237 BQL393237:BQM393237 CAH393237:CAI393237 CKD393237:CKE393237 CTZ393237:CUA393237 DDV393237:DDW393237 DNR393237:DNS393237 DXN393237:DXO393237 EHJ393237:EHK393237 ERF393237:ERG393237 FBB393237:FBC393237 FKX393237:FKY393237 FUT393237:FUU393237 GEP393237:GEQ393237 GOL393237:GOM393237 GYH393237:GYI393237 HID393237:HIE393237 HRZ393237:HSA393237 IBV393237:IBW393237 ILR393237:ILS393237 IVN393237:IVO393237 JFJ393237:JFK393237 JPF393237:JPG393237 JZB393237:JZC393237 KIX393237:KIY393237 KST393237:KSU393237 LCP393237:LCQ393237 LML393237:LMM393237 LWH393237:LWI393237 MGD393237:MGE393237 MPZ393237:MQA393237 MZV393237:MZW393237 NJR393237:NJS393237 NTN393237:NTO393237 ODJ393237:ODK393237 ONF393237:ONG393237 OXB393237:OXC393237 PGX393237:PGY393237 PQT393237:PQU393237 QAP393237:QAQ393237 QKL393237:QKM393237 QUH393237:QUI393237 RED393237:REE393237 RNZ393237:ROA393237 RXV393237:RXW393237 SHR393237:SHS393237 SRN393237:SRO393237 TBJ393237:TBK393237 TLF393237:TLG393237 TVB393237:TVC393237 UEX393237:UEY393237 UOT393237:UOU393237 UYP393237:UYQ393237 VIL393237:VIM393237 VSH393237:VSI393237 WCD393237:WCE393237 WLZ393237:WMA393237 WVV393237:WVW393237 N458773:O458773 JJ458773:JK458773 TF458773:TG458773 ADB458773:ADC458773 AMX458773:AMY458773 AWT458773:AWU458773 BGP458773:BGQ458773 BQL458773:BQM458773 CAH458773:CAI458773 CKD458773:CKE458773 CTZ458773:CUA458773 DDV458773:DDW458773 DNR458773:DNS458773 DXN458773:DXO458773 EHJ458773:EHK458773 ERF458773:ERG458773 FBB458773:FBC458773 FKX458773:FKY458773 FUT458773:FUU458773 GEP458773:GEQ458773 GOL458773:GOM458773 GYH458773:GYI458773 HID458773:HIE458773 HRZ458773:HSA458773 IBV458773:IBW458773 ILR458773:ILS458773 IVN458773:IVO458773 JFJ458773:JFK458773 JPF458773:JPG458773 JZB458773:JZC458773 KIX458773:KIY458773 KST458773:KSU458773 LCP458773:LCQ458773 LML458773:LMM458773 LWH458773:LWI458773 MGD458773:MGE458773 MPZ458773:MQA458773 MZV458773:MZW458773 NJR458773:NJS458773 NTN458773:NTO458773 ODJ458773:ODK458773 ONF458773:ONG458773 OXB458773:OXC458773 PGX458773:PGY458773 PQT458773:PQU458773 QAP458773:QAQ458773 QKL458773:QKM458773 QUH458773:QUI458773 RED458773:REE458773 RNZ458773:ROA458773 RXV458773:RXW458773 SHR458773:SHS458773 SRN458773:SRO458773 TBJ458773:TBK458773 TLF458773:TLG458773 TVB458773:TVC458773 UEX458773:UEY458773 UOT458773:UOU458773 UYP458773:UYQ458773 VIL458773:VIM458773 VSH458773:VSI458773 WCD458773:WCE458773 WLZ458773:WMA458773 WVV458773:WVW458773 N524309:O524309 JJ524309:JK524309 TF524309:TG524309 ADB524309:ADC524309 AMX524309:AMY524309 AWT524309:AWU524309 BGP524309:BGQ524309 BQL524309:BQM524309 CAH524309:CAI524309 CKD524309:CKE524309 CTZ524309:CUA524309 DDV524309:DDW524309 DNR524309:DNS524309 DXN524309:DXO524309 EHJ524309:EHK524309 ERF524309:ERG524309 FBB524309:FBC524309 FKX524309:FKY524309 FUT524309:FUU524309 GEP524309:GEQ524309 GOL524309:GOM524309 GYH524309:GYI524309 HID524309:HIE524309 HRZ524309:HSA524309 IBV524309:IBW524309 ILR524309:ILS524309 IVN524309:IVO524309 JFJ524309:JFK524309 JPF524309:JPG524309 JZB524309:JZC524309 KIX524309:KIY524309 KST524309:KSU524309 LCP524309:LCQ524309 LML524309:LMM524309 LWH524309:LWI524309 MGD524309:MGE524309 MPZ524309:MQA524309 MZV524309:MZW524309 NJR524309:NJS524309 NTN524309:NTO524309 ODJ524309:ODK524309 ONF524309:ONG524309 OXB524309:OXC524309 PGX524309:PGY524309 PQT524309:PQU524309 QAP524309:QAQ524309 QKL524309:QKM524309 QUH524309:QUI524309 RED524309:REE524309 RNZ524309:ROA524309 RXV524309:RXW524309 SHR524309:SHS524309 SRN524309:SRO524309 TBJ524309:TBK524309 TLF524309:TLG524309 TVB524309:TVC524309 UEX524309:UEY524309 UOT524309:UOU524309 UYP524309:UYQ524309 VIL524309:VIM524309 VSH524309:VSI524309 WCD524309:WCE524309 WLZ524309:WMA524309 WVV524309:WVW524309 N589845:O589845 JJ589845:JK589845 TF589845:TG589845 ADB589845:ADC589845 AMX589845:AMY589845 AWT589845:AWU589845 BGP589845:BGQ589845 BQL589845:BQM589845 CAH589845:CAI589845 CKD589845:CKE589845 CTZ589845:CUA589845 DDV589845:DDW589845 DNR589845:DNS589845 DXN589845:DXO589845 EHJ589845:EHK589845 ERF589845:ERG589845 FBB589845:FBC589845 FKX589845:FKY589845 FUT589845:FUU589845 GEP589845:GEQ589845 GOL589845:GOM589845 GYH589845:GYI589845 HID589845:HIE589845 HRZ589845:HSA589845 IBV589845:IBW589845 ILR589845:ILS589845 IVN589845:IVO589845 JFJ589845:JFK589845 JPF589845:JPG589845 JZB589845:JZC589845 KIX589845:KIY589845 KST589845:KSU589845 LCP589845:LCQ589845 LML589845:LMM589845 LWH589845:LWI589845 MGD589845:MGE589845 MPZ589845:MQA589845 MZV589845:MZW589845 NJR589845:NJS589845 NTN589845:NTO589845 ODJ589845:ODK589845 ONF589845:ONG589845 OXB589845:OXC589845 PGX589845:PGY589845 PQT589845:PQU589845 QAP589845:QAQ589845 QKL589845:QKM589845 QUH589845:QUI589845 RED589845:REE589845 RNZ589845:ROA589845 RXV589845:RXW589845 SHR589845:SHS589845 SRN589845:SRO589845 TBJ589845:TBK589845 TLF589845:TLG589845 TVB589845:TVC589845 UEX589845:UEY589845 UOT589845:UOU589845 UYP589845:UYQ589845 VIL589845:VIM589845 VSH589845:VSI589845 WCD589845:WCE589845 WLZ589845:WMA589845 WVV589845:WVW589845 N655381:O655381 JJ655381:JK655381 TF655381:TG655381 ADB655381:ADC655381 AMX655381:AMY655381 AWT655381:AWU655381 BGP655381:BGQ655381 BQL655381:BQM655381 CAH655381:CAI655381 CKD655381:CKE655381 CTZ655381:CUA655381 DDV655381:DDW655381 DNR655381:DNS655381 DXN655381:DXO655381 EHJ655381:EHK655381 ERF655381:ERG655381 FBB655381:FBC655381 FKX655381:FKY655381 FUT655381:FUU655381 GEP655381:GEQ655381 GOL655381:GOM655381 GYH655381:GYI655381 HID655381:HIE655381 HRZ655381:HSA655381 IBV655381:IBW655381 ILR655381:ILS655381 IVN655381:IVO655381 JFJ655381:JFK655381 JPF655381:JPG655381 JZB655381:JZC655381 KIX655381:KIY655381 KST655381:KSU655381 LCP655381:LCQ655381 LML655381:LMM655381 LWH655381:LWI655381 MGD655381:MGE655381 MPZ655381:MQA655381 MZV655381:MZW655381 NJR655381:NJS655381 NTN655381:NTO655381 ODJ655381:ODK655381 ONF655381:ONG655381 OXB655381:OXC655381 PGX655381:PGY655381 PQT655381:PQU655381 QAP655381:QAQ655381 QKL655381:QKM655381 QUH655381:QUI655381 RED655381:REE655381 RNZ655381:ROA655381 RXV655381:RXW655381 SHR655381:SHS655381 SRN655381:SRO655381 TBJ655381:TBK655381 TLF655381:TLG655381 TVB655381:TVC655381 UEX655381:UEY655381 UOT655381:UOU655381 UYP655381:UYQ655381 VIL655381:VIM655381 VSH655381:VSI655381 WCD655381:WCE655381 WLZ655381:WMA655381 WVV655381:WVW655381 N720917:O720917 JJ720917:JK720917 TF720917:TG720917 ADB720917:ADC720917 AMX720917:AMY720917 AWT720917:AWU720917 BGP720917:BGQ720917 BQL720917:BQM720917 CAH720917:CAI720917 CKD720917:CKE720917 CTZ720917:CUA720917 DDV720917:DDW720917 DNR720917:DNS720917 DXN720917:DXO720917 EHJ720917:EHK720917 ERF720917:ERG720917 FBB720917:FBC720917 FKX720917:FKY720917 FUT720917:FUU720917 GEP720917:GEQ720917 GOL720917:GOM720917 GYH720917:GYI720917 HID720917:HIE720917 HRZ720917:HSA720917 IBV720917:IBW720917 ILR720917:ILS720917 IVN720917:IVO720917 JFJ720917:JFK720917 JPF720917:JPG720917 JZB720917:JZC720917 KIX720917:KIY720917 KST720917:KSU720917 LCP720917:LCQ720917 LML720917:LMM720917 LWH720917:LWI720917 MGD720917:MGE720917 MPZ720917:MQA720917 MZV720917:MZW720917 NJR720917:NJS720917 NTN720917:NTO720917 ODJ720917:ODK720917 ONF720917:ONG720917 OXB720917:OXC720917 PGX720917:PGY720917 PQT720917:PQU720917 QAP720917:QAQ720917 QKL720917:QKM720917 QUH720917:QUI720917 RED720917:REE720917 RNZ720917:ROA720917 RXV720917:RXW720917 SHR720917:SHS720917 SRN720917:SRO720917 TBJ720917:TBK720917 TLF720917:TLG720917 TVB720917:TVC720917 UEX720917:UEY720917 UOT720917:UOU720917 UYP720917:UYQ720917 VIL720917:VIM720917 VSH720917:VSI720917 WCD720917:WCE720917 WLZ720917:WMA720917 WVV720917:WVW720917 N786453:O786453 JJ786453:JK786453 TF786453:TG786453 ADB786453:ADC786453 AMX786453:AMY786453 AWT786453:AWU786453 BGP786453:BGQ786453 BQL786453:BQM786453 CAH786453:CAI786453 CKD786453:CKE786453 CTZ786453:CUA786453 DDV786453:DDW786453 DNR786453:DNS786453 DXN786453:DXO786453 EHJ786453:EHK786453 ERF786453:ERG786453 FBB786453:FBC786453 FKX786453:FKY786453 FUT786453:FUU786453 GEP786453:GEQ786453 GOL786453:GOM786453 GYH786453:GYI786453 HID786453:HIE786453 HRZ786453:HSA786453 IBV786453:IBW786453 ILR786453:ILS786453 IVN786453:IVO786453 JFJ786453:JFK786453 JPF786453:JPG786453 JZB786453:JZC786453 KIX786453:KIY786453 KST786453:KSU786453 LCP786453:LCQ786453 LML786453:LMM786453 LWH786453:LWI786453 MGD786453:MGE786453 MPZ786453:MQA786453 MZV786453:MZW786453 NJR786453:NJS786453 NTN786453:NTO786453 ODJ786453:ODK786453 ONF786453:ONG786453 OXB786453:OXC786453 PGX786453:PGY786453 PQT786453:PQU786453 QAP786453:QAQ786453 QKL786453:QKM786453 QUH786453:QUI786453 RED786453:REE786453 RNZ786453:ROA786453 RXV786453:RXW786453 SHR786453:SHS786453 SRN786453:SRO786453 TBJ786453:TBK786453 TLF786453:TLG786453 TVB786453:TVC786453 UEX786453:UEY786453 UOT786453:UOU786453 UYP786453:UYQ786453 VIL786453:VIM786453 VSH786453:VSI786453 WCD786453:WCE786453 WLZ786453:WMA786453 WVV786453:WVW786453 N851989:O851989 JJ851989:JK851989 TF851989:TG851989 ADB851989:ADC851989 AMX851989:AMY851989 AWT851989:AWU851989 BGP851989:BGQ851989 BQL851989:BQM851989 CAH851989:CAI851989 CKD851989:CKE851989 CTZ851989:CUA851989 DDV851989:DDW851989 DNR851989:DNS851989 DXN851989:DXO851989 EHJ851989:EHK851989 ERF851989:ERG851989 FBB851989:FBC851989 FKX851989:FKY851989 FUT851989:FUU851989 GEP851989:GEQ851989 GOL851989:GOM851989 GYH851989:GYI851989 HID851989:HIE851989 HRZ851989:HSA851989 IBV851989:IBW851989 ILR851989:ILS851989 IVN851989:IVO851989 JFJ851989:JFK851989 JPF851989:JPG851989 JZB851989:JZC851989 KIX851989:KIY851989 KST851989:KSU851989 LCP851989:LCQ851989 LML851989:LMM851989 LWH851989:LWI851989 MGD851989:MGE851989 MPZ851989:MQA851989 MZV851989:MZW851989 NJR851989:NJS851989 NTN851989:NTO851989 ODJ851989:ODK851989 ONF851989:ONG851989 OXB851989:OXC851989 PGX851989:PGY851989 PQT851989:PQU851989 QAP851989:QAQ851989 QKL851989:QKM851989 QUH851989:QUI851989 RED851989:REE851989 RNZ851989:ROA851989 RXV851989:RXW851989 SHR851989:SHS851989 SRN851989:SRO851989 TBJ851989:TBK851989 TLF851989:TLG851989 TVB851989:TVC851989 UEX851989:UEY851989 UOT851989:UOU851989 UYP851989:UYQ851989 VIL851989:VIM851989 VSH851989:VSI851989 WCD851989:WCE851989 WLZ851989:WMA851989 WVV851989:WVW851989 N917525:O917525 JJ917525:JK917525 TF917525:TG917525 ADB917525:ADC917525 AMX917525:AMY917525 AWT917525:AWU917525 BGP917525:BGQ917525 BQL917525:BQM917525 CAH917525:CAI917525 CKD917525:CKE917525 CTZ917525:CUA917525 DDV917525:DDW917525 DNR917525:DNS917525 DXN917525:DXO917525 EHJ917525:EHK917525 ERF917525:ERG917525 FBB917525:FBC917525 FKX917525:FKY917525 FUT917525:FUU917525 GEP917525:GEQ917525 GOL917525:GOM917525 GYH917525:GYI917525 HID917525:HIE917525 HRZ917525:HSA917525 IBV917525:IBW917525 ILR917525:ILS917525 IVN917525:IVO917525 JFJ917525:JFK917525 JPF917525:JPG917525 JZB917525:JZC917525 KIX917525:KIY917525 KST917525:KSU917525 LCP917525:LCQ917525 LML917525:LMM917525 LWH917525:LWI917525 MGD917525:MGE917525 MPZ917525:MQA917525 MZV917525:MZW917525 NJR917525:NJS917525 NTN917525:NTO917525 ODJ917525:ODK917525 ONF917525:ONG917525 OXB917525:OXC917525 PGX917525:PGY917525 PQT917525:PQU917525 QAP917525:QAQ917525 QKL917525:QKM917525 QUH917525:QUI917525 RED917525:REE917525 RNZ917525:ROA917525 RXV917525:RXW917525 SHR917525:SHS917525 SRN917525:SRO917525 TBJ917525:TBK917525 TLF917525:TLG917525 TVB917525:TVC917525 UEX917525:UEY917525 UOT917525:UOU917525 UYP917525:UYQ917525 VIL917525:VIM917525 VSH917525:VSI917525 WCD917525:WCE917525 WLZ917525:WMA917525 WVV917525:WVW917525 N983061:O983061 JJ983061:JK983061 TF983061:TG983061 ADB983061:ADC983061 AMX983061:AMY983061 AWT983061:AWU983061 BGP983061:BGQ983061 BQL983061:BQM983061 CAH983061:CAI983061 CKD983061:CKE983061 CTZ983061:CUA983061 DDV983061:DDW983061 DNR983061:DNS983061 DXN983061:DXO983061 EHJ983061:EHK983061 ERF983061:ERG983061 FBB983061:FBC983061 FKX983061:FKY983061 FUT983061:FUU983061 GEP983061:GEQ983061 GOL983061:GOM983061 GYH983061:GYI983061 HID983061:HIE983061 HRZ983061:HSA983061 IBV983061:IBW983061 ILR983061:ILS983061 IVN983061:IVO983061 JFJ983061:JFK983061 JPF983061:JPG983061 JZB983061:JZC983061 KIX983061:KIY983061 KST983061:KSU983061 LCP983061:LCQ983061 LML983061:LMM983061 LWH983061:LWI983061 MGD983061:MGE983061 MPZ983061:MQA983061 MZV983061:MZW983061 NJR983061:NJS983061 NTN983061:NTO983061 ODJ983061:ODK983061 ONF983061:ONG983061 OXB983061:OXC983061 PGX983061:PGY983061 PQT983061:PQU983061 QAP983061:QAQ983061 QKL983061:QKM983061 QUH983061:QUI983061 RED983061:REE983061 RNZ983061:ROA983061 RXV983061:RXW983061 SHR983061:SHS983061 SRN983061:SRO983061 TBJ983061:TBK983061 TLF983061:TLG983061 TVB983061:TVC983061 UEX983061:UEY983061 UOT983061:UOU983061 UYP983061:UYQ983061 VIL983061:VIM983061 VSH983061:VSI983061 WCD983061:WCE983061 WLZ983061:WMA983061 WVV983061:WVW983061">
      <formula1>COUNTA(A21:M21)=2</formula1>
    </dataValidation>
    <dataValidation type="custom" allowBlank="1" showInputMessage="1" showErrorMessage="1" sqref="G21:M21 JC21:JI21 SY21:TE21 ACU21:ADA21 AMQ21:AMW21 AWM21:AWS21 BGI21:BGO21 BQE21:BQK21 CAA21:CAG21 CJW21:CKC21 CTS21:CTY21 DDO21:DDU21 DNK21:DNQ21 DXG21:DXM21 EHC21:EHI21 EQY21:ERE21 FAU21:FBA21 FKQ21:FKW21 FUM21:FUS21 GEI21:GEO21 GOE21:GOK21 GYA21:GYG21 HHW21:HIC21 HRS21:HRY21 IBO21:IBU21 ILK21:ILQ21 IVG21:IVM21 JFC21:JFI21 JOY21:JPE21 JYU21:JZA21 KIQ21:KIW21 KSM21:KSS21 LCI21:LCO21 LME21:LMK21 LWA21:LWG21 MFW21:MGC21 MPS21:MPY21 MZO21:MZU21 NJK21:NJQ21 NTG21:NTM21 ODC21:ODI21 OMY21:ONE21 OWU21:OXA21 PGQ21:PGW21 PQM21:PQS21 QAI21:QAO21 QKE21:QKK21 QUA21:QUG21 RDW21:REC21 RNS21:RNY21 RXO21:RXU21 SHK21:SHQ21 SRG21:SRM21 TBC21:TBI21 TKY21:TLE21 TUU21:TVA21 UEQ21:UEW21 UOM21:UOS21 UYI21:UYO21 VIE21:VIK21 VSA21:VSG21 WBW21:WCC21 WLS21:WLY21 WVO21:WVU21 G65557:M65557 JC65557:JI65557 SY65557:TE65557 ACU65557:ADA65557 AMQ65557:AMW65557 AWM65557:AWS65557 BGI65557:BGO65557 BQE65557:BQK65557 CAA65557:CAG65557 CJW65557:CKC65557 CTS65557:CTY65557 DDO65557:DDU65557 DNK65557:DNQ65557 DXG65557:DXM65557 EHC65557:EHI65557 EQY65557:ERE65557 FAU65557:FBA65557 FKQ65557:FKW65557 FUM65557:FUS65557 GEI65557:GEO65557 GOE65557:GOK65557 GYA65557:GYG65557 HHW65557:HIC65557 HRS65557:HRY65557 IBO65557:IBU65557 ILK65557:ILQ65557 IVG65557:IVM65557 JFC65557:JFI65557 JOY65557:JPE65557 JYU65557:JZA65557 KIQ65557:KIW65557 KSM65557:KSS65557 LCI65557:LCO65557 LME65557:LMK65557 LWA65557:LWG65557 MFW65557:MGC65557 MPS65557:MPY65557 MZO65557:MZU65557 NJK65557:NJQ65557 NTG65557:NTM65557 ODC65557:ODI65557 OMY65557:ONE65557 OWU65557:OXA65557 PGQ65557:PGW65557 PQM65557:PQS65557 QAI65557:QAO65557 QKE65557:QKK65557 QUA65557:QUG65557 RDW65557:REC65557 RNS65557:RNY65557 RXO65557:RXU65557 SHK65557:SHQ65557 SRG65557:SRM65557 TBC65557:TBI65557 TKY65557:TLE65557 TUU65557:TVA65557 UEQ65557:UEW65557 UOM65557:UOS65557 UYI65557:UYO65557 VIE65557:VIK65557 VSA65557:VSG65557 WBW65557:WCC65557 WLS65557:WLY65557 WVO65557:WVU65557 G131093:M131093 JC131093:JI131093 SY131093:TE131093 ACU131093:ADA131093 AMQ131093:AMW131093 AWM131093:AWS131093 BGI131093:BGO131093 BQE131093:BQK131093 CAA131093:CAG131093 CJW131093:CKC131093 CTS131093:CTY131093 DDO131093:DDU131093 DNK131093:DNQ131093 DXG131093:DXM131093 EHC131093:EHI131093 EQY131093:ERE131093 FAU131093:FBA131093 FKQ131093:FKW131093 FUM131093:FUS131093 GEI131093:GEO131093 GOE131093:GOK131093 GYA131093:GYG131093 HHW131093:HIC131093 HRS131093:HRY131093 IBO131093:IBU131093 ILK131093:ILQ131093 IVG131093:IVM131093 JFC131093:JFI131093 JOY131093:JPE131093 JYU131093:JZA131093 KIQ131093:KIW131093 KSM131093:KSS131093 LCI131093:LCO131093 LME131093:LMK131093 LWA131093:LWG131093 MFW131093:MGC131093 MPS131093:MPY131093 MZO131093:MZU131093 NJK131093:NJQ131093 NTG131093:NTM131093 ODC131093:ODI131093 OMY131093:ONE131093 OWU131093:OXA131093 PGQ131093:PGW131093 PQM131093:PQS131093 QAI131093:QAO131093 QKE131093:QKK131093 QUA131093:QUG131093 RDW131093:REC131093 RNS131093:RNY131093 RXO131093:RXU131093 SHK131093:SHQ131093 SRG131093:SRM131093 TBC131093:TBI131093 TKY131093:TLE131093 TUU131093:TVA131093 UEQ131093:UEW131093 UOM131093:UOS131093 UYI131093:UYO131093 VIE131093:VIK131093 VSA131093:VSG131093 WBW131093:WCC131093 WLS131093:WLY131093 WVO131093:WVU131093 G196629:M196629 JC196629:JI196629 SY196629:TE196629 ACU196629:ADA196629 AMQ196629:AMW196629 AWM196629:AWS196629 BGI196629:BGO196629 BQE196629:BQK196629 CAA196629:CAG196629 CJW196629:CKC196629 CTS196629:CTY196629 DDO196629:DDU196629 DNK196629:DNQ196629 DXG196629:DXM196629 EHC196629:EHI196629 EQY196629:ERE196629 FAU196629:FBA196629 FKQ196629:FKW196629 FUM196629:FUS196629 GEI196629:GEO196629 GOE196629:GOK196629 GYA196629:GYG196629 HHW196629:HIC196629 HRS196629:HRY196629 IBO196629:IBU196629 ILK196629:ILQ196629 IVG196629:IVM196629 JFC196629:JFI196629 JOY196629:JPE196629 JYU196629:JZA196629 KIQ196629:KIW196629 KSM196629:KSS196629 LCI196629:LCO196629 LME196629:LMK196629 LWA196629:LWG196629 MFW196629:MGC196629 MPS196629:MPY196629 MZO196629:MZU196629 NJK196629:NJQ196629 NTG196629:NTM196629 ODC196629:ODI196629 OMY196629:ONE196629 OWU196629:OXA196629 PGQ196629:PGW196629 PQM196629:PQS196629 QAI196629:QAO196629 QKE196629:QKK196629 QUA196629:QUG196629 RDW196629:REC196629 RNS196629:RNY196629 RXO196629:RXU196629 SHK196629:SHQ196629 SRG196629:SRM196629 TBC196629:TBI196629 TKY196629:TLE196629 TUU196629:TVA196629 UEQ196629:UEW196629 UOM196629:UOS196629 UYI196629:UYO196629 VIE196629:VIK196629 VSA196629:VSG196629 WBW196629:WCC196629 WLS196629:WLY196629 WVO196629:WVU196629 G262165:M262165 JC262165:JI262165 SY262165:TE262165 ACU262165:ADA262165 AMQ262165:AMW262165 AWM262165:AWS262165 BGI262165:BGO262165 BQE262165:BQK262165 CAA262165:CAG262165 CJW262165:CKC262165 CTS262165:CTY262165 DDO262165:DDU262165 DNK262165:DNQ262165 DXG262165:DXM262165 EHC262165:EHI262165 EQY262165:ERE262165 FAU262165:FBA262165 FKQ262165:FKW262165 FUM262165:FUS262165 GEI262165:GEO262165 GOE262165:GOK262165 GYA262165:GYG262165 HHW262165:HIC262165 HRS262165:HRY262165 IBO262165:IBU262165 ILK262165:ILQ262165 IVG262165:IVM262165 JFC262165:JFI262165 JOY262165:JPE262165 JYU262165:JZA262165 KIQ262165:KIW262165 KSM262165:KSS262165 LCI262165:LCO262165 LME262165:LMK262165 LWA262165:LWG262165 MFW262165:MGC262165 MPS262165:MPY262165 MZO262165:MZU262165 NJK262165:NJQ262165 NTG262165:NTM262165 ODC262165:ODI262165 OMY262165:ONE262165 OWU262165:OXA262165 PGQ262165:PGW262165 PQM262165:PQS262165 QAI262165:QAO262165 QKE262165:QKK262165 QUA262165:QUG262165 RDW262165:REC262165 RNS262165:RNY262165 RXO262165:RXU262165 SHK262165:SHQ262165 SRG262165:SRM262165 TBC262165:TBI262165 TKY262165:TLE262165 TUU262165:TVA262165 UEQ262165:UEW262165 UOM262165:UOS262165 UYI262165:UYO262165 VIE262165:VIK262165 VSA262165:VSG262165 WBW262165:WCC262165 WLS262165:WLY262165 WVO262165:WVU262165 G327701:M327701 JC327701:JI327701 SY327701:TE327701 ACU327701:ADA327701 AMQ327701:AMW327701 AWM327701:AWS327701 BGI327701:BGO327701 BQE327701:BQK327701 CAA327701:CAG327701 CJW327701:CKC327701 CTS327701:CTY327701 DDO327701:DDU327701 DNK327701:DNQ327701 DXG327701:DXM327701 EHC327701:EHI327701 EQY327701:ERE327701 FAU327701:FBA327701 FKQ327701:FKW327701 FUM327701:FUS327701 GEI327701:GEO327701 GOE327701:GOK327701 GYA327701:GYG327701 HHW327701:HIC327701 HRS327701:HRY327701 IBO327701:IBU327701 ILK327701:ILQ327701 IVG327701:IVM327701 JFC327701:JFI327701 JOY327701:JPE327701 JYU327701:JZA327701 KIQ327701:KIW327701 KSM327701:KSS327701 LCI327701:LCO327701 LME327701:LMK327701 LWA327701:LWG327701 MFW327701:MGC327701 MPS327701:MPY327701 MZO327701:MZU327701 NJK327701:NJQ327701 NTG327701:NTM327701 ODC327701:ODI327701 OMY327701:ONE327701 OWU327701:OXA327701 PGQ327701:PGW327701 PQM327701:PQS327701 QAI327701:QAO327701 QKE327701:QKK327701 QUA327701:QUG327701 RDW327701:REC327701 RNS327701:RNY327701 RXO327701:RXU327701 SHK327701:SHQ327701 SRG327701:SRM327701 TBC327701:TBI327701 TKY327701:TLE327701 TUU327701:TVA327701 UEQ327701:UEW327701 UOM327701:UOS327701 UYI327701:UYO327701 VIE327701:VIK327701 VSA327701:VSG327701 WBW327701:WCC327701 WLS327701:WLY327701 WVO327701:WVU327701 G393237:M393237 JC393237:JI393237 SY393237:TE393237 ACU393237:ADA393237 AMQ393237:AMW393237 AWM393237:AWS393237 BGI393237:BGO393237 BQE393237:BQK393237 CAA393237:CAG393237 CJW393237:CKC393237 CTS393237:CTY393237 DDO393237:DDU393237 DNK393237:DNQ393237 DXG393237:DXM393237 EHC393237:EHI393237 EQY393237:ERE393237 FAU393237:FBA393237 FKQ393237:FKW393237 FUM393237:FUS393237 GEI393237:GEO393237 GOE393237:GOK393237 GYA393237:GYG393237 HHW393237:HIC393237 HRS393237:HRY393237 IBO393237:IBU393237 ILK393237:ILQ393237 IVG393237:IVM393237 JFC393237:JFI393237 JOY393237:JPE393237 JYU393237:JZA393237 KIQ393237:KIW393237 KSM393237:KSS393237 LCI393237:LCO393237 LME393237:LMK393237 LWA393237:LWG393237 MFW393237:MGC393237 MPS393237:MPY393237 MZO393237:MZU393237 NJK393237:NJQ393237 NTG393237:NTM393237 ODC393237:ODI393237 OMY393237:ONE393237 OWU393237:OXA393237 PGQ393237:PGW393237 PQM393237:PQS393237 QAI393237:QAO393237 QKE393237:QKK393237 QUA393237:QUG393237 RDW393237:REC393237 RNS393237:RNY393237 RXO393237:RXU393237 SHK393237:SHQ393237 SRG393237:SRM393237 TBC393237:TBI393237 TKY393237:TLE393237 TUU393237:TVA393237 UEQ393237:UEW393237 UOM393237:UOS393237 UYI393237:UYO393237 VIE393237:VIK393237 VSA393237:VSG393237 WBW393237:WCC393237 WLS393237:WLY393237 WVO393237:WVU393237 G458773:M458773 JC458773:JI458773 SY458773:TE458773 ACU458773:ADA458773 AMQ458773:AMW458773 AWM458773:AWS458773 BGI458773:BGO458773 BQE458773:BQK458773 CAA458773:CAG458773 CJW458773:CKC458773 CTS458773:CTY458773 DDO458773:DDU458773 DNK458773:DNQ458773 DXG458773:DXM458773 EHC458773:EHI458773 EQY458773:ERE458773 FAU458773:FBA458773 FKQ458773:FKW458773 FUM458773:FUS458773 GEI458773:GEO458773 GOE458773:GOK458773 GYA458773:GYG458773 HHW458773:HIC458773 HRS458773:HRY458773 IBO458773:IBU458773 ILK458773:ILQ458773 IVG458773:IVM458773 JFC458773:JFI458773 JOY458773:JPE458773 JYU458773:JZA458773 KIQ458773:KIW458773 KSM458773:KSS458773 LCI458773:LCO458773 LME458773:LMK458773 LWA458773:LWG458773 MFW458773:MGC458773 MPS458773:MPY458773 MZO458773:MZU458773 NJK458773:NJQ458773 NTG458773:NTM458773 ODC458773:ODI458773 OMY458773:ONE458773 OWU458773:OXA458773 PGQ458773:PGW458773 PQM458773:PQS458773 QAI458773:QAO458773 QKE458773:QKK458773 QUA458773:QUG458773 RDW458773:REC458773 RNS458773:RNY458773 RXO458773:RXU458773 SHK458773:SHQ458773 SRG458773:SRM458773 TBC458773:TBI458773 TKY458773:TLE458773 TUU458773:TVA458773 UEQ458773:UEW458773 UOM458773:UOS458773 UYI458773:UYO458773 VIE458773:VIK458773 VSA458773:VSG458773 WBW458773:WCC458773 WLS458773:WLY458773 WVO458773:WVU458773 G524309:M524309 JC524309:JI524309 SY524309:TE524309 ACU524309:ADA524309 AMQ524309:AMW524309 AWM524309:AWS524309 BGI524309:BGO524309 BQE524309:BQK524309 CAA524309:CAG524309 CJW524309:CKC524309 CTS524309:CTY524309 DDO524309:DDU524309 DNK524309:DNQ524309 DXG524309:DXM524309 EHC524309:EHI524309 EQY524309:ERE524309 FAU524309:FBA524309 FKQ524309:FKW524309 FUM524309:FUS524309 GEI524309:GEO524309 GOE524309:GOK524309 GYA524309:GYG524309 HHW524309:HIC524309 HRS524309:HRY524309 IBO524309:IBU524309 ILK524309:ILQ524309 IVG524309:IVM524309 JFC524309:JFI524309 JOY524309:JPE524309 JYU524309:JZA524309 KIQ524309:KIW524309 KSM524309:KSS524309 LCI524309:LCO524309 LME524309:LMK524309 LWA524309:LWG524309 MFW524309:MGC524309 MPS524309:MPY524309 MZO524309:MZU524309 NJK524309:NJQ524309 NTG524309:NTM524309 ODC524309:ODI524309 OMY524309:ONE524309 OWU524309:OXA524309 PGQ524309:PGW524309 PQM524309:PQS524309 QAI524309:QAO524309 QKE524309:QKK524309 QUA524309:QUG524309 RDW524309:REC524309 RNS524309:RNY524309 RXO524309:RXU524309 SHK524309:SHQ524309 SRG524309:SRM524309 TBC524309:TBI524309 TKY524309:TLE524309 TUU524309:TVA524309 UEQ524309:UEW524309 UOM524309:UOS524309 UYI524309:UYO524309 VIE524309:VIK524309 VSA524309:VSG524309 WBW524309:WCC524309 WLS524309:WLY524309 WVO524309:WVU524309 G589845:M589845 JC589845:JI589845 SY589845:TE589845 ACU589845:ADA589845 AMQ589845:AMW589845 AWM589845:AWS589845 BGI589845:BGO589845 BQE589845:BQK589845 CAA589845:CAG589845 CJW589845:CKC589845 CTS589845:CTY589845 DDO589845:DDU589845 DNK589845:DNQ589845 DXG589845:DXM589845 EHC589845:EHI589845 EQY589845:ERE589845 FAU589845:FBA589845 FKQ589845:FKW589845 FUM589845:FUS589845 GEI589845:GEO589845 GOE589845:GOK589845 GYA589845:GYG589845 HHW589845:HIC589845 HRS589845:HRY589845 IBO589845:IBU589845 ILK589845:ILQ589845 IVG589845:IVM589845 JFC589845:JFI589845 JOY589845:JPE589845 JYU589845:JZA589845 KIQ589845:KIW589845 KSM589845:KSS589845 LCI589845:LCO589845 LME589845:LMK589845 LWA589845:LWG589845 MFW589845:MGC589845 MPS589845:MPY589845 MZO589845:MZU589845 NJK589845:NJQ589845 NTG589845:NTM589845 ODC589845:ODI589845 OMY589845:ONE589845 OWU589845:OXA589845 PGQ589845:PGW589845 PQM589845:PQS589845 QAI589845:QAO589845 QKE589845:QKK589845 QUA589845:QUG589845 RDW589845:REC589845 RNS589845:RNY589845 RXO589845:RXU589845 SHK589845:SHQ589845 SRG589845:SRM589845 TBC589845:TBI589845 TKY589845:TLE589845 TUU589845:TVA589845 UEQ589845:UEW589845 UOM589845:UOS589845 UYI589845:UYO589845 VIE589845:VIK589845 VSA589845:VSG589845 WBW589845:WCC589845 WLS589845:WLY589845 WVO589845:WVU589845 G655381:M655381 JC655381:JI655381 SY655381:TE655381 ACU655381:ADA655381 AMQ655381:AMW655381 AWM655381:AWS655381 BGI655381:BGO655381 BQE655381:BQK655381 CAA655381:CAG655381 CJW655381:CKC655381 CTS655381:CTY655381 DDO655381:DDU655381 DNK655381:DNQ655381 DXG655381:DXM655381 EHC655381:EHI655381 EQY655381:ERE655381 FAU655381:FBA655381 FKQ655381:FKW655381 FUM655381:FUS655381 GEI655381:GEO655381 GOE655381:GOK655381 GYA655381:GYG655381 HHW655381:HIC655381 HRS655381:HRY655381 IBO655381:IBU655381 ILK655381:ILQ655381 IVG655381:IVM655381 JFC655381:JFI655381 JOY655381:JPE655381 JYU655381:JZA655381 KIQ655381:KIW655381 KSM655381:KSS655381 LCI655381:LCO655381 LME655381:LMK655381 LWA655381:LWG655381 MFW655381:MGC655381 MPS655381:MPY655381 MZO655381:MZU655381 NJK655381:NJQ655381 NTG655381:NTM655381 ODC655381:ODI655381 OMY655381:ONE655381 OWU655381:OXA655381 PGQ655381:PGW655381 PQM655381:PQS655381 QAI655381:QAO655381 QKE655381:QKK655381 QUA655381:QUG655381 RDW655381:REC655381 RNS655381:RNY655381 RXO655381:RXU655381 SHK655381:SHQ655381 SRG655381:SRM655381 TBC655381:TBI655381 TKY655381:TLE655381 TUU655381:TVA655381 UEQ655381:UEW655381 UOM655381:UOS655381 UYI655381:UYO655381 VIE655381:VIK655381 VSA655381:VSG655381 WBW655381:WCC655381 WLS655381:WLY655381 WVO655381:WVU655381 G720917:M720917 JC720917:JI720917 SY720917:TE720917 ACU720917:ADA720917 AMQ720917:AMW720917 AWM720917:AWS720917 BGI720917:BGO720917 BQE720917:BQK720917 CAA720917:CAG720917 CJW720917:CKC720917 CTS720917:CTY720917 DDO720917:DDU720917 DNK720917:DNQ720917 DXG720917:DXM720917 EHC720917:EHI720917 EQY720917:ERE720917 FAU720917:FBA720917 FKQ720917:FKW720917 FUM720917:FUS720917 GEI720917:GEO720917 GOE720917:GOK720917 GYA720917:GYG720917 HHW720917:HIC720917 HRS720917:HRY720917 IBO720917:IBU720917 ILK720917:ILQ720917 IVG720917:IVM720917 JFC720917:JFI720917 JOY720917:JPE720917 JYU720917:JZA720917 KIQ720917:KIW720917 KSM720917:KSS720917 LCI720917:LCO720917 LME720917:LMK720917 LWA720917:LWG720917 MFW720917:MGC720917 MPS720917:MPY720917 MZO720917:MZU720917 NJK720917:NJQ720917 NTG720917:NTM720917 ODC720917:ODI720917 OMY720917:ONE720917 OWU720917:OXA720917 PGQ720917:PGW720917 PQM720917:PQS720917 QAI720917:QAO720917 QKE720917:QKK720917 QUA720917:QUG720917 RDW720917:REC720917 RNS720917:RNY720917 RXO720917:RXU720917 SHK720917:SHQ720917 SRG720917:SRM720917 TBC720917:TBI720917 TKY720917:TLE720917 TUU720917:TVA720917 UEQ720917:UEW720917 UOM720917:UOS720917 UYI720917:UYO720917 VIE720917:VIK720917 VSA720917:VSG720917 WBW720917:WCC720917 WLS720917:WLY720917 WVO720917:WVU720917 G786453:M786453 JC786453:JI786453 SY786453:TE786453 ACU786453:ADA786453 AMQ786453:AMW786453 AWM786453:AWS786453 BGI786453:BGO786453 BQE786453:BQK786453 CAA786453:CAG786453 CJW786453:CKC786453 CTS786453:CTY786453 DDO786453:DDU786453 DNK786453:DNQ786453 DXG786453:DXM786453 EHC786453:EHI786453 EQY786453:ERE786453 FAU786453:FBA786453 FKQ786453:FKW786453 FUM786453:FUS786453 GEI786453:GEO786453 GOE786453:GOK786453 GYA786453:GYG786453 HHW786453:HIC786453 HRS786453:HRY786453 IBO786453:IBU786453 ILK786453:ILQ786453 IVG786453:IVM786453 JFC786453:JFI786453 JOY786453:JPE786453 JYU786453:JZA786453 KIQ786453:KIW786453 KSM786453:KSS786453 LCI786453:LCO786453 LME786453:LMK786453 LWA786453:LWG786453 MFW786453:MGC786453 MPS786453:MPY786453 MZO786453:MZU786453 NJK786453:NJQ786453 NTG786453:NTM786453 ODC786453:ODI786453 OMY786453:ONE786453 OWU786453:OXA786453 PGQ786453:PGW786453 PQM786453:PQS786453 QAI786453:QAO786453 QKE786453:QKK786453 QUA786453:QUG786453 RDW786453:REC786453 RNS786453:RNY786453 RXO786453:RXU786453 SHK786453:SHQ786453 SRG786453:SRM786453 TBC786453:TBI786453 TKY786453:TLE786453 TUU786453:TVA786453 UEQ786453:UEW786453 UOM786453:UOS786453 UYI786453:UYO786453 VIE786453:VIK786453 VSA786453:VSG786453 WBW786453:WCC786453 WLS786453:WLY786453 WVO786453:WVU786453 G851989:M851989 JC851989:JI851989 SY851989:TE851989 ACU851989:ADA851989 AMQ851989:AMW851989 AWM851989:AWS851989 BGI851989:BGO851989 BQE851989:BQK851989 CAA851989:CAG851989 CJW851989:CKC851989 CTS851989:CTY851989 DDO851989:DDU851989 DNK851989:DNQ851989 DXG851989:DXM851989 EHC851989:EHI851989 EQY851989:ERE851989 FAU851989:FBA851989 FKQ851989:FKW851989 FUM851989:FUS851989 GEI851989:GEO851989 GOE851989:GOK851989 GYA851989:GYG851989 HHW851989:HIC851989 HRS851989:HRY851989 IBO851989:IBU851989 ILK851989:ILQ851989 IVG851989:IVM851989 JFC851989:JFI851989 JOY851989:JPE851989 JYU851989:JZA851989 KIQ851989:KIW851989 KSM851989:KSS851989 LCI851989:LCO851989 LME851989:LMK851989 LWA851989:LWG851989 MFW851989:MGC851989 MPS851989:MPY851989 MZO851989:MZU851989 NJK851989:NJQ851989 NTG851989:NTM851989 ODC851989:ODI851989 OMY851989:ONE851989 OWU851989:OXA851989 PGQ851989:PGW851989 PQM851989:PQS851989 QAI851989:QAO851989 QKE851989:QKK851989 QUA851989:QUG851989 RDW851989:REC851989 RNS851989:RNY851989 RXO851989:RXU851989 SHK851989:SHQ851989 SRG851989:SRM851989 TBC851989:TBI851989 TKY851989:TLE851989 TUU851989:TVA851989 UEQ851989:UEW851989 UOM851989:UOS851989 UYI851989:UYO851989 VIE851989:VIK851989 VSA851989:VSG851989 WBW851989:WCC851989 WLS851989:WLY851989 WVO851989:WVU851989 G917525:M917525 JC917525:JI917525 SY917525:TE917525 ACU917525:ADA917525 AMQ917525:AMW917525 AWM917525:AWS917525 BGI917525:BGO917525 BQE917525:BQK917525 CAA917525:CAG917525 CJW917525:CKC917525 CTS917525:CTY917525 DDO917525:DDU917525 DNK917525:DNQ917525 DXG917525:DXM917525 EHC917525:EHI917525 EQY917525:ERE917525 FAU917525:FBA917525 FKQ917525:FKW917525 FUM917525:FUS917525 GEI917525:GEO917525 GOE917525:GOK917525 GYA917525:GYG917525 HHW917525:HIC917525 HRS917525:HRY917525 IBO917525:IBU917525 ILK917525:ILQ917525 IVG917525:IVM917525 JFC917525:JFI917525 JOY917525:JPE917525 JYU917525:JZA917525 KIQ917525:KIW917525 KSM917525:KSS917525 LCI917525:LCO917525 LME917525:LMK917525 LWA917525:LWG917525 MFW917525:MGC917525 MPS917525:MPY917525 MZO917525:MZU917525 NJK917525:NJQ917525 NTG917525:NTM917525 ODC917525:ODI917525 OMY917525:ONE917525 OWU917525:OXA917525 PGQ917525:PGW917525 PQM917525:PQS917525 QAI917525:QAO917525 QKE917525:QKK917525 QUA917525:QUG917525 RDW917525:REC917525 RNS917525:RNY917525 RXO917525:RXU917525 SHK917525:SHQ917525 SRG917525:SRM917525 TBC917525:TBI917525 TKY917525:TLE917525 TUU917525:TVA917525 UEQ917525:UEW917525 UOM917525:UOS917525 UYI917525:UYO917525 VIE917525:VIK917525 VSA917525:VSG917525 WBW917525:WCC917525 WLS917525:WLY917525 WVO917525:WVU917525 G983061:M983061 JC983061:JI983061 SY983061:TE983061 ACU983061:ADA983061 AMQ983061:AMW983061 AWM983061:AWS983061 BGI983061:BGO983061 BQE983061:BQK983061 CAA983061:CAG983061 CJW983061:CKC983061 CTS983061:CTY983061 DDO983061:DDU983061 DNK983061:DNQ983061 DXG983061:DXM983061 EHC983061:EHI983061 EQY983061:ERE983061 FAU983061:FBA983061 FKQ983061:FKW983061 FUM983061:FUS983061 GEI983061:GEO983061 GOE983061:GOK983061 GYA983061:GYG983061 HHW983061:HIC983061 HRS983061:HRY983061 IBO983061:IBU983061 ILK983061:ILQ983061 IVG983061:IVM983061 JFC983061:JFI983061 JOY983061:JPE983061 JYU983061:JZA983061 KIQ983061:KIW983061 KSM983061:KSS983061 LCI983061:LCO983061 LME983061:LMK983061 LWA983061:LWG983061 MFW983061:MGC983061 MPS983061:MPY983061 MZO983061:MZU983061 NJK983061:NJQ983061 NTG983061:NTM983061 ODC983061:ODI983061 OMY983061:ONE983061 OWU983061:OXA983061 PGQ983061:PGW983061 PQM983061:PQS983061 QAI983061:QAO983061 QKE983061:QKK983061 QUA983061:QUG983061 RDW983061:REC983061 RNS983061:RNY983061 RXO983061:RXU983061 SHK983061:SHQ983061 SRG983061:SRM983061 TBC983061:TBI983061 TKY983061:TLE983061 TUU983061:TVA983061 UEQ983061:UEW983061 UOM983061:UOS983061 UYI983061:UYO983061 VIE983061:VIK983061 VSA983061:VSG983061 WBW983061:WCC983061 WLS983061:WLY983061 WVO983061:WVU983061">
      <formula1>COUNTA(C19,F19,L19,A21)=4</formula1>
    </dataValidation>
    <dataValidation type="custom" allowBlank="1" showInputMessage="1" showErrorMessage="1" sqref="A21:F21 IW21:JB21 SS21:SX21 ACO21:ACT21 AMK21:AMP21 AWG21:AWL21 BGC21:BGH21 BPY21:BQD21 BZU21:BZZ21 CJQ21:CJV21 CTM21:CTR21 DDI21:DDN21 DNE21:DNJ21 DXA21:DXF21 EGW21:EHB21 EQS21:EQX21 FAO21:FAT21 FKK21:FKP21 FUG21:FUL21 GEC21:GEH21 GNY21:GOD21 GXU21:GXZ21 HHQ21:HHV21 HRM21:HRR21 IBI21:IBN21 ILE21:ILJ21 IVA21:IVF21 JEW21:JFB21 JOS21:JOX21 JYO21:JYT21 KIK21:KIP21 KSG21:KSL21 LCC21:LCH21 LLY21:LMD21 LVU21:LVZ21 MFQ21:MFV21 MPM21:MPR21 MZI21:MZN21 NJE21:NJJ21 NTA21:NTF21 OCW21:ODB21 OMS21:OMX21 OWO21:OWT21 PGK21:PGP21 PQG21:PQL21 QAC21:QAH21 QJY21:QKD21 QTU21:QTZ21 RDQ21:RDV21 RNM21:RNR21 RXI21:RXN21 SHE21:SHJ21 SRA21:SRF21 TAW21:TBB21 TKS21:TKX21 TUO21:TUT21 UEK21:UEP21 UOG21:UOL21 UYC21:UYH21 VHY21:VID21 VRU21:VRZ21 WBQ21:WBV21 WLM21:WLR21 WVI21:WVN21 A65557:F65557 IW65557:JB65557 SS65557:SX65557 ACO65557:ACT65557 AMK65557:AMP65557 AWG65557:AWL65557 BGC65557:BGH65557 BPY65557:BQD65557 BZU65557:BZZ65557 CJQ65557:CJV65557 CTM65557:CTR65557 DDI65557:DDN65557 DNE65557:DNJ65557 DXA65557:DXF65557 EGW65557:EHB65557 EQS65557:EQX65557 FAO65557:FAT65557 FKK65557:FKP65557 FUG65557:FUL65557 GEC65557:GEH65557 GNY65557:GOD65557 GXU65557:GXZ65557 HHQ65557:HHV65557 HRM65557:HRR65557 IBI65557:IBN65557 ILE65557:ILJ65557 IVA65557:IVF65557 JEW65557:JFB65557 JOS65557:JOX65557 JYO65557:JYT65557 KIK65557:KIP65557 KSG65557:KSL65557 LCC65557:LCH65557 LLY65557:LMD65557 LVU65557:LVZ65557 MFQ65557:MFV65557 MPM65557:MPR65557 MZI65557:MZN65557 NJE65557:NJJ65557 NTA65557:NTF65557 OCW65557:ODB65557 OMS65557:OMX65557 OWO65557:OWT65557 PGK65557:PGP65557 PQG65557:PQL65557 QAC65557:QAH65557 QJY65557:QKD65557 QTU65557:QTZ65557 RDQ65557:RDV65557 RNM65557:RNR65557 RXI65557:RXN65557 SHE65557:SHJ65557 SRA65557:SRF65557 TAW65557:TBB65557 TKS65557:TKX65557 TUO65557:TUT65557 UEK65557:UEP65557 UOG65557:UOL65557 UYC65557:UYH65557 VHY65557:VID65557 VRU65557:VRZ65557 WBQ65557:WBV65557 WLM65557:WLR65557 WVI65557:WVN65557 A131093:F131093 IW131093:JB131093 SS131093:SX131093 ACO131093:ACT131093 AMK131093:AMP131093 AWG131093:AWL131093 BGC131093:BGH131093 BPY131093:BQD131093 BZU131093:BZZ131093 CJQ131093:CJV131093 CTM131093:CTR131093 DDI131093:DDN131093 DNE131093:DNJ131093 DXA131093:DXF131093 EGW131093:EHB131093 EQS131093:EQX131093 FAO131093:FAT131093 FKK131093:FKP131093 FUG131093:FUL131093 GEC131093:GEH131093 GNY131093:GOD131093 GXU131093:GXZ131093 HHQ131093:HHV131093 HRM131093:HRR131093 IBI131093:IBN131093 ILE131093:ILJ131093 IVA131093:IVF131093 JEW131093:JFB131093 JOS131093:JOX131093 JYO131093:JYT131093 KIK131093:KIP131093 KSG131093:KSL131093 LCC131093:LCH131093 LLY131093:LMD131093 LVU131093:LVZ131093 MFQ131093:MFV131093 MPM131093:MPR131093 MZI131093:MZN131093 NJE131093:NJJ131093 NTA131093:NTF131093 OCW131093:ODB131093 OMS131093:OMX131093 OWO131093:OWT131093 PGK131093:PGP131093 PQG131093:PQL131093 QAC131093:QAH131093 QJY131093:QKD131093 QTU131093:QTZ131093 RDQ131093:RDV131093 RNM131093:RNR131093 RXI131093:RXN131093 SHE131093:SHJ131093 SRA131093:SRF131093 TAW131093:TBB131093 TKS131093:TKX131093 TUO131093:TUT131093 UEK131093:UEP131093 UOG131093:UOL131093 UYC131093:UYH131093 VHY131093:VID131093 VRU131093:VRZ131093 WBQ131093:WBV131093 WLM131093:WLR131093 WVI131093:WVN131093 A196629:F196629 IW196629:JB196629 SS196629:SX196629 ACO196629:ACT196629 AMK196629:AMP196629 AWG196629:AWL196629 BGC196629:BGH196629 BPY196629:BQD196629 BZU196629:BZZ196629 CJQ196629:CJV196629 CTM196629:CTR196629 DDI196629:DDN196629 DNE196629:DNJ196629 DXA196629:DXF196629 EGW196629:EHB196629 EQS196629:EQX196629 FAO196629:FAT196629 FKK196629:FKP196629 FUG196629:FUL196629 GEC196629:GEH196629 GNY196629:GOD196629 GXU196629:GXZ196629 HHQ196629:HHV196629 HRM196629:HRR196629 IBI196629:IBN196629 ILE196629:ILJ196629 IVA196629:IVF196629 JEW196629:JFB196629 JOS196629:JOX196629 JYO196629:JYT196629 KIK196629:KIP196629 KSG196629:KSL196629 LCC196629:LCH196629 LLY196629:LMD196629 LVU196629:LVZ196629 MFQ196629:MFV196629 MPM196629:MPR196629 MZI196629:MZN196629 NJE196629:NJJ196629 NTA196629:NTF196629 OCW196629:ODB196629 OMS196629:OMX196629 OWO196629:OWT196629 PGK196629:PGP196629 PQG196629:PQL196629 QAC196629:QAH196629 QJY196629:QKD196629 QTU196629:QTZ196629 RDQ196629:RDV196629 RNM196629:RNR196629 RXI196629:RXN196629 SHE196629:SHJ196629 SRA196629:SRF196629 TAW196629:TBB196629 TKS196629:TKX196629 TUO196629:TUT196629 UEK196629:UEP196629 UOG196629:UOL196629 UYC196629:UYH196629 VHY196629:VID196629 VRU196629:VRZ196629 WBQ196629:WBV196629 WLM196629:WLR196629 WVI196629:WVN196629 A262165:F262165 IW262165:JB262165 SS262165:SX262165 ACO262165:ACT262165 AMK262165:AMP262165 AWG262165:AWL262165 BGC262165:BGH262165 BPY262165:BQD262165 BZU262165:BZZ262165 CJQ262165:CJV262165 CTM262165:CTR262165 DDI262165:DDN262165 DNE262165:DNJ262165 DXA262165:DXF262165 EGW262165:EHB262165 EQS262165:EQX262165 FAO262165:FAT262165 FKK262165:FKP262165 FUG262165:FUL262165 GEC262165:GEH262165 GNY262165:GOD262165 GXU262165:GXZ262165 HHQ262165:HHV262165 HRM262165:HRR262165 IBI262165:IBN262165 ILE262165:ILJ262165 IVA262165:IVF262165 JEW262165:JFB262165 JOS262165:JOX262165 JYO262165:JYT262165 KIK262165:KIP262165 KSG262165:KSL262165 LCC262165:LCH262165 LLY262165:LMD262165 LVU262165:LVZ262165 MFQ262165:MFV262165 MPM262165:MPR262165 MZI262165:MZN262165 NJE262165:NJJ262165 NTA262165:NTF262165 OCW262165:ODB262165 OMS262165:OMX262165 OWO262165:OWT262165 PGK262165:PGP262165 PQG262165:PQL262165 QAC262165:QAH262165 QJY262165:QKD262165 QTU262165:QTZ262165 RDQ262165:RDV262165 RNM262165:RNR262165 RXI262165:RXN262165 SHE262165:SHJ262165 SRA262165:SRF262165 TAW262165:TBB262165 TKS262165:TKX262165 TUO262165:TUT262165 UEK262165:UEP262165 UOG262165:UOL262165 UYC262165:UYH262165 VHY262165:VID262165 VRU262165:VRZ262165 WBQ262165:WBV262165 WLM262165:WLR262165 WVI262165:WVN262165 A327701:F327701 IW327701:JB327701 SS327701:SX327701 ACO327701:ACT327701 AMK327701:AMP327701 AWG327701:AWL327701 BGC327701:BGH327701 BPY327701:BQD327701 BZU327701:BZZ327701 CJQ327701:CJV327701 CTM327701:CTR327701 DDI327701:DDN327701 DNE327701:DNJ327701 DXA327701:DXF327701 EGW327701:EHB327701 EQS327701:EQX327701 FAO327701:FAT327701 FKK327701:FKP327701 FUG327701:FUL327701 GEC327701:GEH327701 GNY327701:GOD327701 GXU327701:GXZ327701 HHQ327701:HHV327701 HRM327701:HRR327701 IBI327701:IBN327701 ILE327701:ILJ327701 IVA327701:IVF327701 JEW327701:JFB327701 JOS327701:JOX327701 JYO327701:JYT327701 KIK327701:KIP327701 KSG327701:KSL327701 LCC327701:LCH327701 LLY327701:LMD327701 LVU327701:LVZ327701 MFQ327701:MFV327701 MPM327701:MPR327701 MZI327701:MZN327701 NJE327701:NJJ327701 NTA327701:NTF327701 OCW327701:ODB327701 OMS327701:OMX327701 OWO327701:OWT327701 PGK327701:PGP327701 PQG327701:PQL327701 QAC327701:QAH327701 QJY327701:QKD327701 QTU327701:QTZ327701 RDQ327701:RDV327701 RNM327701:RNR327701 RXI327701:RXN327701 SHE327701:SHJ327701 SRA327701:SRF327701 TAW327701:TBB327701 TKS327701:TKX327701 TUO327701:TUT327701 UEK327701:UEP327701 UOG327701:UOL327701 UYC327701:UYH327701 VHY327701:VID327701 VRU327701:VRZ327701 WBQ327701:WBV327701 WLM327701:WLR327701 WVI327701:WVN327701 A393237:F393237 IW393237:JB393237 SS393237:SX393237 ACO393237:ACT393237 AMK393237:AMP393237 AWG393237:AWL393237 BGC393237:BGH393237 BPY393237:BQD393237 BZU393237:BZZ393237 CJQ393237:CJV393237 CTM393237:CTR393237 DDI393237:DDN393237 DNE393237:DNJ393237 DXA393237:DXF393237 EGW393237:EHB393237 EQS393237:EQX393237 FAO393237:FAT393237 FKK393237:FKP393237 FUG393237:FUL393237 GEC393237:GEH393237 GNY393237:GOD393237 GXU393237:GXZ393237 HHQ393237:HHV393237 HRM393237:HRR393237 IBI393237:IBN393237 ILE393237:ILJ393237 IVA393237:IVF393237 JEW393237:JFB393237 JOS393237:JOX393237 JYO393237:JYT393237 KIK393237:KIP393237 KSG393237:KSL393237 LCC393237:LCH393237 LLY393237:LMD393237 LVU393237:LVZ393237 MFQ393237:MFV393237 MPM393237:MPR393237 MZI393237:MZN393237 NJE393237:NJJ393237 NTA393237:NTF393237 OCW393237:ODB393237 OMS393237:OMX393237 OWO393237:OWT393237 PGK393237:PGP393237 PQG393237:PQL393237 QAC393237:QAH393237 QJY393237:QKD393237 QTU393237:QTZ393237 RDQ393237:RDV393237 RNM393237:RNR393237 RXI393237:RXN393237 SHE393237:SHJ393237 SRA393237:SRF393237 TAW393237:TBB393237 TKS393237:TKX393237 TUO393237:TUT393237 UEK393237:UEP393237 UOG393237:UOL393237 UYC393237:UYH393237 VHY393237:VID393237 VRU393237:VRZ393237 WBQ393237:WBV393237 WLM393237:WLR393237 WVI393237:WVN393237 A458773:F458773 IW458773:JB458773 SS458773:SX458773 ACO458773:ACT458773 AMK458773:AMP458773 AWG458773:AWL458773 BGC458773:BGH458773 BPY458773:BQD458773 BZU458773:BZZ458773 CJQ458773:CJV458773 CTM458773:CTR458773 DDI458773:DDN458773 DNE458773:DNJ458773 DXA458773:DXF458773 EGW458773:EHB458773 EQS458773:EQX458773 FAO458773:FAT458773 FKK458773:FKP458773 FUG458773:FUL458773 GEC458773:GEH458773 GNY458773:GOD458773 GXU458773:GXZ458773 HHQ458773:HHV458773 HRM458773:HRR458773 IBI458773:IBN458773 ILE458773:ILJ458773 IVA458773:IVF458773 JEW458773:JFB458773 JOS458773:JOX458773 JYO458773:JYT458773 KIK458773:KIP458773 KSG458773:KSL458773 LCC458773:LCH458773 LLY458773:LMD458773 LVU458773:LVZ458773 MFQ458773:MFV458773 MPM458773:MPR458773 MZI458773:MZN458773 NJE458773:NJJ458773 NTA458773:NTF458773 OCW458773:ODB458773 OMS458773:OMX458773 OWO458773:OWT458773 PGK458773:PGP458773 PQG458773:PQL458773 QAC458773:QAH458773 QJY458773:QKD458773 QTU458773:QTZ458773 RDQ458773:RDV458773 RNM458773:RNR458773 RXI458773:RXN458773 SHE458773:SHJ458773 SRA458773:SRF458773 TAW458773:TBB458773 TKS458773:TKX458773 TUO458773:TUT458773 UEK458773:UEP458773 UOG458773:UOL458773 UYC458773:UYH458773 VHY458773:VID458773 VRU458773:VRZ458773 WBQ458773:WBV458773 WLM458773:WLR458773 WVI458773:WVN458773 A524309:F524309 IW524309:JB524309 SS524309:SX524309 ACO524309:ACT524309 AMK524309:AMP524309 AWG524309:AWL524309 BGC524309:BGH524309 BPY524309:BQD524309 BZU524309:BZZ524309 CJQ524309:CJV524309 CTM524309:CTR524309 DDI524309:DDN524309 DNE524309:DNJ524309 DXA524309:DXF524309 EGW524309:EHB524309 EQS524309:EQX524309 FAO524309:FAT524309 FKK524309:FKP524309 FUG524309:FUL524309 GEC524309:GEH524309 GNY524309:GOD524309 GXU524309:GXZ524309 HHQ524309:HHV524309 HRM524309:HRR524309 IBI524309:IBN524309 ILE524309:ILJ524309 IVA524309:IVF524309 JEW524309:JFB524309 JOS524309:JOX524309 JYO524309:JYT524309 KIK524309:KIP524309 KSG524309:KSL524309 LCC524309:LCH524309 LLY524309:LMD524309 LVU524309:LVZ524309 MFQ524309:MFV524309 MPM524309:MPR524309 MZI524309:MZN524309 NJE524309:NJJ524309 NTA524309:NTF524309 OCW524309:ODB524309 OMS524309:OMX524309 OWO524309:OWT524309 PGK524309:PGP524309 PQG524309:PQL524309 QAC524309:QAH524309 QJY524309:QKD524309 QTU524309:QTZ524309 RDQ524309:RDV524309 RNM524309:RNR524309 RXI524309:RXN524309 SHE524309:SHJ524309 SRA524309:SRF524309 TAW524309:TBB524309 TKS524309:TKX524309 TUO524309:TUT524309 UEK524309:UEP524309 UOG524309:UOL524309 UYC524309:UYH524309 VHY524309:VID524309 VRU524309:VRZ524309 WBQ524309:WBV524309 WLM524309:WLR524309 WVI524309:WVN524309 A589845:F589845 IW589845:JB589845 SS589845:SX589845 ACO589845:ACT589845 AMK589845:AMP589845 AWG589845:AWL589845 BGC589845:BGH589845 BPY589845:BQD589845 BZU589845:BZZ589845 CJQ589845:CJV589845 CTM589845:CTR589845 DDI589845:DDN589845 DNE589845:DNJ589845 DXA589845:DXF589845 EGW589845:EHB589845 EQS589845:EQX589845 FAO589845:FAT589845 FKK589845:FKP589845 FUG589845:FUL589845 GEC589845:GEH589845 GNY589845:GOD589845 GXU589845:GXZ589845 HHQ589845:HHV589845 HRM589845:HRR589845 IBI589845:IBN589845 ILE589845:ILJ589845 IVA589845:IVF589845 JEW589845:JFB589845 JOS589845:JOX589845 JYO589845:JYT589845 KIK589845:KIP589845 KSG589845:KSL589845 LCC589845:LCH589845 LLY589845:LMD589845 LVU589845:LVZ589845 MFQ589845:MFV589845 MPM589845:MPR589845 MZI589845:MZN589845 NJE589845:NJJ589845 NTA589845:NTF589845 OCW589845:ODB589845 OMS589845:OMX589845 OWO589845:OWT589845 PGK589845:PGP589845 PQG589845:PQL589845 QAC589845:QAH589845 QJY589845:QKD589845 QTU589845:QTZ589845 RDQ589845:RDV589845 RNM589845:RNR589845 RXI589845:RXN589845 SHE589845:SHJ589845 SRA589845:SRF589845 TAW589845:TBB589845 TKS589845:TKX589845 TUO589845:TUT589845 UEK589845:UEP589845 UOG589845:UOL589845 UYC589845:UYH589845 VHY589845:VID589845 VRU589845:VRZ589845 WBQ589845:WBV589845 WLM589845:WLR589845 WVI589845:WVN589845 A655381:F655381 IW655381:JB655381 SS655381:SX655381 ACO655381:ACT655381 AMK655381:AMP655381 AWG655381:AWL655381 BGC655381:BGH655381 BPY655381:BQD655381 BZU655381:BZZ655381 CJQ655381:CJV655381 CTM655381:CTR655381 DDI655381:DDN655381 DNE655381:DNJ655381 DXA655381:DXF655381 EGW655381:EHB655381 EQS655381:EQX655381 FAO655381:FAT655381 FKK655381:FKP655381 FUG655381:FUL655381 GEC655381:GEH655381 GNY655381:GOD655381 GXU655381:GXZ655381 HHQ655381:HHV655381 HRM655381:HRR655381 IBI655381:IBN655381 ILE655381:ILJ655381 IVA655381:IVF655381 JEW655381:JFB655381 JOS655381:JOX655381 JYO655381:JYT655381 KIK655381:KIP655381 KSG655381:KSL655381 LCC655381:LCH655381 LLY655381:LMD655381 LVU655381:LVZ655381 MFQ655381:MFV655381 MPM655381:MPR655381 MZI655381:MZN655381 NJE655381:NJJ655381 NTA655381:NTF655381 OCW655381:ODB655381 OMS655381:OMX655381 OWO655381:OWT655381 PGK655381:PGP655381 PQG655381:PQL655381 QAC655381:QAH655381 QJY655381:QKD655381 QTU655381:QTZ655381 RDQ655381:RDV655381 RNM655381:RNR655381 RXI655381:RXN655381 SHE655381:SHJ655381 SRA655381:SRF655381 TAW655381:TBB655381 TKS655381:TKX655381 TUO655381:TUT655381 UEK655381:UEP655381 UOG655381:UOL655381 UYC655381:UYH655381 VHY655381:VID655381 VRU655381:VRZ655381 WBQ655381:WBV655381 WLM655381:WLR655381 WVI655381:WVN655381 A720917:F720917 IW720917:JB720917 SS720917:SX720917 ACO720917:ACT720917 AMK720917:AMP720917 AWG720917:AWL720917 BGC720917:BGH720917 BPY720917:BQD720917 BZU720917:BZZ720917 CJQ720917:CJV720917 CTM720917:CTR720917 DDI720917:DDN720917 DNE720917:DNJ720917 DXA720917:DXF720917 EGW720917:EHB720917 EQS720917:EQX720917 FAO720917:FAT720917 FKK720917:FKP720917 FUG720917:FUL720917 GEC720917:GEH720917 GNY720917:GOD720917 GXU720917:GXZ720917 HHQ720917:HHV720917 HRM720917:HRR720917 IBI720917:IBN720917 ILE720917:ILJ720917 IVA720917:IVF720917 JEW720917:JFB720917 JOS720917:JOX720917 JYO720917:JYT720917 KIK720917:KIP720917 KSG720917:KSL720917 LCC720917:LCH720917 LLY720917:LMD720917 LVU720917:LVZ720917 MFQ720917:MFV720917 MPM720917:MPR720917 MZI720917:MZN720917 NJE720917:NJJ720917 NTA720917:NTF720917 OCW720917:ODB720917 OMS720917:OMX720917 OWO720917:OWT720917 PGK720917:PGP720917 PQG720917:PQL720917 QAC720917:QAH720917 QJY720917:QKD720917 QTU720917:QTZ720917 RDQ720917:RDV720917 RNM720917:RNR720917 RXI720917:RXN720917 SHE720917:SHJ720917 SRA720917:SRF720917 TAW720917:TBB720917 TKS720917:TKX720917 TUO720917:TUT720917 UEK720917:UEP720917 UOG720917:UOL720917 UYC720917:UYH720917 VHY720917:VID720917 VRU720917:VRZ720917 WBQ720917:WBV720917 WLM720917:WLR720917 WVI720917:WVN720917 A786453:F786453 IW786453:JB786453 SS786453:SX786453 ACO786453:ACT786453 AMK786453:AMP786453 AWG786453:AWL786453 BGC786453:BGH786453 BPY786453:BQD786453 BZU786453:BZZ786453 CJQ786453:CJV786453 CTM786453:CTR786453 DDI786453:DDN786453 DNE786453:DNJ786453 DXA786453:DXF786453 EGW786453:EHB786453 EQS786453:EQX786453 FAO786453:FAT786453 FKK786453:FKP786453 FUG786453:FUL786453 GEC786453:GEH786453 GNY786453:GOD786453 GXU786453:GXZ786453 HHQ786453:HHV786453 HRM786453:HRR786453 IBI786453:IBN786453 ILE786453:ILJ786453 IVA786453:IVF786453 JEW786453:JFB786453 JOS786453:JOX786453 JYO786453:JYT786453 KIK786453:KIP786453 KSG786453:KSL786453 LCC786453:LCH786453 LLY786453:LMD786453 LVU786453:LVZ786453 MFQ786453:MFV786453 MPM786453:MPR786453 MZI786453:MZN786453 NJE786453:NJJ786453 NTA786453:NTF786453 OCW786453:ODB786453 OMS786453:OMX786453 OWO786453:OWT786453 PGK786453:PGP786453 PQG786453:PQL786453 QAC786453:QAH786453 QJY786453:QKD786453 QTU786453:QTZ786453 RDQ786453:RDV786453 RNM786453:RNR786453 RXI786453:RXN786453 SHE786453:SHJ786453 SRA786453:SRF786453 TAW786453:TBB786453 TKS786453:TKX786453 TUO786453:TUT786453 UEK786453:UEP786453 UOG786453:UOL786453 UYC786453:UYH786453 VHY786453:VID786453 VRU786453:VRZ786453 WBQ786453:WBV786453 WLM786453:WLR786453 WVI786453:WVN786453 A851989:F851989 IW851989:JB851989 SS851989:SX851989 ACO851989:ACT851989 AMK851989:AMP851989 AWG851989:AWL851989 BGC851989:BGH851989 BPY851989:BQD851989 BZU851989:BZZ851989 CJQ851989:CJV851989 CTM851989:CTR851989 DDI851989:DDN851989 DNE851989:DNJ851989 DXA851989:DXF851989 EGW851989:EHB851989 EQS851989:EQX851989 FAO851989:FAT851989 FKK851989:FKP851989 FUG851989:FUL851989 GEC851989:GEH851989 GNY851989:GOD851989 GXU851989:GXZ851989 HHQ851989:HHV851989 HRM851989:HRR851989 IBI851989:IBN851989 ILE851989:ILJ851989 IVA851989:IVF851989 JEW851989:JFB851989 JOS851989:JOX851989 JYO851989:JYT851989 KIK851989:KIP851989 KSG851989:KSL851989 LCC851989:LCH851989 LLY851989:LMD851989 LVU851989:LVZ851989 MFQ851989:MFV851989 MPM851989:MPR851989 MZI851989:MZN851989 NJE851989:NJJ851989 NTA851989:NTF851989 OCW851989:ODB851989 OMS851989:OMX851989 OWO851989:OWT851989 PGK851989:PGP851989 PQG851989:PQL851989 QAC851989:QAH851989 QJY851989:QKD851989 QTU851989:QTZ851989 RDQ851989:RDV851989 RNM851989:RNR851989 RXI851989:RXN851989 SHE851989:SHJ851989 SRA851989:SRF851989 TAW851989:TBB851989 TKS851989:TKX851989 TUO851989:TUT851989 UEK851989:UEP851989 UOG851989:UOL851989 UYC851989:UYH851989 VHY851989:VID851989 VRU851989:VRZ851989 WBQ851989:WBV851989 WLM851989:WLR851989 WVI851989:WVN851989 A917525:F917525 IW917525:JB917525 SS917525:SX917525 ACO917525:ACT917525 AMK917525:AMP917525 AWG917525:AWL917525 BGC917525:BGH917525 BPY917525:BQD917525 BZU917525:BZZ917525 CJQ917525:CJV917525 CTM917525:CTR917525 DDI917525:DDN917525 DNE917525:DNJ917525 DXA917525:DXF917525 EGW917525:EHB917525 EQS917525:EQX917525 FAO917525:FAT917525 FKK917525:FKP917525 FUG917525:FUL917525 GEC917525:GEH917525 GNY917525:GOD917525 GXU917525:GXZ917525 HHQ917525:HHV917525 HRM917525:HRR917525 IBI917525:IBN917525 ILE917525:ILJ917525 IVA917525:IVF917525 JEW917525:JFB917525 JOS917525:JOX917525 JYO917525:JYT917525 KIK917525:KIP917525 KSG917525:KSL917525 LCC917525:LCH917525 LLY917525:LMD917525 LVU917525:LVZ917525 MFQ917525:MFV917525 MPM917525:MPR917525 MZI917525:MZN917525 NJE917525:NJJ917525 NTA917525:NTF917525 OCW917525:ODB917525 OMS917525:OMX917525 OWO917525:OWT917525 PGK917525:PGP917525 PQG917525:PQL917525 QAC917525:QAH917525 QJY917525:QKD917525 QTU917525:QTZ917525 RDQ917525:RDV917525 RNM917525:RNR917525 RXI917525:RXN917525 SHE917525:SHJ917525 SRA917525:SRF917525 TAW917525:TBB917525 TKS917525:TKX917525 TUO917525:TUT917525 UEK917525:UEP917525 UOG917525:UOL917525 UYC917525:UYH917525 VHY917525:VID917525 VRU917525:VRZ917525 WBQ917525:WBV917525 WLM917525:WLR917525 WVI917525:WVN917525 A983061:F983061 IW983061:JB983061 SS983061:SX983061 ACO983061:ACT983061 AMK983061:AMP983061 AWG983061:AWL983061 BGC983061:BGH983061 BPY983061:BQD983061 BZU983061:BZZ983061 CJQ983061:CJV983061 CTM983061:CTR983061 DDI983061:DDN983061 DNE983061:DNJ983061 DXA983061:DXF983061 EGW983061:EHB983061 EQS983061:EQX983061 FAO983061:FAT983061 FKK983061:FKP983061 FUG983061:FUL983061 GEC983061:GEH983061 GNY983061:GOD983061 GXU983061:GXZ983061 HHQ983061:HHV983061 HRM983061:HRR983061 IBI983061:IBN983061 ILE983061:ILJ983061 IVA983061:IVF983061 JEW983061:JFB983061 JOS983061:JOX983061 JYO983061:JYT983061 KIK983061:KIP983061 KSG983061:KSL983061 LCC983061:LCH983061 LLY983061:LMD983061 LVU983061:LVZ983061 MFQ983061:MFV983061 MPM983061:MPR983061 MZI983061:MZN983061 NJE983061:NJJ983061 NTA983061:NTF983061 OCW983061:ODB983061 OMS983061:OMX983061 OWO983061:OWT983061 PGK983061:PGP983061 PQG983061:PQL983061 QAC983061:QAH983061 QJY983061:QKD983061 QTU983061:QTZ983061 RDQ983061:RDV983061 RNM983061:RNR983061 RXI983061:RXN983061 SHE983061:SHJ983061 SRA983061:SRF983061 TAW983061:TBB983061 TKS983061:TKX983061 TUO983061:TUT983061 UEK983061:UEP983061 UOG983061:UOL983061 UYC983061:UYH983061 VHY983061:VID983061 VRU983061:VRZ983061 WBQ983061:WBV983061 WLM983061:WLR983061 WVI983061:WVN983061">
      <formula1>COUNTA(C19,F19,L19)=3</formula1>
    </dataValidation>
    <dataValidation type="custom" allowBlank="1" showInputMessage="1" showErrorMessage="1" sqref="P19:S19 JL19:JO19 TH19:TK19 ADD19:ADG19 AMZ19:ANC19 AWV19:AWY19 BGR19:BGU19 BQN19:BQQ19 CAJ19:CAM19 CKF19:CKI19 CUB19:CUE19 DDX19:DEA19 DNT19:DNW19 DXP19:DXS19 EHL19:EHO19 ERH19:ERK19 FBD19:FBG19 FKZ19:FLC19 FUV19:FUY19 GER19:GEU19 GON19:GOQ19 GYJ19:GYM19 HIF19:HII19 HSB19:HSE19 IBX19:ICA19 ILT19:ILW19 IVP19:IVS19 JFL19:JFO19 JPH19:JPK19 JZD19:JZG19 KIZ19:KJC19 KSV19:KSY19 LCR19:LCU19 LMN19:LMQ19 LWJ19:LWM19 MGF19:MGI19 MQB19:MQE19 MZX19:NAA19 NJT19:NJW19 NTP19:NTS19 ODL19:ODO19 ONH19:ONK19 OXD19:OXG19 PGZ19:PHC19 PQV19:PQY19 QAR19:QAU19 QKN19:QKQ19 QUJ19:QUM19 REF19:REI19 ROB19:ROE19 RXX19:RYA19 SHT19:SHW19 SRP19:SRS19 TBL19:TBO19 TLH19:TLK19 TVD19:TVG19 UEZ19:UFC19 UOV19:UOY19 UYR19:UYU19 VIN19:VIQ19 VSJ19:VSM19 WCF19:WCI19 WMB19:WME19 WVX19:WWA19 P65555:S65555 JL65555:JO65555 TH65555:TK65555 ADD65555:ADG65555 AMZ65555:ANC65555 AWV65555:AWY65555 BGR65555:BGU65555 BQN65555:BQQ65555 CAJ65555:CAM65555 CKF65555:CKI65555 CUB65555:CUE65555 DDX65555:DEA65555 DNT65555:DNW65555 DXP65555:DXS65555 EHL65555:EHO65555 ERH65555:ERK65555 FBD65555:FBG65555 FKZ65555:FLC65555 FUV65555:FUY65555 GER65555:GEU65555 GON65555:GOQ65555 GYJ65555:GYM65555 HIF65555:HII65555 HSB65555:HSE65555 IBX65555:ICA65555 ILT65555:ILW65555 IVP65555:IVS65555 JFL65555:JFO65555 JPH65555:JPK65555 JZD65555:JZG65555 KIZ65555:KJC65555 KSV65555:KSY65555 LCR65555:LCU65555 LMN65555:LMQ65555 LWJ65555:LWM65555 MGF65555:MGI65555 MQB65555:MQE65555 MZX65555:NAA65555 NJT65555:NJW65555 NTP65555:NTS65555 ODL65555:ODO65555 ONH65555:ONK65555 OXD65555:OXG65555 PGZ65555:PHC65555 PQV65555:PQY65555 QAR65555:QAU65555 QKN65555:QKQ65555 QUJ65555:QUM65555 REF65555:REI65555 ROB65555:ROE65555 RXX65555:RYA65555 SHT65555:SHW65555 SRP65555:SRS65555 TBL65555:TBO65555 TLH65555:TLK65555 TVD65555:TVG65555 UEZ65555:UFC65555 UOV65555:UOY65555 UYR65555:UYU65555 VIN65555:VIQ65555 VSJ65555:VSM65555 WCF65555:WCI65555 WMB65555:WME65555 WVX65555:WWA65555 P131091:S131091 JL131091:JO131091 TH131091:TK131091 ADD131091:ADG131091 AMZ131091:ANC131091 AWV131091:AWY131091 BGR131091:BGU131091 BQN131091:BQQ131091 CAJ131091:CAM131091 CKF131091:CKI131091 CUB131091:CUE131091 DDX131091:DEA131091 DNT131091:DNW131091 DXP131091:DXS131091 EHL131091:EHO131091 ERH131091:ERK131091 FBD131091:FBG131091 FKZ131091:FLC131091 FUV131091:FUY131091 GER131091:GEU131091 GON131091:GOQ131091 GYJ131091:GYM131091 HIF131091:HII131091 HSB131091:HSE131091 IBX131091:ICA131091 ILT131091:ILW131091 IVP131091:IVS131091 JFL131091:JFO131091 JPH131091:JPK131091 JZD131091:JZG131091 KIZ131091:KJC131091 KSV131091:KSY131091 LCR131091:LCU131091 LMN131091:LMQ131091 LWJ131091:LWM131091 MGF131091:MGI131091 MQB131091:MQE131091 MZX131091:NAA131091 NJT131091:NJW131091 NTP131091:NTS131091 ODL131091:ODO131091 ONH131091:ONK131091 OXD131091:OXG131091 PGZ131091:PHC131091 PQV131091:PQY131091 QAR131091:QAU131091 QKN131091:QKQ131091 QUJ131091:QUM131091 REF131091:REI131091 ROB131091:ROE131091 RXX131091:RYA131091 SHT131091:SHW131091 SRP131091:SRS131091 TBL131091:TBO131091 TLH131091:TLK131091 TVD131091:TVG131091 UEZ131091:UFC131091 UOV131091:UOY131091 UYR131091:UYU131091 VIN131091:VIQ131091 VSJ131091:VSM131091 WCF131091:WCI131091 WMB131091:WME131091 WVX131091:WWA131091 P196627:S196627 JL196627:JO196627 TH196627:TK196627 ADD196627:ADG196627 AMZ196627:ANC196627 AWV196627:AWY196627 BGR196627:BGU196627 BQN196627:BQQ196627 CAJ196627:CAM196627 CKF196627:CKI196627 CUB196627:CUE196627 DDX196627:DEA196627 DNT196627:DNW196627 DXP196627:DXS196627 EHL196627:EHO196627 ERH196627:ERK196627 FBD196627:FBG196627 FKZ196627:FLC196627 FUV196627:FUY196627 GER196627:GEU196627 GON196627:GOQ196627 GYJ196627:GYM196627 HIF196627:HII196627 HSB196627:HSE196627 IBX196627:ICA196627 ILT196627:ILW196627 IVP196627:IVS196627 JFL196627:JFO196627 JPH196627:JPK196627 JZD196627:JZG196627 KIZ196627:KJC196627 KSV196627:KSY196627 LCR196627:LCU196627 LMN196627:LMQ196627 LWJ196627:LWM196627 MGF196627:MGI196627 MQB196627:MQE196627 MZX196627:NAA196627 NJT196627:NJW196627 NTP196627:NTS196627 ODL196627:ODO196627 ONH196627:ONK196627 OXD196627:OXG196627 PGZ196627:PHC196627 PQV196627:PQY196627 QAR196627:QAU196627 QKN196627:QKQ196627 QUJ196627:QUM196627 REF196627:REI196627 ROB196627:ROE196627 RXX196627:RYA196627 SHT196627:SHW196627 SRP196627:SRS196627 TBL196627:TBO196627 TLH196627:TLK196627 TVD196627:TVG196627 UEZ196627:UFC196627 UOV196627:UOY196627 UYR196627:UYU196627 VIN196627:VIQ196627 VSJ196627:VSM196627 WCF196627:WCI196627 WMB196627:WME196627 WVX196627:WWA196627 P262163:S262163 JL262163:JO262163 TH262163:TK262163 ADD262163:ADG262163 AMZ262163:ANC262163 AWV262163:AWY262163 BGR262163:BGU262163 BQN262163:BQQ262163 CAJ262163:CAM262163 CKF262163:CKI262163 CUB262163:CUE262163 DDX262163:DEA262163 DNT262163:DNW262163 DXP262163:DXS262163 EHL262163:EHO262163 ERH262163:ERK262163 FBD262163:FBG262163 FKZ262163:FLC262163 FUV262163:FUY262163 GER262163:GEU262163 GON262163:GOQ262163 GYJ262163:GYM262163 HIF262163:HII262163 HSB262163:HSE262163 IBX262163:ICA262163 ILT262163:ILW262163 IVP262163:IVS262163 JFL262163:JFO262163 JPH262163:JPK262163 JZD262163:JZG262163 KIZ262163:KJC262163 KSV262163:KSY262163 LCR262163:LCU262163 LMN262163:LMQ262163 LWJ262163:LWM262163 MGF262163:MGI262163 MQB262163:MQE262163 MZX262163:NAA262163 NJT262163:NJW262163 NTP262163:NTS262163 ODL262163:ODO262163 ONH262163:ONK262163 OXD262163:OXG262163 PGZ262163:PHC262163 PQV262163:PQY262163 QAR262163:QAU262163 QKN262163:QKQ262163 QUJ262163:QUM262163 REF262163:REI262163 ROB262163:ROE262163 RXX262163:RYA262163 SHT262163:SHW262163 SRP262163:SRS262163 TBL262163:TBO262163 TLH262163:TLK262163 TVD262163:TVG262163 UEZ262163:UFC262163 UOV262163:UOY262163 UYR262163:UYU262163 VIN262163:VIQ262163 VSJ262163:VSM262163 WCF262163:WCI262163 WMB262163:WME262163 WVX262163:WWA262163 P327699:S327699 JL327699:JO327699 TH327699:TK327699 ADD327699:ADG327699 AMZ327699:ANC327699 AWV327699:AWY327699 BGR327699:BGU327699 BQN327699:BQQ327699 CAJ327699:CAM327699 CKF327699:CKI327699 CUB327699:CUE327699 DDX327699:DEA327699 DNT327699:DNW327699 DXP327699:DXS327699 EHL327699:EHO327699 ERH327699:ERK327699 FBD327699:FBG327699 FKZ327699:FLC327699 FUV327699:FUY327699 GER327699:GEU327699 GON327699:GOQ327699 GYJ327699:GYM327699 HIF327699:HII327699 HSB327699:HSE327699 IBX327699:ICA327699 ILT327699:ILW327699 IVP327699:IVS327699 JFL327699:JFO327699 JPH327699:JPK327699 JZD327699:JZG327699 KIZ327699:KJC327699 KSV327699:KSY327699 LCR327699:LCU327699 LMN327699:LMQ327699 LWJ327699:LWM327699 MGF327699:MGI327699 MQB327699:MQE327699 MZX327699:NAA327699 NJT327699:NJW327699 NTP327699:NTS327699 ODL327699:ODO327699 ONH327699:ONK327699 OXD327699:OXG327699 PGZ327699:PHC327699 PQV327699:PQY327699 QAR327699:QAU327699 QKN327699:QKQ327699 QUJ327699:QUM327699 REF327699:REI327699 ROB327699:ROE327699 RXX327699:RYA327699 SHT327699:SHW327699 SRP327699:SRS327699 TBL327699:TBO327699 TLH327699:TLK327699 TVD327699:TVG327699 UEZ327699:UFC327699 UOV327699:UOY327699 UYR327699:UYU327699 VIN327699:VIQ327699 VSJ327699:VSM327699 WCF327699:WCI327699 WMB327699:WME327699 WVX327699:WWA327699 P393235:S393235 JL393235:JO393235 TH393235:TK393235 ADD393235:ADG393235 AMZ393235:ANC393235 AWV393235:AWY393235 BGR393235:BGU393235 BQN393235:BQQ393235 CAJ393235:CAM393235 CKF393235:CKI393235 CUB393235:CUE393235 DDX393235:DEA393235 DNT393235:DNW393235 DXP393235:DXS393235 EHL393235:EHO393235 ERH393235:ERK393235 FBD393235:FBG393235 FKZ393235:FLC393235 FUV393235:FUY393235 GER393235:GEU393235 GON393235:GOQ393235 GYJ393235:GYM393235 HIF393235:HII393235 HSB393235:HSE393235 IBX393235:ICA393235 ILT393235:ILW393235 IVP393235:IVS393235 JFL393235:JFO393235 JPH393235:JPK393235 JZD393235:JZG393235 KIZ393235:KJC393235 KSV393235:KSY393235 LCR393235:LCU393235 LMN393235:LMQ393235 LWJ393235:LWM393235 MGF393235:MGI393235 MQB393235:MQE393235 MZX393235:NAA393235 NJT393235:NJW393235 NTP393235:NTS393235 ODL393235:ODO393235 ONH393235:ONK393235 OXD393235:OXG393235 PGZ393235:PHC393235 PQV393235:PQY393235 QAR393235:QAU393235 QKN393235:QKQ393235 QUJ393235:QUM393235 REF393235:REI393235 ROB393235:ROE393235 RXX393235:RYA393235 SHT393235:SHW393235 SRP393235:SRS393235 TBL393235:TBO393235 TLH393235:TLK393235 TVD393235:TVG393235 UEZ393235:UFC393235 UOV393235:UOY393235 UYR393235:UYU393235 VIN393235:VIQ393235 VSJ393235:VSM393235 WCF393235:WCI393235 WMB393235:WME393235 WVX393235:WWA393235 P458771:S458771 JL458771:JO458771 TH458771:TK458771 ADD458771:ADG458771 AMZ458771:ANC458771 AWV458771:AWY458771 BGR458771:BGU458771 BQN458771:BQQ458771 CAJ458771:CAM458771 CKF458771:CKI458771 CUB458771:CUE458771 DDX458771:DEA458771 DNT458771:DNW458771 DXP458771:DXS458771 EHL458771:EHO458771 ERH458771:ERK458771 FBD458771:FBG458771 FKZ458771:FLC458771 FUV458771:FUY458771 GER458771:GEU458771 GON458771:GOQ458771 GYJ458771:GYM458771 HIF458771:HII458771 HSB458771:HSE458771 IBX458771:ICA458771 ILT458771:ILW458771 IVP458771:IVS458771 JFL458771:JFO458771 JPH458771:JPK458771 JZD458771:JZG458771 KIZ458771:KJC458771 KSV458771:KSY458771 LCR458771:LCU458771 LMN458771:LMQ458771 LWJ458771:LWM458771 MGF458771:MGI458771 MQB458771:MQE458771 MZX458771:NAA458771 NJT458771:NJW458771 NTP458771:NTS458771 ODL458771:ODO458771 ONH458771:ONK458771 OXD458771:OXG458771 PGZ458771:PHC458771 PQV458771:PQY458771 QAR458771:QAU458771 QKN458771:QKQ458771 QUJ458771:QUM458771 REF458771:REI458771 ROB458771:ROE458771 RXX458771:RYA458771 SHT458771:SHW458771 SRP458771:SRS458771 TBL458771:TBO458771 TLH458771:TLK458771 TVD458771:TVG458771 UEZ458771:UFC458771 UOV458771:UOY458771 UYR458771:UYU458771 VIN458771:VIQ458771 VSJ458771:VSM458771 WCF458771:WCI458771 WMB458771:WME458771 WVX458771:WWA458771 P524307:S524307 JL524307:JO524307 TH524307:TK524307 ADD524307:ADG524307 AMZ524307:ANC524307 AWV524307:AWY524307 BGR524307:BGU524307 BQN524307:BQQ524307 CAJ524307:CAM524307 CKF524307:CKI524307 CUB524307:CUE524307 DDX524307:DEA524307 DNT524307:DNW524307 DXP524307:DXS524307 EHL524307:EHO524307 ERH524307:ERK524307 FBD524307:FBG524307 FKZ524307:FLC524307 FUV524307:FUY524307 GER524307:GEU524307 GON524307:GOQ524307 GYJ524307:GYM524307 HIF524307:HII524307 HSB524307:HSE524307 IBX524307:ICA524307 ILT524307:ILW524307 IVP524307:IVS524307 JFL524307:JFO524307 JPH524307:JPK524307 JZD524307:JZG524307 KIZ524307:KJC524307 KSV524307:KSY524307 LCR524307:LCU524307 LMN524307:LMQ524307 LWJ524307:LWM524307 MGF524307:MGI524307 MQB524307:MQE524307 MZX524307:NAA524307 NJT524307:NJW524307 NTP524307:NTS524307 ODL524307:ODO524307 ONH524307:ONK524307 OXD524307:OXG524307 PGZ524307:PHC524307 PQV524307:PQY524307 QAR524307:QAU524307 QKN524307:QKQ524307 QUJ524307:QUM524307 REF524307:REI524307 ROB524307:ROE524307 RXX524307:RYA524307 SHT524307:SHW524307 SRP524307:SRS524307 TBL524307:TBO524307 TLH524307:TLK524307 TVD524307:TVG524307 UEZ524307:UFC524307 UOV524307:UOY524307 UYR524307:UYU524307 VIN524307:VIQ524307 VSJ524307:VSM524307 WCF524307:WCI524307 WMB524307:WME524307 WVX524307:WWA524307 P589843:S589843 JL589843:JO589843 TH589843:TK589843 ADD589843:ADG589843 AMZ589843:ANC589843 AWV589843:AWY589843 BGR589843:BGU589843 BQN589843:BQQ589843 CAJ589843:CAM589843 CKF589843:CKI589843 CUB589843:CUE589843 DDX589843:DEA589843 DNT589843:DNW589843 DXP589843:DXS589843 EHL589843:EHO589843 ERH589843:ERK589843 FBD589843:FBG589843 FKZ589843:FLC589843 FUV589843:FUY589843 GER589843:GEU589843 GON589843:GOQ589843 GYJ589843:GYM589843 HIF589843:HII589843 HSB589843:HSE589843 IBX589843:ICA589843 ILT589843:ILW589843 IVP589843:IVS589843 JFL589843:JFO589843 JPH589843:JPK589843 JZD589843:JZG589843 KIZ589843:KJC589843 KSV589843:KSY589843 LCR589843:LCU589843 LMN589843:LMQ589843 LWJ589843:LWM589843 MGF589843:MGI589843 MQB589843:MQE589843 MZX589843:NAA589843 NJT589843:NJW589843 NTP589843:NTS589843 ODL589843:ODO589843 ONH589843:ONK589843 OXD589843:OXG589843 PGZ589843:PHC589843 PQV589843:PQY589843 QAR589843:QAU589843 QKN589843:QKQ589843 QUJ589843:QUM589843 REF589843:REI589843 ROB589843:ROE589843 RXX589843:RYA589843 SHT589843:SHW589843 SRP589843:SRS589843 TBL589843:TBO589843 TLH589843:TLK589843 TVD589843:TVG589843 UEZ589843:UFC589843 UOV589843:UOY589843 UYR589843:UYU589843 VIN589843:VIQ589843 VSJ589843:VSM589843 WCF589843:WCI589843 WMB589843:WME589843 WVX589843:WWA589843 P655379:S655379 JL655379:JO655379 TH655379:TK655379 ADD655379:ADG655379 AMZ655379:ANC655379 AWV655379:AWY655379 BGR655379:BGU655379 BQN655379:BQQ655379 CAJ655379:CAM655379 CKF655379:CKI655379 CUB655379:CUE655379 DDX655379:DEA655379 DNT655379:DNW655379 DXP655379:DXS655379 EHL655379:EHO655379 ERH655379:ERK655379 FBD655379:FBG655379 FKZ655379:FLC655379 FUV655379:FUY655379 GER655379:GEU655379 GON655379:GOQ655379 GYJ655379:GYM655379 HIF655379:HII655379 HSB655379:HSE655379 IBX655379:ICA655379 ILT655379:ILW655379 IVP655379:IVS655379 JFL655379:JFO655379 JPH655379:JPK655379 JZD655379:JZG655379 KIZ655379:KJC655379 KSV655379:KSY655379 LCR655379:LCU655379 LMN655379:LMQ655379 LWJ655379:LWM655379 MGF655379:MGI655379 MQB655379:MQE655379 MZX655379:NAA655379 NJT655379:NJW655379 NTP655379:NTS655379 ODL655379:ODO655379 ONH655379:ONK655379 OXD655379:OXG655379 PGZ655379:PHC655379 PQV655379:PQY655379 QAR655379:QAU655379 QKN655379:QKQ655379 QUJ655379:QUM655379 REF655379:REI655379 ROB655379:ROE655379 RXX655379:RYA655379 SHT655379:SHW655379 SRP655379:SRS655379 TBL655379:TBO655379 TLH655379:TLK655379 TVD655379:TVG655379 UEZ655379:UFC655379 UOV655379:UOY655379 UYR655379:UYU655379 VIN655379:VIQ655379 VSJ655379:VSM655379 WCF655379:WCI655379 WMB655379:WME655379 WVX655379:WWA655379 P720915:S720915 JL720915:JO720915 TH720915:TK720915 ADD720915:ADG720915 AMZ720915:ANC720915 AWV720915:AWY720915 BGR720915:BGU720915 BQN720915:BQQ720915 CAJ720915:CAM720915 CKF720915:CKI720915 CUB720915:CUE720915 DDX720915:DEA720915 DNT720915:DNW720915 DXP720915:DXS720915 EHL720915:EHO720915 ERH720915:ERK720915 FBD720915:FBG720915 FKZ720915:FLC720915 FUV720915:FUY720915 GER720915:GEU720915 GON720915:GOQ720915 GYJ720915:GYM720915 HIF720915:HII720915 HSB720915:HSE720915 IBX720915:ICA720915 ILT720915:ILW720915 IVP720915:IVS720915 JFL720915:JFO720915 JPH720915:JPK720915 JZD720915:JZG720915 KIZ720915:KJC720915 KSV720915:KSY720915 LCR720915:LCU720915 LMN720915:LMQ720915 LWJ720915:LWM720915 MGF720915:MGI720915 MQB720915:MQE720915 MZX720915:NAA720915 NJT720915:NJW720915 NTP720915:NTS720915 ODL720915:ODO720915 ONH720915:ONK720915 OXD720915:OXG720915 PGZ720915:PHC720915 PQV720915:PQY720915 QAR720915:QAU720915 QKN720915:QKQ720915 QUJ720915:QUM720915 REF720915:REI720915 ROB720915:ROE720915 RXX720915:RYA720915 SHT720915:SHW720915 SRP720915:SRS720915 TBL720915:TBO720915 TLH720915:TLK720915 TVD720915:TVG720915 UEZ720915:UFC720915 UOV720915:UOY720915 UYR720915:UYU720915 VIN720915:VIQ720915 VSJ720915:VSM720915 WCF720915:WCI720915 WMB720915:WME720915 WVX720915:WWA720915 P786451:S786451 JL786451:JO786451 TH786451:TK786451 ADD786451:ADG786451 AMZ786451:ANC786451 AWV786451:AWY786451 BGR786451:BGU786451 BQN786451:BQQ786451 CAJ786451:CAM786451 CKF786451:CKI786451 CUB786451:CUE786451 DDX786451:DEA786451 DNT786451:DNW786451 DXP786451:DXS786451 EHL786451:EHO786451 ERH786451:ERK786451 FBD786451:FBG786451 FKZ786451:FLC786451 FUV786451:FUY786451 GER786451:GEU786451 GON786451:GOQ786451 GYJ786451:GYM786451 HIF786451:HII786451 HSB786451:HSE786451 IBX786451:ICA786451 ILT786451:ILW786451 IVP786451:IVS786451 JFL786451:JFO786451 JPH786451:JPK786451 JZD786451:JZG786451 KIZ786451:KJC786451 KSV786451:KSY786451 LCR786451:LCU786451 LMN786451:LMQ786451 LWJ786451:LWM786451 MGF786451:MGI786451 MQB786451:MQE786451 MZX786451:NAA786451 NJT786451:NJW786451 NTP786451:NTS786451 ODL786451:ODO786451 ONH786451:ONK786451 OXD786451:OXG786451 PGZ786451:PHC786451 PQV786451:PQY786451 QAR786451:QAU786451 QKN786451:QKQ786451 QUJ786451:QUM786451 REF786451:REI786451 ROB786451:ROE786451 RXX786451:RYA786451 SHT786451:SHW786451 SRP786451:SRS786451 TBL786451:TBO786451 TLH786451:TLK786451 TVD786451:TVG786451 UEZ786451:UFC786451 UOV786451:UOY786451 UYR786451:UYU786451 VIN786451:VIQ786451 VSJ786451:VSM786451 WCF786451:WCI786451 WMB786451:WME786451 WVX786451:WWA786451 P851987:S851987 JL851987:JO851987 TH851987:TK851987 ADD851987:ADG851987 AMZ851987:ANC851987 AWV851987:AWY851987 BGR851987:BGU851987 BQN851987:BQQ851987 CAJ851987:CAM851987 CKF851987:CKI851987 CUB851987:CUE851987 DDX851987:DEA851987 DNT851987:DNW851987 DXP851987:DXS851987 EHL851987:EHO851987 ERH851987:ERK851987 FBD851987:FBG851987 FKZ851987:FLC851987 FUV851987:FUY851987 GER851987:GEU851987 GON851987:GOQ851987 GYJ851987:GYM851987 HIF851987:HII851987 HSB851987:HSE851987 IBX851987:ICA851987 ILT851987:ILW851987 IVP851987:IVS851987 JFL851987:JFO851987 JPH851987:JPK851987 JZD851987:JZG851987 KIZ851987:KJC851987 KSV851987:KSY851987 LCR851987:LCU851987 LMN851987:LMQ851987 LWJ851987:LWM851987 MGF851987:MGI851987 MQB851987:MQE851987 MZX851987:NAA851987 NJT851987:NJW851987 NTP851987:NTS851987 ODL851987:ODO851987 ONH851987:ONK851987 OXD851987:OXG851987 PGZ851987:PHC851987 PQV851987:PQY851987 QAR851987:QAU851987 QKN851987:QKQ851987 QUJ851987:QUM851987 REF851987:REI851987 ROB851987:ROE851987 RXX851987:RYA851987 SHT851987:SHW851987 SRP851987:SRS851987 TBL851987:TBO851987 TLH851987:TLK851987 TVD851987:TVG851987 UEZ851987:UFC851987 UOV851987:UOY851987 UYR851987:UYU851987 VIN851987:VIQ851987 VSJ851987:VSM851987 WCF851987:WCI851987 WMB851987:WME851987 WVX851987:WWA851987 P917523:S917523 JL917523:JO917523 TH917523:TK917523 ADD917523:ADG917523 AMZ917523:ANC917523 AWV917523:AWY917523 BGR917523:BGU917523 BQN917523:BQQ917523 CAJ917523:CAM917523 CKF917523:CKI917523 CUB917523:CUE917523 DDX917523:DEA917523 DNT917523:DNW917523 DXP917523:DXS917523 EHL917523:EHO917523 ERH917523:ERK917523 FBD917523:FBG917523 FKZ917523:FLC917523 FUV917523:FUY917523 GER917523:GEU917523 GON917523:GOQ917523 GYJ917523:GYM917523 HIF917523:HII917523 HSB917523:HSE917523 IBX917523:ICA917523 ILT917523:ILW917523 IVP917523:IVS917523 JFL917523:JFO917523 JPH917523:JPK917523 JZD917523:JZG917523 KIZ917523:KJC917523 KSV917523:KSY917523 LCR917523:LCU917523 LMN917523:LMQ917523 LWJ917523:LWM917523 MGF917523:MGI917523 MQB917523:MQE917523 MZX917523:NAA917523 NJT917523:NJW917523 NTP917523:NTS917523 ODL917523:ODO917523 ONH917523:ONK917523 OXD917523:OXG917523 PGZ917523:PHC917523 PQV917523:PQY917523 QAR917523:QAU917523 QKN917523:QKQ917523 QUJ917523:QUM917523 REF917523:REI917523 ROB917523:ROE917523 RXX917523:RYA917523 SHT917523:SHW917523 SRP917523:SRS917523 TBL917523:TBO917523 TLH917523:TLK917523 TVD917523:TVG917523 UEZ917523:UFC917523 UOV917523:UOY917523 UYR917523:UYU917523 VIN917523:VIQ917523 VSJ917523:VSM917523 WCF917523:WCI917523 WMB917523:WME917523 WVX917523:WWA917523 P983059:S983059 JL983059:JO983059 TH983059:TK983059 ADD983059:ADG983059 AMZ983059:ANC983059 AWV983059:AWY983059 BGR983059:BGU983059 BQN983059:BQQ983059 CAJ983059:CAM983059 CKF983059:CKI983059 CUB983059:CUE983059 DDX983059:DEA983059 DNT983059:DNW983059 DXP983059:DXS983059 EHL983059:EHO983059 ERH983059:ERK983059 FBD983059:FBG983059 FKZ983059:FLC983059 FUV983059:FUY983059 GER983059:GEU983059 GON983059:GOQ983059 GYJ983059:GYM983059 HIF983059:HII983059 HSB983059:HSE983059 IBX983059:ICA983059 ILT983059:ILW983059 IVP983059:IVS983059 JFL983059:JFO983059 JPH983059:JPK983059 JZD983059:JZG983059 KIZ983059:KJC983059 KSV983059:KSY983059 LCR983059:LCU983059 LMN983059:LMQ983059 LWJ983059:LWM983059 MGF983059:MGI983059 MQB983059:MQE983059 MZX983059:NAA983059 NJT983059:NJW983059 NTP983059:NTS983059 ODL983059:ODO983059 ONH983059:ONK983059 OXD983059:OXG983059 PGZ983059:PHC983059 PQV983059:PQY983059 QAR983059:QAU983059 QKN983059:QKQ983059 QUJ983059:QUM983059 REF983059:REI983059 ROB983059:ROE983059 RXX983059:RYA983059 SHT983059:SHW983059 SRP983059:SRS983059 TBL983059:TBO983059 TLH983059:TLK983059 TVD983059:TVG983059 UEZ983059:UFC983059 UOV983059:UOY983059 UYR983059:UYU983059 VIN983059:VIQ983059 VSJ983059:VSM983059 WCF983059:WCI983059 WMB983059:WME983059 WVX983059:WWA983059">
      <formula1>COUNTA(C19,F18,L19)=3</formula1>
    </dataValidation>
    <dataValidation type="custom" allowBlank="1" showInputMessage="1" showErrorMessage="1" sqref="WVT983059:WVW983059 JH19:JK19 TD19:TG19 ACZ19:ADC19 AMV19:AMY19 AWR19:AWU19 BGN19:BGQ19 BQJ19:BQM19 CAF19:CAI19 CKB19:CKE19 CTX19:CUA19 DDT19:DDW19 DNP19:DNS19 DXL19:DXO19 EHH19:EHK19 ERD19:ERG19 FAZ19:FBC19 FKV19:FKY19 FUR19:FUU19 GEN19:GEQ19 GOJ19:GOM19 GYF19:GYI19 HIB19:HIE19 HRX19:HSA19 IBT19:IBW19 ILP19:ILS19 IVL19:IVO19 JFH19:JFK19 JPD19:JPG19 JYZ19:JZC19 KIV19:KIY19 KSR19:KSU19 LCN19:LCQ19 LMJ19:LMM19 LWF19:LWI19 MGB19:MGE19 MPX19:MQA19 MZT19:MZW19 NJP19:NJS19 NTL19:NTO19 ODH19:ODK19 OND19:ONG19 OWZ19:OXC19 PGV19:PGY19 PQR19:PQU19 QAN19:QAQ19 QKJ19:QKM19 QUF19:QUI19 REB19:REE19 RNX19:ROA19 RXT19:RXW19 SHP19:SHS19 SRL19:SRO19 TBH19:TBK19 TLD19:TLG19 TUZ19:TVC19 UEV19:UEY19 UOR19:UOU19 UYN19:UYQ19 VIJ19:VIM19 VSF19:VSI19 WCB19:WCE19 WLX19:WMA19 WVT19:WVW19 L65555:O65555 JH65555:JK65555 TD65555:TG65555 ACZ65555:ADC65555 AMV65555:AMY65555 AWR65555:AWU65555 BGN65555:BGQ65555 BQJ65555:BQM65555 CAF65555:CAI65555 CKB65555:CKE65555 CTX65555:CUA65555 DDT65555:DDW65555 DNP65555:DNS65555 DXL65555:DXO65555 EHH65555:EHK65555 ERD65555:ERG65555 FAZ65555:FBC65555 FKV65555:FKY65555 FUR65555:FUU65555 GEN65555:GEQ65555 GOJ65555:GOM65555 GYF65555:GYI65555 HIB65555:HIE65555 HRX65555:HSA65555 IBT65555:IBW65555 ILP65555:ILS65555 IVL65555:IVO65555 JFH65555:JFK65555 JPD65555:JPG65555 JYZ65555:JZC65555 KIV65555:KIY65555 KSR65555:KSU65555 LCN65555:LCQ65555 LMJ65555:LMM65555 LWF65555:LWI65555 MGB65555:MGE65555 MPX65555:MQA65555 MZT65555:MZW65555 NJP65555:NJS65555 NTL65555:NTO65555 ODH65555:ODK65555 OND65555:ONG65555 OWZ65555:OXC65555 PGV65555:PGY65555 PQR65555:PQU65555 QAN65555:QAQ65555 QKJ65555:QKM65555 QUF65555:QUI65555 REB65555:REE65555 RNX65555:ROA65555 RXT65555:RXW65555 SHP65555:SHS65555 SRL65555:SRO65555 TBH65555:TBK65555 TLD65555:TLG65555 TUZ65555:TVC65555 UEV65555:UEY65555 UOR65555:UOU65555 UYN65555:UYQ65555 VIJ65555:VIM65555 VSF65555:VSI65555 WCB65555:WCE65555 WLX65555:WMA65555 WVT65555:WVW65555 L131091:O131091 JH131091:JK131091 TD131091:TG131091 ACZ131091:ADC131091 AMV131091:AMY131091 AWR131091:AWU131091 BGN131091:BGQ131091 BQJ131091:BQM131091 CAF131091:CAI131091 CKB131091:CKE131091 CTX131091:CUA131091 DDT131091:DDW131091 DNP131091:DNS131091 DXL131091:DXO131091 EHH131091:EHK131091 ERD131091:ERG131091 FAZ131091:FBC131091 FKV131091:FKY131091 FUR131091:FUU131091 GEN131091:GEQ131091 GOJ131091:GOM131091 GYF131091:GYI131091 HIB131091:HIE131091 HRX131091:HSA131091 IBT131091:IBW131091 ILP131091:ILS131091 IVL131091:IVO131091 JFH131091:JFK131091 JPD131091:JPG131091 JYZ131091:JZC131091 KIV131091:KIY131091 KSR131091:KSU131091 LCN131091:LCQ131091 LMJ131091:LMM131091 LWF131091:LWI131091 MGB131091:MGE131091 MPX131091:MQA131091 MZT131091:MZW131091 NJP131091:NJS131091 NTL131091:NTO131091 ODH131091:ODK131091 OND131091:ONG131091 OWZ131091:OXC131091 PGV131091:PGY131091 PQR131091:PQU131091 QAN131091:QAQ131091 QKJ131091:QKM131091 QUF131091:QUI131091 REB131091:REE131091 RNX131091:ROA131091 RXT131091:RXW131091 SHP131091:SHS131091 SRL131091:SRO131091 TBH131091:TBK131091 TLD131091:TLG131091 TUZ131091:TVC131091 UEV131091:UEY131091 UOR131091:UOU131091 UYN131091:UYQ131091 VIJ131091:VIM131091 VSF131091:VSI131091 WCB131091:WCE131091 WLX131091:WMA131091 WVT131091:WVW131091 L196627:O196627 JH196627:JK196627 TD196627:TG196627 ACZ196627:ADC196627 AMV196627:AMY196627 AWR196627:AWU196627 BGN196627:BGQ196627 BQJ196627:BQM196627 CAF196627:CAI196627 CKB196627:CKE196627 CTX196627:CUA196627 DDT196627:DDW196627 DNP196627:DNS196627 DXL196627:DXO196627 EHH196627:EHK196627 ERD196627:ERG196627 FAZ196627:FBC196627 FKV196627:FKY196627 FUR196627:FUU196627 GEN196627:GEQ196627 GOJ196627:GOM196627 GYF196627:GYI196627 HIB196627:HIE196627 HRX196627:HSA196627 IBT196627:IBW196627 ILP196627:ILS196627 IVL196627:IVO196627 JFH196627:JFK196627 JPD196627:JPG196627 JYZ196627:JZC196627 KIV196627:KIY196627 KSR196627:KSU196627 LCN196627:LCQ196627 LMJ196627:LMM196627 LWF196627:LWI196627 MGB196627:MGE196627 MPX196627:MQA196627 MZT196627:MZW196627 NJP196627:NJS196627 NTL196627:NTO196627 ODH196627:ODK196627 OND196627:ONG196627 OWZ196627:OXC196627 PGV196627:PGY196627 PQR196627:PQU196627 QAN196627:QAQ196627 QKJ196627:QKM196627 QUF196627:QUI196627 REB196627:REE196627 RNX196627:ROA196627 RXT196627:RXW196627 SHP196627:SHS196627 SRL196627:SRO196627 TBH196627:TBK196627 TLD196627:TLG196627 TUZ196627:TVC196627 UEV196627:UEY196627 UOR196627:UOU196627 UYN196627:UYQ196627 VIJ196627:VIM196627 VSF196627:VSI196627 WCB196627:WCE196627 WLX196627:WMA196627 WVT196627:WVW196627 L262163:O262163 JH262163:JK262163 TD262163:TG262163 ACZ262163:ADC262163 AMV262163:AMY262163 AWR262163:AWU262163 BGN262163:BGQ262163 BQJ262163:BQM262163 CAF262163:CAI262163 CKB262163:CKE262163 CTX262163:CUA262163 DDT262163:DDW262163 DNP262163:DNS262163 DXL262163:DXO262163 EHH262163:EHK262163 ERD262163:ERG262163 FAZ262163:FBC262163 FKV262163:FKY262163 FUR262163:FUU262163 GEN262163:GEQ262163 GOJ262163:GOM262163 GYF262163:GYI262163 HIB262163:HIE262163 HRX262163:HSA262163 IBT262163:IBW262163 ILP262163:ILS262163 IVL262163:IVO262163 JFH262163:JFK262163 JPD262163:JPG262163 JYZ262163:JZC262163 KIV262163:KIY262163 KSR262163:KSU262163 LCN262163:LCQ262163 LMJ262163:LMM262163 LWF262163:LWI262163 MGB262163:MGE262163 MPX262163:MQA262163 MZT262163:MZW262163 NJP262163:NJS262163 NTL262163:NTO262163 ODH262163:ODK262163 OND262163:ONG262163 OWZ262163:OXC262163 PGV262163:PGY262163 PQR262163:PQU262163 QAN262163:QAQ262163 QKJ262163:QKM262163 QUF262163:QUI262163 REB262163:REE262163 RNX262163:ROA262163 RXT262163:RXW262163 SHP262163:SHS262163 SRL262163:SRO262163 TBH262163:TBK262163 TLD262163:TLG262163 TUZ262163:TVC262163 UEV262163:UEY262163 UOR262163:UOU262163 UYN262163:UYQ262163 VIJ262163:VIM262163 VSF262163:VSI262163 WCB262163:WCE262163 WLX262163:WMA262163 WVT262163:WVW262163 L327699:O327699 JH327699:JK327699 TD327699:TG327699 ACZ327699:ADC327699 AMV327699:AMY327699 AWR327699:AWU327699 BGN327699:BGQ327699 BQJ327699:BQM327699 CAF327699:CAI327699 CKB327699:CKE327699 CTX327699:CUA327699 DDT327699:DDW327699 DNP327699:DNS327699 DXL327699:DXO327699 EHH327699:EHK327699 ERD327699:ERG327699 FAZ327699:FBC327699 FKV327699:FKY327699 FUR327699:FUU327699 GEN327699:GEQ327699 GOJ327699:GOM327699 GYF327699:GYI327699 HIB327699:HIE327699 HRX327699:HSA327699 IBT327699:IBW327699 ILP327699:ILS327699 IVL327699:IVO327699 JFH327699:JFK327699 JPD327699:JPG327699 JYZ327699:JZC327699 KIV327699:KIY327699 KSR327699:KSU327699 LCN327699:LCQ327699 LMJ327699:LMM327699 LWF327699:LWI327699 MGB327699:MGE327699 MPX327699:MQA327699 MZT327699:MZW327699 NJP327699:NJS327699 NTL327699:NTO327699 ODH327699:ODK327699 OND327699:ONG327699 OWZ327699:OXC327699 PGV327699:PGY327699 PQR327699:PQU327699 QAN327699:QAQ327699 QKJ327699:QKM327699 QUF327699:QUI327699 REB327699:REE327699 RNX327699:ROA327699 RXT327699:RXW327699 SHP327699:SHS327699 SRL327699:SRO327699 TBH327699:TBK327699 TLD327699:TLG327699 TUZ327699:TVC327699 UEV327699:UEY327699 UOR327699:UOU327699 UYN327699:UYQ327699 VIJ327699:VIM327699 VSF327699:VSI327699 WCB327699:WCE327699 WLX327699:WMA327699 WVT327699:WVW327699 L393235:O393235 JH393235:JK393235 TD393235:TG393235 ACZ393235:ADC393235 AMV393235:AMY393235 AWR393235:AWU393235 BGN393235:BGQ393235 BQJ393235:BQM393235 CAF393235:CAI393235 CKB393235:CKE393235 CTX393235:CUA393235 DDT393235:DDW393235 DNP393235:DNS393235 DXL393235:DXO393235 EHH393235:EHK393235 ERD393235:ERG393235 FAZ393235:FBC393235 FKV393235:FKY393235 FUR393235:FUU393235 GEN393235:GEQ393235 GOJ393235:GOM393235 GYF393235:GYI393235 HIB393235:HIE393235 HRX393235:HSA393235 IBT393235:IBW393235 ILP393235:ILS393235 IVL393235:IVO393235 JFH393235:JFK393235 JPD393235:JPG393235 JYZ393235:JZC393235 KIV393235:KIY393235 KSR393235:KSU393235 LCN393235:LCQ393235 LMJ393235:LMM393235 LWF393235:LWI393235 MGB393235:MGE393235 MPX393235:MQA393235 MZT393235:MZW393235 NJP393235:NJS393235 NTL393235:NTO393235 ODH393235:ODK393235 OND393235:ONG393235 OWZ393235:OXC393235 PGV393235:PGY393235 PQR393235:PQU393235 QAN393235:QAQ393235 QKJ393235:QKM393235 QUF393235:QUI393235 REB393235:REE393235 RNX393235:ROA393235 RXT393235:RXW393235 SHP393235:SHS393235 SRL393235:SRO393235 TBH393235:TBK393235 TLD393235:TLG393235 TUZ393235:TVC393235 UEV393235:UEY393235 UOR393235:UOU393235 UYN393235:UYQ393235 VIJ393235:VIM393235 VSF393235:VSI393235 WCB393235:WCE393235 WLX393235:WMA393235 WVT393235:WVW393235 L458771:O458771 JH458771:JK458771 TD458771:TG458771 ACZ458771:ADC458771 AMV458771:AMY458771 AWR458771:AWU458771 BGN458771:BGQ458771 BQJ458771:BQM458771 CAF458771:CAI458771 CKB458771:CKE458771 CTX458771:CUA458771 DDT458771:DDW458771 DNP458771:DNS458771 DXL458771:DXO458771 EHH458771:EHK458771 ERD458771:ERG458771 FAZ458771:FBC458771 FKV458771:FKY458771 FUR458771:FUU458771 GEN458771:GEQ458771 GOJ458771:GOM458771 GYF458771:GYI458771 HIB458771:HIE458771 HRX458771:HSA458771 IBT458771:IBW458771 ILP458771:ILS458771 IVL458771:IVO458771 JFH458771:JFK458771 JPD458771:JPG458771 JYZ458771:JZC458771 KIV458771:KIY458771 KSR458771:KSU458771 LCN458771:LCQ458771 LMJ458771:LMM458771 LWF458771:LWI458771 MGB458771:MGE458771 MPX458771:MQA458771 MZT458771:MZW458771 NJP458771:NJS458771 NTL458771:NTO458771 ODH458771:ODK458771 OND458771:ONG458771 OWZ458771:OXC458771 PGV458771:PGY458771 PQR458771:PQU458771 QAN458771:QAQ458771 QKJ458771:QKM458771 QUF458771:QUI458771 REB458771:REE458771 RNX458771:ROA458771 RXT458771:RXW458771 SHP458771:SHS458771 SRL458771:SRO458771 TBH458771:TBK458771 TLD458771:TLG458771 TUZ458771:TVC458771 UEV458771:UEY458771 UOR458771:UOU458771 UYN458771:UYQ458771 VIJ458771:VIM458771 VSF458771:VSI458771 WCB458771:WCE458771 WLX458771:WMA458771 WVT458771:WVW458771 L524307:O524307 JH524307:JK524307 TD524307:TG524307 ACZ524307:ADC524307 AMV524307:AMY524307 AWR524307:AWU524307 BGN524307:BGQ524307 BQJ524307:BQM524307 CAF524307:CAI524307 CKB524307:CKE524307 CTX524307:CUA524307 DDT524307:DDW524307 DNP524307:DNS524307 DXL524307:DXO524307 EHH524307:EHK524307 ERD524307:ERG524307 FAZ524307:FBC524307 FKV524307:FKY524307 FUR524307:FUU524307 GEN524307:GEQ524307 GOJ524307:GOM524307 GYF524307:GYI524307 HIB524307:HIE524307 HRX524307:HSA524307 IBT524307:IBW524307 ILP524307:ILS524307 IVL524307:IVO524307 JFH524307:JFK524307 JPD524307:JPG524307 JYZ524307:JZC524307 KIV524307:KIY524307 KSR524307:KSU524307 LCN524307:LCQ524307 LMJ524307:LMM524307 LWF524307:LWI524307 MGB524307:MGE524307 MPX524307:MQA524307 MZT524307:MZW524307 NJP524307:NJS524307 NTL524307:NTO524307 ODH524307:ODK524307 OND524307:ONG524307 OWZ524307:OXC524307 PGV524307:PGY524307 PQR524307:PQU524307 QAN524307:QAQ524307 QKJ524307:QKM524307 QUF524307:QUI524307 REB524307:REE524307 RNX524307:ROA524307 RXT524307:RXW524307 SHP524307:SHS524307 SRL524307:SRO524307 TBH524307:TBK524307 TLD524307:TLG524307 TUZ524307:TVC524307 UEV524307:UEY524307 UOR524307:UOU524307 UYN524307:UYQ524307 VIJ524307:VIM524307 VSF524307:VSI524307 WCB524307:WCE524307 WLX524307:WMA524307 WVT524307:WVW524307 L589843:O589843 JH589843:JK589843 TD589843:TG589843 ACZ589843:ADC589843 AMV589843:AMY589843 AWR589843:AWU589843 BGN589843:BGQ589843 BQJ589843:BQM589843 CAF589843:CAI589843 CKB589843:CKE589843 CTX589843:CUA589843 DDT589843:DDW589843 DNP589843:DNS589843 DXL589843:DXO589843 EHH589843:EHK589843 ERD589843:ERG589843 FAZ589843:FBC589843 FKV589843:FKY589843 FUR589843:FUU589843 GEN589843:GEQ589843 GOJ589843:GOM589843 GYF589843:GYI589843 HIB589843:HIE589843 HRX589843:HSA589843 IBT589843:IBW589843 ILP589843:ILS589843 IVL589843:IVO589843 JFH589843:JFK589843 JPD589843:JPG589843 JYZ589843:JZC589843 KIV589843:KIY589843 KSR589843:KSU589843 LCN589843:LCQ589843 LMJ589843:LMM589843 LWF589843:LWI589843 MGB589843:MGE589843 MPX589843:MQA589843 MZT589843:MZW589843 NJP589843:NJS589843 NTL589843:NTO589843 ODH589843:ODK589843 OND589843:ONG589843 OWZ589843:OXC589843 PGV589843:PGY589843 PQR589843:PQU589843 QAN589843:QAQ589843 QKJ589843:QKM589843 QUF589843:QUI589843 REB589843:REE589843 RNX589843:ROA589843 RXT589843:RXW589843 SHP589843:SHS589843 SRL589843:SRO589843 TBH589843:TBK589843 TLD589843:TLG589843 TUZ589843:TVC589843 UEV589843:UEY589843 UOR589843:UOU589843 UYN589843:UYQ589843 VIJ589843:VIM589843 VSF589843:VSI589843 WCB589843:WCE589843 WLX589843:WMA589843 WVT589843:WVW589843 L655379:O655379 JH655379:JK655379 TD655379:TG655379 ACZ655379:ADC655379 AMV655379:AMY655379 AWR655379:AWU655379 BGN655379:BGQ655379 BQJ655379:BQM655379 CAF655379:CAI655379 CKB655379:CKE655379 CTX655379:CUA655379 DDT655379:DDW655379 DNP655379:DNS655379 DXL655379:DXO655379 EHH655379:EHK655379 ERD655379:ERG655379 FAZ655379:FBC655379 FKV655379:FKY655379 FUR655379:FUU655379 GEN655379:GEQ655379 GOJ655379:GOM655379 GYF655379:GYI655379 HIB655379:HIE655379 HRX655379:HSA655379 IBT655379:IBW655379 ILP655379:ILS655379 IVL655379:IVO655379 JFH655379:JFK655379 JPD655379:JPG655379 JYZ655379:JZC655379 KIV655379:KIY655379 KSR655379:KSU655379 LCN655379:LCQ655379 LMJ655379:LMM655379 LWF655379:LWI655379 MGB655379:MGE655379 MPX655379:MQA655379 MZT655379:MZW655379 NJP655379:NJS655379 NTL655379:NTO655379 ODH655379:ODK655379 OND655379:ONG655379 OWZ655379:OXC655379 PGV655379:PGY655379 PQR655379:PQU655379 QAN655379:QAQ655379 QKJ655379:QKM655379 QUF655379:QUI655379 REB655379:REE655379 RNX655379:ROA655379 RXT655379:RXW655379 SHP655379:SHS655379 SRL655379:SRO655379 TBH655379:TBK655379 TLD655379:TLG655379 TUZ655379:TVC655379 UEV655379:UEY655379 UOR655379:UOU655379 UYN655379:UYQ655379 VIJ655379:VIM655379 VSF655379:VSI655379 WCB655379:WCE655379 WLX655379:WMA655379 WVT655379:WVW655379 L720915:O720915 JH720915:JK720915 TD720915:TG720915 ACZ720915:ADC720915 AMV720915:AMY720915 AWR720915:AWU720915 BGN720915:BGQ720915 BQJ720915:BQM720915 CAF720915:CAI720915 CKB720915:CKE720915 CTX720915:CUA720915 DDT720915:DDW720915 DNP720915:DNS720915 DXL720915:DXO720915 EHH720915:EHK720915 ERD720915:ERG720915 FAZ720915:FBC720915 FKV720915:FKY720915 FUR720915:FUU720915 GEN720915:GEQ720915 GOJ720915:GOM720915 GYF720915:GYI720915 HIB720915:HIE720915 HRX720915:HSA720915 IBT720915:IBW720915 ILP720915:ILS720915 IVL720915:IVO720915 JFH720915:JFK720915 JPD720915:JPG720915 JYZ720915:JZC720915 KIV720915:KIY720915 KSR720915:KSU720915 LCN720915:LCQ720915 LMJ720915:LMM720915 LWF720915:LWI720915 MGB720915:MGE720915 MPX720915:MQA720915 MZT720915:MZW720915 NJP720915:NJS720915 NTL720915:NTO720915 ODH720915:ODK720915 OND720915:ONG720915 OWZ720915:OXC720915 PGV720915:PGY720915 PQR720915:PQU720915 QAN720915:QAQ720915 QKJ720915:QKM720915 QUF720915:QUI720915 REB720915:REE720915 RNX720915:ROA720915 RXT720915:RXW720915 SHP720915:SHS720915 SRL720915:SRO720915 TBH720915:TBK720915 TLD720915:TLG720915 TUZ720915:TVC720915 UEV720915:UEY720915 UOR720915:UOU720915 UYN720915:UYQ720915 VIJ720915:VIM720915 VSF720915:VSI720915 WCB720915:WCE720915 WLX720915:WMA720915 WVT720915:WVW720915 L786451:O786451 JH786451:JK786451 TD786451:TG786451 ACZ786451:ADC786451 AMV786451:AMY786451 AWR786451:AWU786451 BGN786451:BGQ786451 BQJ786451:BQM786451 CAF786451:CAI786451 CKB786451:CKE786451 CTX786451:CUA786451 DDT786451:DDW786451 DNP786451:DNS786451 DXL786451:DXO786451 EHH786451:EHK786451 ERD786451:ERG786451 FAZ786451:FBC786451 FKV786451:FKY786451 FUR786451:FUU786451 GEN786451:GEQ786451 GOJ786451:GOM786451 GYF786451:GYI786451 HIB786451:HIE786451 HRX786451:HSA786451 IBT786451:IBW786451 ILP786451:ILS786451 IVL786451:IVO786451 JFH786451:JFK786451 JPD786451:JPG786451 JYZ786451:JZC786451 KIV786451:KIY786451 KSR786451:KSU786451 LCN786451:LCQ786451 LMJ786451:LMM786451 LWF786451:LWI786451 MGB786451:MGE786451 MPX786451:MQA786451 MZT786451:MZW786451 NJP786451:NJS786451 NTL786451:NTO786451 ODH786451:ODK786451 OND786451:ONG786451 OWZ786451:OXC786451 PGV786451:PGY786451 PQR786451:PQU786451 QAN786451:QAQ786451 QKJ786451:QKM786451 QUF786451:QUI786451 REB786451:REE786451 RNX786451:ROA786451 RXT786451:RXW786451 SHP786451:SHS786451 SRL786451:SRO786451 TBH786451:TBK786451 TLD786451:TLG786451 TUZ786451:TVC786451 UEV786451:UEY786451 UOR786451:UOU786451 UYN786451:UYQ786451 VIJ786451:VIM786451 VSF786451:VSI786451 WCB786451:WCE786451 WLX786451:WMA786451 WVT786451:WVW786451 L851987:O851987 JH851987:JK851987 TD851987:TG851987 ACZ851987:ADC851987 AMV851987:AMY851987 AWR851987:AWU851987 BGN851987:BGQ851987 BQJ851987:BQM851987 CAF851987:CAI851987 CKB851987:CKE851987 CTX851987:CUA851987 DDT851987:DDW851987 DNP851987:DNS851987 DXL851987:DXO851987 EHH851987:EHK851987 ERD851987:ERG851987 FAZ851987:FBC851987 FKV851987:FKY851987 FUR851987:FUU851987 GEN851987:GEQ851987 GOJ851987:GOM851987 GYF851987:GYI851987 HIB851987:HIE851987 HRX851987:HSA851987 IBT851987:IBW851987 ILP851987:ILS851987 IVL851987:IVO851987 JFH851987:JFK851987 JPD851987:JPG851987 JYZ851987:JZC851987 KIV851987:KIY851987 KSR851987:KSU851987 LCN851987:LCQ851987 LMJ851987:LMM851987 LWF851987:LWI851987 MGB851987:MGE851987 MPX851987:MQA851987 MZT851987:MZW851987 NJP851987:NJS851987 NTL851987:NTO851987 ODH851987:ODK851987 OND851987:ONG851987 OWZ851987:OXC851987 PGV851987:PGY851987 PQR851987:PQU851987 QAN851987:QAQ851987 QKJ851987:QKM851987 QUF851987:QUI851987 REB851987:REE851987 RNX851987:ROA851987 RXT851987:RXW851987 SHP851987:SHS851987 SRL851987:SRO851987 TBH851987:TBK851987 TLD851987:TLG851987 TUZ851987:TVC851987 UEV851987:UEY851987 UOR851987:UOU851987 UYN851987:UYQ851987 VIJ851987:VIM851987 VSF851987:VSI851987 WCB851987:WCE851987 WLX851987:WMA851987 WVT851987:WVW851987 L917523:O917523 JH917523:JK917523 TD917523:TG917523 ACZ917523:ADC917523 AMV917523:AMY917523 AWR917523:AWU917523 BGN917523:BGQ917523 BQJ917523:BQM917523 CAF917523:CAI917523 CKB917523:CKE917523 CTX917523:CUA917523 DDT917523:DDW917523 DNP917523:DNS917523 DXL917523:DXO917523 EHH917523:EHK917523 ERD917523:ERG917523 FAZ917523:FBC917523 FKV917523:FKY917523 FUR917523:FUU917523 GEN917523:GEQ917523 GOJ917523:GOM917523 GYF917523:GYI917523 HIB917523:HIE917523 HRX917523:HSA917523 IBT917523:IBW917523 ILP917523:ILS917523 IVL917523:IVO917523 JFH917523:JFK917523 JPD917523:JPG917523 JYZ917523:JZC917523 KIV917523:KIY917523 KSR917523:KSU917523 LCN917523:LCQ917523 LMJ917523:LMM917523 LWF917523:LWI917523 MGB917523:MGE917523 MPX917523:MQA917523 MZT917523:MZW917523 NJP917523:NJS917523 NTL917523:NTO917523 ODH917523:ODK917523 OND917523:ONG917523 OWZ917523:OXC917523 PGV917523:PGY917523 PQR917523:PQU917523 QAN917523:QAQ917523 QKJ917523:QKM917523 QUF917523:QUI917523 REB917523:REE917523 RNX917523:ROA917523 RXT917523:RXW917523 SHP917523:SHS917523 SRL917523:SRO917523 TBH917523:TBK917523 TLD917523:TLG917523 TUZ917523:TVC917523 UEV917523:UEY917523 UOR917523:UOU917523 UYN917523:UYQ917523 VIJ917523:VIM917523 VSF917523:VSI917523 WCB917523:WCE917523 WLX917523:WMA917523 WVT917523:WVW917523 L983059:O983059 JH983059:JK983059 TD983059:TG983059 ACZ983059:ADC983059 AMV983059:AMY983059 AWR983059:AWU983059 BGN983059:BGQ983059 BQJ983059:BQM983059 CAF983059:CAI983059 CKB983059:CKE983059 CTX983059:CUA983059 DDT983059:DDW983059 DNP983059:DNS983059 DXL983059:DXO983059 EHH983059:EHK983059 ERD983059:ERG983059 FAZ983059:FBC983059 FKV983059:FKY983059 FUR983059:FUU983059 GEN983059:GEQ983059 GOJ983059:GOM983059 GYF983059:GYI983059 HIB983059:HIE983059 HRX983059:HSA983059 IBT983059:IBW983059 ILP983059:ILS983059 IVL983059:IVO983059 JFH983059:JFK983059 JPD983059:JPG983059 JYZ983059:JZC983059 KIV983059:KIY983059 KSR983059:KSU983059 LCN983059:LCQ983059 LMJ983059:LMM983059 LWF983059:LWI983059 MGB983059:MGE983059 MPX983059:MQA983059 MZT983059:MZW983059 NJP983059:NJS983059 NTL983059:NTO983059 ODH983059:ODK983059 OND983059:ONG983059 OWZ983059:OXC983059 PGV983059:PGY983059 PQR983059:PQU983059 QAN983059:QAQ983059 QKJ983059:QKM983059 QUF983059:QUI983059 REB983059:REE983059 RNX983059:ROA983059 RXT983059:RXW983059 SHP983059:SHS983059 SRL983059:SRO983059 TBH983059:TBK983059 TLD983059:TLG983059 TUZ983059:TVC983059 UEV983059:UEY983059 UOR983059:UOU983059 UYN983059:UYQ983059 VIJ983059:VIM983059 VSF983059:VSI983059 WCB983059:WCE983059 WLX983059:WMA983059">
      <formula1>COUNTA(C19:K19)=2</formula1>
    </dataValidation>
    <dataValidation type="custom" allowBlank="1" showInputMessage="1" showErrorMessage="1" sqref="K15:S16 JG15:JO16 TC15:TK16 ACY15:ADG16 AMU15:ANC16 AWQ15:AWY16 BGM15:BGU16 BQI15:BQQ16 CAE15:CAM16 CKA15:CKI16 CTW15:CUE16 DDS15:DEA16 DNO15:DNW16 DXK15:DXS16 EHG15:EHO16 ERC15:ERK16 FAY15:FBG16 FKU15:FLC16 FUQ15:FUY16 GEM15:GEU16 GOI15:GOQ16 GYE15:GYM16 HIA15:HII16 HRW15:HSE16 IBS15:ICA16 ILO15:ILW16 IVK15:IVS16 JFG15:JFO16 JPC15:JPK16 JYY15:JZG16 KIU15:KJC16 KSQ15:KSY16 LCM15:LCU16 LMI15:LMQ16 LWE15:LWM16 MGA15:MGI16 MPW15:MQE16 MZS15:NAA16 NJO15:NJW16 NTK15:NTS16 ODG15:ODO16 ONC15:ONK16 OWY15:OXG16 PGU15:PHC16 PQQ15:PQY16 QAM15:QAU16 QKI15:QKQ16 QUE15:QUM16 REA15:REI16 RNW15:ROE16 RXS15:RYA16 SHO15:SHW16 SRK15:SRS16 TBG15:TBO16 TLC15:TLK16 TUY15:TVG16 UEU15:UFC16 UOQ15:UOY16 UYM15:UYU16 VII15:VIQ16 VSE15:VSM16 WCA15:WCI16 WLW15:WME16 WVS15:WWA16 K65551:S65552 JG65551:JO65552 TC65551:TK65552 ACY65551:ADG65552 AMU65551:ANC65552 AWQ65551:AWY65552 BGM65551:BGU65552 BQI65551:BQQ65552 CAE65551:CAM65552 CKA65551:CKI65552 CTW65551:CUE65552 DDS65551:DEA65552 DNO65551:DNW65552 DXK65551:DXS65552 EHG65551:EHO65552 ERC65551:ERK65552 FAY65551:FBG65552 FKU65551:FLC65552 FUQ65551:FUY65552 GEM65551:GEU65552 GOI65551:GOQ65552 GYE65551:GYM65552 HIA65551:HII65552 HRW65551:HSE65552 IBS65551:ICA65552 ILO65551:ILW65552 IVK65551:IVS65552 JFG65551:JFO65552 JPC65551:JPK65552 JYY65551:JZG65552 KIU65551:KJC65552 KSQ65551:KSY65552 LCM65551:LCU65552 LMI65551:LMQ65552 LWE65551:LWM65552 MGA65551:MGI65552 MPW65551:MQE65552 MZS65551:NAA65552 NJO65551:NJW65552 NTK65551:NTS65552 ODG65551:ODO65552 ONC65551:ONK65552 OWY65551:OXG65552 PGU65551:PHC65552 PQQ65551:PQY65552 QAM65551:QAU65552 QKI65551:QKQ65552 QUE65551:QUM65552 REA65551:REI65552 RNW65551:ROE65552 RXS65551:RYA65552 SHO65551:SHW65552 SRK65551:SRS65552 TBG65551:TBO65552 TLC65551:TLK65552 TUY65551:TVG65552 UEU65551:UFC65552 UOQ65551:UOY65552 UYM65551:UYU65552 VII65551:VIQ65552 VSE65551:VSM65552 WCA65551:WCI65552 WLW65551:WME65552 WVS65551:WWA65552 K131087:S131088 JG131087:JO131088 TC131087:TK131088 ACY131087:ADG131088 AMU131087:ANC131088 AWQ131087:AWY131088 BGM131087:BGU131088 BQI131087:BQQ131088 CAE131087:CAM131088 CKA131087:CKI131088 CTW131087:CUE131088 DDS131087:DEA131088 DNO131087:DNW131088 DXK131087:DXS131088 EHG131087:EHO131088 ERC131087:ERK131088 FAY131087:FBG131088 FKU131087:FLC131088 FUQ131087:FUY131088 GEM131087:GEU131088 GOI131087:GOQ131088 GYE131087:GYM131088 HIA131087:HII131088 HRW131087:HSE131088 IBS131087:ICA131088 ILO131087:ILW131088 IVK131087:IVS131088 JFG131087:JFO131088 JPC131087:JPK131088 JYY131087:JZG131088 KIU131087:KJC131088 KSQ131087:KSY131088 LCM131087:LCU131088 LMI131087:LMQ131088 LWE131087:LWM131088 MGA131087:MGI131088 MPW131087:MQE131088 MZS131087:NAA131088 NJO131087:NJW131088 NTK131087:NTS131088 ODG131087:ODO131088 ONC131087:ONK131088 OWY131087:OXG131088 PGU131087:PHC131088 PQQ131087:PQY131088 QAM131087:QAU131088 QKI131087:QKQ131088 QUE131087:QUM131088 REA131087:REI131088 RNW131087:ROE131088 RXS131087:RYA131088 SHO131087:SHW131088 SRK131087:SRS131088 TBG131087:TBO131088 TLC131087:TLK131088 TUY131087:TVG131088 UEU131087:UFC131088 UOQ131087:UOY131088 UYM131087:UYU131088 VII131087:VIQ131088 VSE131087:VSM131088 WCA131087:WCI131088 WLW131087:WME131088 WVS131087:WWA131088 K196623:S196624 JG196623:JO196624 TC196623:TK196624 ACY196623:ADG196624 AMU196623:ANC196624 AWQ196623:AWY196624 BGM196623:BGU196624 BQI196623:BQQ196624 CAE196623:CAM196624 CKA196623:CKI196624 CTW196623:CUE196624 DDS196623:DEA196624 DNO196623:DNW196624 DXK196623:DXS196624 EHG196623:EHO196624 ERC196623:ERK196624 FAY196623:FBG196624 FKU196623:FLC196624 FUQ196623:FUY196624 GEM196623:GEU196624 GOI196623:GOQ196624 GYE196623:GYM196624 HIA196623:HII196624 HRW196623:HSE196624 IBS196623:ICA196624 ILO196623:ILW196624 IVK196623:IVS196624 JFG196623:JFO196624 JPC196623:JPK196624 JYY196623:JZG196624 KIU196623:KJC196624 KSQ196623:KSY196624 LCM196623:LCU196624 LMI196623:LMQ196624 LWE196623:LWM196624 MGA196623:MGI196624 MPW196623:MQE196624 MZS196623:NAA196624 NJO196623:NJW196624 NTK196623:NTS196624 ODG196623:ODO196624 ONC196623:ONK196624 OWY196623:OXG196624 PGU196623:PHC196624 PQQ196623:PQY196624 QAM196623:QAU196624 QKI196623:QKQ196624 QUE196623:QUM196624 REA196623:REI196624 RNW196623:ROE196624 RXS196623:RYA196624 SHO196623:SHW196624 SRK196623:SRS196624 TBG196623:TBO196624 TLC196623:TLK196624 TUY196623:TVG196624 UEU196623:UFC196624 UOQ196623:UOY196624 UYM196623:UYU196624 VII196623:VIQ196624 VSE196623:VSM196624 WCA196623:WCI196624 WLW196623:WME196624 WVS196623:WWA196624 K262159:S262160 JG262159:JO262160 TC262159:TK262160 ACY262159:ADG262160 AMU262159:ANC262160 AWQ262159:AWY262160 BGM262159:BGU262160 BQI262159:BQQ262160 CAE262159:CAM262160 CKA262159:CKI262160 CTW262159:CUE262160 DDS262159:DEA262160 DNO262159:DNW262160 DXK262159:DXS262160 EHG262159:EHO262160 ERC262159:ERK262160 FAY262159:FBG262160 FKU262159:FLC262160 FUQ262159:FUY262160 GEM262159:GEU262160 GOI262159:GOQ262160 GYE262159:GYM262160 HIA262159:HII262160 HRW262159:HSE262160 IBS262159:ICA262160 ILO262159:ILW262160 IVK262159:IVS262160 JFG262159:JFO262160 JPC262159:JPK262160 JYY262159:JZG262160 KIU262159:KJC262160 KSQ262159:KSY262160 LCM262159:LCU262160 LMI262159:LMQ262160 LWE262159:LWM262160 MGA262159:MGI262160 MPW262159:MQE262160 MZS262159:NAA262160 NJO262159:NJW262160 NTK262159:NTS262160 ODG262159:ODO262160 ONC262159:ONK262160 OWY262159:OXG262160 PGU262159:PHC262160 PQQ262159:PQY262160 QAM262159:QAU262160 QKI262159:QKQ262160 QUE262159:QUM262160 REA262159:REI262160 RNW262159:ROE262160 RXS262159:RYA262160 SHO262159:SHW262160 SRK262159:SRS262160 TBG262159:TBO262160 TLC262159:TLK262160 TUY262159:TVG262160 UEU262159:UFC262160 UOQ262159:UOY262160 UYM262159:UYU262160 VII262159:VIQ262160 VSE262159:VSM262160 WCA262159:WCI262160 WLW262159:WME262160 WVS262159:WWA262160 K327695:S327696 JG327695:JO327696 TC327695:TK327696 ACY327695:ADG327696 AMU327695:ANC327696 AWQ327695:AWY327696 BGM327695:BGU327696 BQI327695:BQQ327696 CAE327695:CAM327696 CKA327695:CKI327696 CTW327695:CUE327696 DDS327695:DEA327696 DNO327695:DNW327696 DXK327695:DXS327696 EHG327695:EHO327696 ERC327695:ERK327696 FAY327695:FBG327696 FKU327695:FLC327696 FUQ327695:FUY327696 GEM327695:GEU327696 GOI327695:GOQ327696 GYE327695:GYM327696 HIA327695:HII327696 HRW327695:HSE327696 IBS327695:ICA327696 ILO327695:ILW327696 IVK327695:IVS327696 JFG327695:JFO327696 JPC327695:JPK327696 JYY327695:JZG327696 KIU327695:KJC327696 KSQ327695:KSY327696 LCM327695:LCU327696 LMI327695:LMQ327696 LWE327695:LWM327696 MGA327695:MGI327696 MPW327695:MQE327696 MZS327695:NAA327696 NJO327695:NJW327696 NTK327695:NTS327696 ODG327695:ODO327696 ONC327695:ONK327696 OWY327695:OXG327696 PGU327695:PHC327696 PQQ327695:PQY327696 QAM327695:QAU327696 QKI327695:QKQ327696 QUE327695:QUM327696 REA327695:REI327696 RNW327695:ROE327696 RXS327695:RYA327696 SHO327695:SHW327696 SRK327695:SRS327696 TBG327695:TBO327696 TLC327695:TLK327696 TUY327695:TVG327696 UEU327695:UFC327696 UOQ327695:UOY327696 UYM327695:UYU327696 VII327695:VIQ327696 VSE327695:VSM327696 WCA327695:WCI327696 WLW327695:WME327696 WVS327695:WWA327696 K393231:S393232 JG393231:JO393232 TC393231:TK393232 ACY393231:ADG393232 AMU393231:ANC393232 AWQ393231:AWY393232 BGM393231:BGU393232 BQI393231:BQQ393232 CAE393231:CAM393232 CKA393231:CKI393232 CTW393231:CUE393232 DDS393231:DEA393232 DNO393231:DNW393232 DXK393231:DXS393232 EHG393231:EHO393232 ERC393231:ERK393232 FAY393231:FBG393232 FKU393231:FLC393232 FUQ393231:FUY393232 GEM393231:GEU393232 GOI393231:GOQ393232 GYE393231:GYM393232 HIA393231:HII393232 HRW393231:HSE393232 IBS393231:ICA393232 ILO393231:ILW393232 IVK393231:IVS393232 JFG393231:JFO393232 JPC393231:JPK393232 JYY393231:JZG393232 KIU393231:KJC393232 KSQ393231:KSY393232 LCM393231:LCU393232 LMI393231:LMQ393232 LWE393231:LWM393232 MGA393231:MGI393232 MPW393231:MQE393232 MZS393231:NAA393232 NJO393231:NJW393232 NTK393231:NTS393232 ODG393231:ODO393232 ONC393231:ONK393232 OWY393231:OXG393232 PGU393231:PHC393232 PQQ393231:PQY393232 QAM393231:QAU393232 QKI393231:QKQ393232 QUE393231:QUM393232 REA393231:REI393232 RNW393231:ROE393232 RXS393231:RYA393232 SHO393231:SHW393232 SRK393231:SRS393232 TBG393231:TBO393232 TLC393231:TLK393232 TUY393231:TVG393232 UEU393231:UFC393232 UOQ393231:UOY393232 UYM393231:UYU393232 VII393231:VIQ393232 VSE393231:VSM393232 WCA393231:WCI393232 WLW393231:WME393232 WVS393231:WWA393232 K458767:S458768 JG458767:JO458768 TC458767:TK458768 ACY458767:ADG458768 AMU458767:ANC458768 AWQ458767:AWY458768 BGM458767:BGU458768 BQI458767:BQQ458768 CAE458767:CAM458768 CKA458767:CKI458768 CTW458767:CUE458768 DDS458767:DEA458768 DNO458767:DNW458768 DXK458767:DXS458768 EHG458767:EHO458768 ERC458767:ERK458768 FAY458767:FBG458768 FKU458767:FLC458768 FUQ458767:FUY458768 GEM458767:GEU458768 GOI458767:GOQ458768 GYE458767:GYM458768 HIA458767:HII458768 HRW458767:HSE458768 IBS458767:ICA458768 ILO458767:ILW458768 IVK458767:IVS458768 JFG458767:JFO458768 JPC458767:JPK458768 JYY458767:JZG458768 KIU458767:KJC458768 KSQ458767:KSY458768 LCM458767:LCU458768 LMI458767:LMQ458768 LWE458767:LWM458768 MGA458767:MGI458768 MPW458767:MQE458768 MZS458767:NAA458768 NJO458767:NJW458768 NTK458767:NTS458768 ODG458767:ODO458768 ONC458767:ONK458768 OWY458767:OXG458768 PGU458767:PHC458768 PQQ458767:PQY458768 QAM458767:QAU458768 QKI458767:QKQ458768 QUE458767:QUM458768 REA458767:REI458768 RNW458767:ROE458768 RXS458767:RYA458768 SHO458767:SHW458768 SRK458767:SRS458768 TBG458767:TBO458768 TLC458767:TLK458768 TUY458767:TVG458768 UEU458767:UFC458768 UOQ458767:UOY458768 UYM458767:UYU458768 VII458767:VIQ458768 VSE458767:VSM458768 WCA458767:WCI458768 WLW458767:WME458768 WVS458767:WWA458768 K524303:S524304 JG524303:JO524304 TC524303:TK524304 ACY524303:ADG524304 AMU524303:ANC524304 AWQ524303:AWY524304 BGM524303:BGU524304 BQI524303:BQQ524304 CAE524303:CAM524304 CKA524303:CKI524304 CTW524303:CUE524304 DDS524303:DEA524304 DNO524303:DNW524304 DXK524303:DXS524304 EHG524303:EHO524304 ERC524303:ERK524304 FAY524303:FBG524304 FKU524303:FLC524304 FUQ524303:FUY524304 GEM524303:GEU524304 GOI524303:GOQ524304 GYE524303:GYM524304 HIA524303:HII524304 HRW524303:HSE524304 IBS524303:ICA524304 ILO524303:ILW524304 IVK524303:IVS524304 JFG524303:JFO524304 JPC524303:JPK524304 JYY524303:JZG524304 KIU524303:KJC524304 KSQ524303:KSY524304 LCM524303:LCU524304 LMI524303:LMQ524304 LWE524303:LWM524304 MGA524303:MGI524304 MPW524303:MQE524304 MZS524303:NAA524304 NJO524303:NJW524304 NTK524303:NTS524304 ODG524303:ODO524304 ONC524303:ONK524304 OWY524303:OXG524304 PGU524303:PHC524304 PQQ524303:PQY524304 QAM524303:QAU524304 QKI524303:QKQ524304 QUE524303:QUM524304 REA524303:REI524304 RNW524303:ROE524304 RXS524303:RYA524304 SHO524303:SHW524304 SRK524303:SRS524304 TBG524303:TBO524304 TLC524303:TLK524304 TUY524303:TVG524304 UEU524303:UFC524304 UOQ524303:UOY524304 UYM524303:UYU524304 VII524303:VIQ524304 VSE524303:VSM524304 WCA524303:WCI524304 WLW524303:WME524304 WVS524303:WWA524304 K589839:S589840 JG589839:JO589840 TC589839:TK589840 ACY589839:ADG589840 AMU589839:ANC589840 AWQ589839:AWY589840 BGM589839:BGU589840 BQI589839:BQQ589840 CAE589839:CAM589840 CKA589839:CKI589840 CTW589839:CUE589840 DDS589839:DEA589840 DNO589839:DNW589840 DXK589839:DXS589840 EHG589839:EHO589840 ERC589839:ERK589840 FAY589839:FBG589840 FKU589839:FLC589840 FUQ589839:FUY589840 GEM589839:GEU589840 GOI589839:GOQ589840 GYE589839:GYM589840 HIA589839:HII589840 HRW589839:HSE589840 IBS589839:ICA589840 ILO589839:ILW589840 IVK589839:IVS589840 JFG589839:JFO589840 JPC589839:JPK589840 JYY589839:JZG589840 KIU589839:KJC589840 KSQ589839:KSY589840 LCM589839:LCU589840 LMI589839:LMQ589840 LWE589839:LWM589840 MGA589839:MGI589840 MPW589839:MQE589840 MZS589839:NAA589840 NJO589839:NJW589840 NTK589839:NTS589840 ODG589839:ODO589840 ONC589839:ONK589840 OWY589839:OXG589840 PGU589839:PHC589840 PQQ589839:PQY589840 QAM589839:QAU589840 QKI589839:QKQ589840 QUE589839:QUM589840 REA589839:REI589840 RNW589839:ROE589840 RXS589839:RYA589840 SHO589839:SHW589840 SRK589839:SRS589840 TBG589839:TBO589840 TLC589839:TLK589840 TUY589839:TVG589840 UEU589839:UFC589840 UOQ589839:UOY589840 UYM589839:UYU589840 VII589839:VIQ589840 VSE589839:VSM589840 WCA589839:WCI589840 WLW589839:WME589840 WVS589839:WWA589840 K655375:S655376 JG655375:JO655376 TC655375:TK655376 ACY655375:ADG655376 AMU655375:ANC655376 AWQ655375:AWY655376 BGM655375:BGU655376 BQI655375:BQQ655376 CAE655375:CAM655376 CKA655375:CKI655376 CTW655375:CUE655376 DDS655375:DEA655376 DNO655375:DNW655376 DXK655375:DXS655376 EHG655375:EHO655376 ERC655375:ERK655376 FAY655375:FBG655376 FKU655375:FLC655376 FUQ655375:FUY655376 GEM655375:GEU655376 GOI655375:GOQ655376 GYE655375:GYM655376 HIA655375:HII655376 HRW655375:HSE655376 IBS655375:ICA655376 ILO655375:ILW655376 IVK655375:IVS655376 JFG655375:JFO655376 JPC655375:JPK655376 JYY655375:JZG655376 KIU655375:KJC655376 KSQ655375:KSY655376 LCM655375:LCU655376 LMI655375:LMQ655376 LWE655375:LWM655376 MGA655375:MGI655376 MPW655375:MQE655376 MZS655375:NAA655376 NJO655375:NJW655376 NTK655375:NTS655376 ODG655375:ODO655376 ONC655375:ONK655376 OWY655375:OXG655376 PGU655375:PHC655376 PQQ655375:PQY655376 QAM655375:QAU655376 QKI655375:QKQ655376 QUE655375:QUM655376 REA655375:REI655376 RNW655375:ROE655376 RXS655375:RYA655376 SHO655375:SHW655376 SRK655375:SRS655376 TBG655375:TBO655376 TLC655375:TLK655376 TUY655375:TVG655376 UEU655375:UFC655376 UOQ655375:UOY655376 UYM655375:UYU655376 VII655375:VIQ655376 VSE655375:VSM655376 WCA655375:WCI655376 WLW655375:WME655376 WVS655375:WWA655376 K720911:S720912 JG720911:JO720912 TC720911:TK720912 ACY720911:ADG720912 AMU720911:ANC720912 AWQ720911:AWY720912 BGM720911:BGU720912 BQI720911:BQQ720912 CAE720911:CAM720912 CKA720911:CKI720912 CTW720911:CUE720912 DDS720911:DEA720912 DNO720911:DNW720912 DXK720911:DXS720912 EHG720911:EHO720912 ERC720911:ERK720912 FAY720911:FBG720912 FKU720911:FLC720912 FUQ720911:FUY720912 GEM720911:GEU720912 GOI720911:GOQ720912 GYE720911:GYM720912 HIA720911:HII720912 HRW720911:HSE720912 IBS720911:ICA720912 ILO720911:ILW720912 IVK720911:IVS720912 JFG720911:JFO720912 JPC720911:JPK720912 JYY720911:JZG720912 KIU720911:KJC720912 KSQ720911:KSY720912 LCM720911:LCU720912 LMI720911:LMQ720912 LWE720911:LWM720912 MGA720911:MGI720912 MPW720911:MQE720912 MZS720911:NAA720912 NJO720911:NJW720912 NTK720911:NTS720912 ODG720911:ODO720912 ONC720911:ONK720912 OWY720911:OXG720912 PGU720911:PHC720912 PQQ720911:PQY720912 QAM720911:QAU720912 QKI720911:QKQ720912 QUE720911:QUM720912 REA720911:REI720912 RNW720911:ROE720912 RXS720911:RYA720912 SHO720911:SHW720912 SRK720911:SRS720912 TBG720911:TBO720912 TLC720911:TLK720912 TUY720911:TVG720912 UEU720911:UFC720912 UOQ720911:UOY720912 UYM720911:UYU720912 VII720911:VIQ720912 VSE720911:VSM720912 WCA720911:WCI720912 WLW720911:WME720912 WVS720911:WWA720912 K786447:S786448 JG786447:JO786448 TC786447:TK786448 ACY786447:ADG786448 AMU786447:ANC786448 AWQ786447:AWY786448 BGM786447:BGU786448 BQI786447:BQQ786448 CAE786447:CAM786448 CKA786447:CKI786448 CTW786447:CUE786448 DDS786447:DEA786448 DNO786447:DNW786448 DXK786447:DXS786448 EHG786447:EHO786448 ERC786447:ERK786448 FAY786447:FBG786448 FKU786447:FLC786448 FUQ786447:FUY786448 GEM786447:GEU786448 GOI786447:GOQ786448 GYE786447:GYM786448 HIA786447:HII786448 HRW786447:HSE786448 IBS786447:ICA786448 ILO786447:ILW786448 IVK786447:IVS786448 JFG786447:JFO786448 JPC786447:JPK786448 JYY786447:JZG786448 KIU786447:KJC786448 KSQ786447:KSY786448 LCM786447:LCU786448 LMI786447:LMQ786448 LWE786447:LWM786448 MGA786447:MGI786448 MPW786447:MQE786448 MZS786447:NAA786448 NJO786447:NJW786448 NTK786447:NTS786448 ODG786447:ODO786448 ONC786447:ONK786448 OWY786447:OXG786448 PGU786447:PHC786448 PQQ786447:PQY786448 QAM786447:QAU786448 QKI786447:QKQ786448 QUE786447:QUM786448 REA786447:REI786448 RNW786447:ROE786448 RXS786447:RYA786448 SHO786447:SHW786448 SRK786447:SRS786448 TBG786447:TBO786448 TLC786447:TLK786448 TUY786447:TVG786448 UEU786447:UFC786448 UOQ786447:UOY786448 UYM786447:UYU786448 VII786447:VIQ786448 VSE786447:VSM786448 WCA786447:WCI786448 WLW786447:WME786448 WVS786447:WWA786448 K851983:S851984 JG851983:JO851984 TC851983:TK851984 ACY851983:ADG851984 AMU851983:ANC851984 AWQ851983:AWY851984 BGM851983:BGU851984 BQI851983:BQQ851984 CAE851983:CAM851984 CKA851983:CKI851984 CTW851983:CUE851984 DDS851983:DEA851984 DNO851983:DNW851984 DXK851983:DXS851984 EHG851983:EHO851984 ERC851983:ERK851984 FAY851983:FBG851984 FKU851983:FLC851984 FUQ851983:FUY851984 GEM851983:GEU851984 GOI851983:GOQ851984 GYE851983:GYM851984 HIA851983:HII851984 HRW851983:HSE851984 IBS851983:ICA851984 ILO851983:ILW851984 IVK851983:IVS851984 JFG851983:JFO851984 JPC851983:JPK851984 JYY851983:JZG851984 KIU851983:KJC851984 KSQ851983:KSY851984 LCM851983:LCU851984 LMI851983:LMQ851984 LWE851983:LWM851984 MGA851983:MGI851984 MPW851983:MQE851984 MZS851983:NAA851984 NJO851983:NJW851984 NTK851983:NTS851984 ODG851983:ODO851984 ONC851983:ONK851984 OWY851983:OXG851984 PGU851983:PHC851984 PQQ851983:PQY851984 QAM851983:QAU851984 QKI851983:QKQ851984 QUE851983:QUM851984 REA851983:REI851984 RNW851983:ROE851984 RXS851983:RYA851984 SHO851983:SHW851984 SRK851983:SRS851984 TBG851983:TBO851984 TLC851983:TLK851984 TUY851983:TVG851984 UEU851983:UFC851984 UOQ851983:UOY851984 UYM851983:UYU851984 VII851983:VIQ851984 VSE851983:VSM851984 WCA851983:WCI851984 WLW851983:WME851984 WVS851983:WWA851984 K917519:S917520 JG917519:JO917520 TC917519:TK917520 ACY917519:ADG917520 AMU917519:ANC917520 AWQ917519:AWY917520 BGM917519:BGU917520 BQI917519:BQQ917520 CAE917519:CAM917520 CKA917519:CKI917520 CTW917519:CUE917520 DDS917519:DEA917520 DNO917519:DNW917520 DXK917519:DXS917520 EHG917519:EHO917520 ERC917519:ERK917520 FAY917519:FBG917520 FKU917519:FLC917520 FUQ917519:FUY917520 GEM917519:GEU917520 GOI917519:GOQ917520 GYE917519:GYM917520 HIA917519:HII917520 HRW917519:HSE917520 IBS917519:ICA917520 ILO917519:ILW917520 IVK917519:IVS917520 JFG917519:JFO917520 JPC917519:JPK917520 JYY917519:JZG917520 KIU917519:KJC917520 KSQ917519:KSY917520 LCM917519:LCU917520 LMI917519:LMQ917520 LWE917519:LWM917520 MGA917519:MGI917520 MPW917519:MQE917520 MZS917519:NAA917520 NJO917519:NJW917520 NTK917519:NTS917520 ODG917519:ODO917520 ONC917519:ONK917520 OWY917519:OXG917520 PGU917519:PHC917520 PQQ917519:PQY917520 QAM917519:QAU917520 QKI917519:QKQ917520 QUE917519:QUM917520 REA917519:REI917520 RNW917519:ROE917520 RXS917519:RYA917520 SHO917519:SHW917520 SRK917519:SRS917520 TBG917519:TBO917520 TLC917519:TLK917520 TUY917519:TVG917520 UEU917519:UFC917520 UOQ917519:UOY917520 UYM917519:UYU917520 VII917519:VIQ917520 VSE917519:VSM917520 WCA917519:WCI917520 WLW917519:WME917520 WVS917519:WWA917520 K983055:S983056 JG983055:JO983056 TC983055:TK983056 ACY983055:ADG983056 AMU983055:ANC983056 AWQ983055:AWY983056 BGM983055:BGU983056 BQI983055:BQQ983056 CAE983055:CAM983056 CKA983055:CKI983056 CTW983055:CUE983056 DDS983055:DEA983056 DNO983055:DNW983056 DXK983055:DXS983056 EHG983055:EHO983056 ERC983055:ERK983056 FAY983055:FBG983056 FKU983055:FLC983056 FUQ983055:FUY983056 GEM983055:GEU983056 GOI983055:GOQ983056 GYE983055:GYM983056 HIA983055:HII983056 HRW983055:HSE983056 IBS983055:ICA983056 ILO983055:ILW983056 IVK983055:IVS983056 JFG983055:JFO983056 JPC983055:JPK983056 JYY983055:JZG983056 KIU983055:KJC983056 KSQ983055:KSY983056 LCM983055:LCU983056 LMI983055:LMQ983056 LWE983055:LWM983056 MGA983055:MGI983056 MPW983055:MQE983056 MZS983055:NAA983056 NJO983055:NJW983056 NTK983055:NTS983056 ODG983055:ODO983056 ONC983055:ONK983056 OWY983055:OXG983056 PGU983055:PHC983056 PQQ983055:PQY983056 QAM983055:QAU983056 QKI983055:QKQ983056 QUE983055:QUM983056 REA983055:REI983056 RNW983055:ROE983056 RXS983055:RYA983056 SHO983055:SHW983056 SRK983055:SRS983056 TBG983055:TBO983056 TLC983055:TLK983056 TUY983055:TVG983056 UEU983055:UFC983056 UOQ983055:UOY983056 UYM983055:UYU983056 VII983055:VIQ983056 VSE983055:VSM983056 WCA983055:WCI983056 WLW983055:WME983056 WVS983055:WWA983056">
      <formula1>COUNTA(C12,F12,L12,A14,I14,A16,F16,H16)=8</formula1>
    </dataValidation>
    <dataValidation type="custom" allowBlank="1" showInputMessage="1" showErrorMessage="1" sqref="H16 JD16 SZ16 ACV16 AMR16 AWN16 BGJ16 BQF16 CAB16 CJX16 CTT16 DDP16 DNL16 DXH16 EHD16 EQZ16 FAV16 FKR16 FUN16 GEJ16 GOF16 GYB16 HHX16 HRT16 IBP16 ILL16 IVH16 JFD16 JOZ16 JYV16 KIR16 KSN16 LCJ16 LMF16 LWB16 MFX16 MPT16 MZP16 NJL16 NTH16 ODD16 OMZ16 OWV16 PGR16 PQN16 QAJ16 QKF16 QUB16 RDX16 RNT16 RXP16 SHL16 SRH16 TBD16 TKZ16 TUV16 UER16 UON16 UYJ16 VIF16 VSB16 WBX16 WLT16 WVP16 H65552 JD65552 SZ65552 ACV65552 AMR65552 AWN65552 BGJ65552 BQF65552 CAB65552 CJX65552 CTT65552 DDP65552 DNL65552 DXH65552 EHD65552 EQZ65552 FAV65552 FKR65552 FUN65552 GEJ65552 GOF65552 GYB65552 HHX65552 HRT65552 IBP65552 ILL65552 IVH65552 JFD65552 JOZ65552 JYV65552 KIR65552 KSN65552 LCJ65552 LMF65552 LWB65552 MFX65552 MPT65552 MZP65552 NJL65552 NTH65552 ODD65552 OMZ65552 OWV65552 PGR65552 PQN65552 QAJ65552 QKF65552 QUB65552 RDX65552 RNT65552 RXP65552 SHL65552 SRH65552 TBD65552 TKZ65552 TUV65552 UER65552 UON65552 UYJ65552 VIF65552 VSB65552 WBX65552 WLT65552 WVP65552 H131088 JD131088 SZ131088 ACV131088 AMR131088 AWN131088 BGJ131088 BQF131088 CAB131088 CJX131088 CTT131088 DDP131088 DNL131088 DXH131088 EHD131088 EQZ131088 FAV131088 FKR131088 FUN131088 GEJ131088 GOF131088 GYB131088 HHX131088 HRT131088 IBP131088 ILL131088 IVH131088 JFD131088 JOZ131088 JYV131088 KIR131088 KSN131088 LCJ131088 LMF131088 LWB131088 MFX131088 MPT131088 MZP131088 NJL131088 NTH131088 ODD131088 OMZ131088 OWV131088 PGR131088 PQN131088 QAJ131088 QKF131088 QUB131088 RDX131088 RNT131088 RXP131088 SHL131088 SRH131088 TBD131088 TKZ131088 TUV131088 UER131088 UON131088 UYJ131088 VIF131088 VSB131088 WBX131088 WLT131088 WVP131088 H196624 JD196624 SZ196624 ACV196624 AMR196624 AWN196624 BGJ196624 BQF196624 CAB196624 CJX196624 CTT196624 DDP196624 DNL196624 DXH196624 EHD196624 EQZ196624 FAV196624 FKR196624 FUN196624 GEJ196624 GOF196624 GYB196624 HHX196624 HRT196624 IBP196624 ILL196624 IVH196624 JFD196624 JOZ196624 JYV196624 KIR196624 KSN196624 LCJ196624 LMF196624 LWB196624 MFX196624 MPT196624 MZP196624 NJL196624 NTH196624 ODD196624 OMZ196624 OWV196624 PGR196624 PQN196624 QAJ196624 QKF196624 QUB196624 RDX196624 RNT196624 RXP196624 SHL196624 SRH196624 TBD196624 TKZ196624 TUV196624 UER196624 UON196624 UYJ196624 VIF196624 VSB196624 WBX196624 WLT196624 WVP196624 H262160 JD262160 SZ262160 ACV262160 AMR262160 AWN262160 BGJ262160 BQF262160 CAB262160 CJX262160 CTT262160 DDP262160 DNL262160 DXH262160 EHD262160 EQZ262160 FAV262160 FKR262160 FUN262160 GEJ262160 GOF262160 GYB262160 HHX262160 HRT262160 IBP262160 ILL262160 IVH262160 JFD262160 JOZ262160 JYV262160 KIR262160 KSN262160 LCJ262160 LMF262160 LWB262160 MFX262160 MPT262160 MZP262160 NJL262160 NTH262160 ODD262160 OMZ262160 OWV262160 PGR262160 PQN262160 QAJ262160 QKF262160 QUB262160 RDX262160 RNT262160 RXP262160 SHL262160 SRH262160 TBD262160 TKZ262160 TUV262160 UER262160 UON262160 UYJ262160 VIF262160 VSB262160 WBX262160 WLT262160 WVP262160 H327696 JD327696 SZ327696 ACV327696 AMR327696 AWN327696 BGJ327696 BQF327696 CAB327696 CJX327696 CTT327696 DDP327696 DNL327696 DXH327696 EHD327696 EQZ327696 FAV327696 FKR327696 FUN327696 GEJ327696 GOF327696 GYB327696 HHX327696 HRT327696 IBP327696 ILL327696 IVH327696 JFD327696 JOZ327696 JYV327696 KIR327696 KSN327696 LCJ327696 LMF327696 LWB327696 MFX327696 MPT327696 MZP327696 NJL327696 NTH327696 ODD327696 OMZ327696 OWV327696 PGR327696 PQN327696 QAJ327696 QKF327696 QUB327696 RDX327696 RNT327696 RXP327696 SHL327696 SRH327696 TBD327696 TKZ327696 TUV327696 UER327696 UON327696 UYJ327696 VIF327696 VSB327696 WBX327696 WLT327696 WVP327696 H393232 JD393232 SZ393232 ACV393232 AMR393232 AWN393232 BGJ393232 BQF393232 CAB393232 CJX393232 CTT393232 DDP393232 DNL393232 DXH393232 EHD393232 EQZ393232 FAV393232 FKR393232 FUN393232 GEJ393232 GOF393232 GYB393232 HHX393232 HRT393232 IBP393232 ILL393232 IVH393232 JFD393232 JOZ393232 JYV393232 KIR393232 KSN393232 LCJ393232 LMF393232 LWB393232 MFX393232 MPT393232 MZP393232 NJL393232 NTH393232 ODD393232 OMZ393232 OWV393232 PGR393232 PQN393232 QAJ393232 QKF393232 QUB393232 RDX393232 RNT393232 RXP393232 SHL393232 SRH393232 TBD393232 TKZ393232 TUV393232 UER393232 UON393232 UYJ393232 VIF393232 VSB393232 WBX393232 WLT393232 WVP393232 H458768 JD458768 SZ458768 ACV458768 AMR458768 AWN458768 BGJ458768 BQF458768 CAB458768 CJX458768 CTT458768 DDP458768 DNL458768 DXH458768 EHD458768 EQZ458768 FAV458768 FKR458768 FUN458768 GEJ458768 GOF458768 GYB458768 HHX458768 HRT458768 IBP458768 ILL458768 IVH458768 JFD458768 JOZ458768 JYV458768 KIR458768 KSN458768 LCJ458768 LMF458768 LWB458768 MFX458768 MPT458768 MZP458768 NJL458768 NTH458768 ODD458768 OMZ458768 OWV458768 PGR458768 PQN458768 QAJ458768 QKF458768 QUB458768 RDX458768 RNT458768 RXP458768 SHL458768 SRH458768 TBD458768 TKZ458768 TUV458768 UER458768 UON458768 UYJ458768 VIF458768 VSB458768 WBX458768 WLT458768 WVP458768 H524304 JD524304 SZ524304 ACV524304 AMR524304 AWN524304 BGJ524304 BQF524304 CAB524304 CJX524304 CTT524304 DDP524304 DNL524304 DXH524304 EHD524304 EQZ524304 FAV524304 FKR524304 FUN524304 GEJ524304 GOF524304 GYB524304 HHX524304 HRT524304 IBP524304 ILL524304 IVH524304 JFD524304 JOZ524304 JYV524304 KIR524304 KSN524304 LCJ524304 LMF524304 LWB524304 MFX524304 MPT524304 MZP524304 NJL524304 NTH524304 ODD524304 OMZ524304 OWV524304 PGR524304 PQN524304 QAJ524304 QKF524304 QUB524304 RDX524304 RNT524304 RXP524304 SHL524304 SRH524304 TBD524304 TKZ524304 TUV524304 UER524304 UON524304 UYJ524304 VIF524304 VSB524304 WBX524304 WLT524304 WVP524304 H589840 JD589840 SZ589840 ACV589840 AMR589840 AWN589840 BGJ589840 BQF589840 CAB589840 CJX589840 CTT589840 DDP589840 DNL589840 DXH589840 EHD589840 EQZ589840 FAV589840 FKR589840 FUN589840 GEJ589840 GOF589840 GYB589840 HHX589840 HRT589840 IBP589840 ILL589840 IVH589840 JFD589840 JOZ589840 JYV589840 KIR589840 KSN589840 LCJ589840 LMF589840 LWB589840 MFX589840 MPT589840 MZP589840 NJL589840 NTH589840 ODD589840 OMZ589840 OWV589840 PGR589840 PQN589840 QAJ589840 QKF589840 QUB589840 RDX589840 RNT589840 RXP589840 SHL589840 SRH589840 TBD589840 TKZ589840 TUV589840 UER589840 UON589840 UYJ589840 VIF589840 VSB589840 WBX589840 WLT589840 WVP589840 H655376 JD655376 SZ655376 ACV655376 AMR655376 AWN655376 BGJ655376 BQF655376 CAB655376 CJX655376 CTT655376 DDP655376 DNL655376 DXH655376 EHD655376 EQZ655376 FAV655376 FKR655376 FUN655376 GEJ655376 GOF655376 GYB655376 HHX655376 HRT655376 IBP655376 ILL655376 IVH655376 JFD655376 JOZ655376 JYV655376 KIR655376 KSN655376 LCJ655376 LMF655376 LWB655376 MFX655376 MPT655376 MZP655376 NJL655376 NTH655376 ODD655376 OMZ655376 OWV655376 PGR655376 PQN655376 QAJ655376 QKF655376 QUB655376 RDX655376 RNT655376 RXP655376 SHL655376 SRH655376 TBD655376 TKZ655376 TUV655376 UER655376 UON655376 UYJ655376 VIF655376 VSB655376 WBX655376 WLT655376 WVP655376 H720912 JD720912 SZ720912 ACV720912 AMR720912 AWN720912 BGJ720912 BQF720912 CAB720912 CJX720912 CTT720912 DDP720912 DNL720912 DXH720912 EHD720912 EQZ720912 FAV720912 FKR720912 FUN720912 GEJ720912 GOF720912 GYB720912 HHX720912 HRT720912 IBP720912 ILL720912 IVH720912 JFD720912 JOZ720912 JYV720912 KIR720912 KSN720912 LCJ720912 LMF720912 LWB720912 MFX720912 MPT720912 MZP720912 NJL720912 NTH720912 ODD720912 OMZ720912 OWV720912 PGR720912 PQN720912 QAJ720912 QKF720912 QUB720912 RDX720912 RNT720912 RXP720912 SHL720912 SRH720912 TBD720912 TKZ720912 TUV720912 UER720912 UON720912 UYJ720912 VIF720912 VSB720912 WBX720912 WLT720912 WVP720912 H786448 JD786448 SZ786448 ACV786448 AMR786448 AWN786448 BGJ786448 BQF786448 CAB786448 CJX786448 CTT786448 DDP786448 DNL786448 DXH786448 EHD786448 EQZ786448 FAV786448 FKR786448 FUN786448 GEJ786448 GOF786448 GYB786448 HHX786448 HRT786448 IBP786448 ILL786448 IVH786448 JFD786448 JOZ786448 JYV786448 KIR786448 KSN786448 LCJ786448 LMF786448 LWB786448 MFX786448 MPT786448 MZP786448 NJL786448 NTH786448 ODD786448 OMZ786448 OWV786448 PGR786448 PQN786448 QAJ786448 QKF786448 QUB786448 RDX786448 RNT786448 RXP786448 SHL786448 SRH786448 TBD786448 TKZ786448 TUV786448 UER786448 UON786448 UYJ786448 VIF786448 VSB786448 WBX786448 WLT786448 WVP786448 H851984 JD851984 SZ851984 ACV851984 AMR851984 AWN851984 BGJ851984 BQF851984 CAB851984 CJX851984 CTT851984 DDP851984 DNL851984 DXH851984 EHD851984 EQZ851984 FAV851984 FKR851984 FUN851984 GEJ851984 GOF851984 GYB851984 HHX851984 HRT851984 IBP851984 ILL851984 IVH851984 JFD851984 JOZ851984 JYV851984 KIR851984 KSN851984 LCJ851984 LMF851984 LWB851984 MFX851984 MPT851984 MZP851984 NJL851984 NTH851984 ODD851984 OMZ851984 OWV851984 PGR851984 PQN851984 QAJ851984 QKF851984 QUB851984 RDX851984 RNT851984 RXP851984 SHL851984 SRH851984 TBD851984 TKZ851984 TUV851984 UER851984 UON851984 UYJ851984 VIF851984 VSB851984 WBX851984 WLT851984 WVP851984 H917520 JD917520 SZ917520 ACV917520 AMR917520 AWN917520 BGJ917520 BQF917520 CAB917520 CJX917520 CTT917520 DDP917520 DNL917520 DXH917520 EHD917520 EQZ917520 FAV917520 FKR917520 FUN917520 GEJ917520 GOF917520 GYB917520 HHX917520 HRT917520 IBP917520 ILL917520 IVH917520 JFD917520 JOZ917520 JYV917520 KIR917520 KSN917520 LCJ917520 LMF917520 LWB917520 MFX917520 MPT917520 MZP917520 NJL917520 NTH917520 ODD917520 OMZ917520 OWV917520 PGR917520 PQN917520 QAJ917520 QKF917520 QUB917520 RDX917520 RNT917520 RXP917520 SHL917520 SRH917520 TBD917520 TKZ917520 TUV917520 UER917520 UON917520 UYJ917520 VIF917520 VSB917520 WBX917520 WLT917520 WVP917520 H983056 JD983056 SZ983056 ACV983056 AMR983056 AWN983056 BGJ983056 BQF983056 CAB983056 CJX983056 CTT983056 DDP983056 DNL983056 DXH983056 EHD983056 EQZ983056 FAV983056 FKR983056 FUN983056 GEJ983056 GOF983056 GYB983056 HHX983056 HRT983056 IBP983056 ILL983056 IVH983056 JFD983056 JOZ983056 JYV983056 KIR983056 KSN983056 LCJ983056 LMF983056 LWB983056 MFX983056 MPT983056 MZP983056 NJL983056 NTH983056 ODD983056 OMZ983056 OWV983056 PGR983056 PQN983056 QAJ983056 QKF983056 QUB983056 RDX983056 RNT983056 RXP983056 SHL983056 SRH983056 TBD983056 TKZ983056 TUV983056 UER983056 UON983056 UYJ983056 VIF983056 VSB983056 WBX983056 WLT983056 WVP983056">
      <formula1>COUNTA(A14,I14,A16,F16)=4</formula1>
    </dataValidation>
    <dataValidation type="custom" allowBlank="1" showInputMessage="1" showErrorMessage="1" sqref="F16:G16 JB16:JC16 SX16:SY16 ACT16:ACU16 AMP16:AMQ16 AWL16:AWM16 BGH16:BGI16 BQD16:BQE16 BZZ16:CAA16 CJV16:CJW16 CTR16:CTS16 DDN16:DDO16 DNJ16:DNK16 DXF16:DXG16 EHB16:EHC16 EQX16:EQY16 FAT16:FAU16 FKP16:FKQ16 FUL16:FUM16 GEH16:GEI16 GOD16:GOE16 GXZ16:GYA16 HHV16:HHW16 HRR16:HRS16 IBN16:IBO16 ILJ16:ILK16 IVF16:IVG16 JFB16:JFC16 JOX16:JOY16 JYT16:JYU16 KIP16:KIQ16 KSL16:KSM16 LCH16:LCI16 LMD16:LME16 LVZ16:LWA16 MFV16:MFW16 MPR16:MPS16 MZN16:MZO16 NJJ16:NJK16 NTF16:NTG16 ODB16:ODC16 OMX16:OMY16 OWT16:OWU16 PGP16:PGQ16 PQL16:PQM16 QAH16:QAI16 QKD16:QKE16 QTZ16:QUA16 RDV16:RDW16 RNR16:RNS16 RXN16:RXO16 SHJ16:SHK16 SRF16:SRG16 TBB16:TBC16 TKX16:TKY16 TUT16:TUU16 UEP16:UEQ16 UOL16:UOM16 UYH16:UYI16 VID16:VIE16 VRZ16:VSA16 WBV16:WBW16 WLR16:WLS16 WVN16:WVO16 F65552:G65552 JB65552:JC65552 SX65552:SY65552 ACT65552:ACU65552 AMP65552:AMQ65552 AWL65552:AWM65552 BGH65552:BGI65552 BQD65552:BQE65552 BZZ65552:CAA65552 CJV65552:CJW65552 CTR65552:CTS65552 DDN65552:DDO65552 DNJ65552:DNK65552 DXF65552:DXG65552 EHB65552:EHC65552 EQX65552:EQY65552 FAT65552:FAU65552 FKP65552:FKQ65552 FUL65552:FUM65552 GEH65552:GEI65552 GOD65552:GOE65552 GXZ65552:GYA65552 HHV65552:HHW65552 HRR65552:HRS65552 IBN65552:IBO65552 ILJ65552:ILK65552 IVF65552:IVG65552 JFB65552:JFC65552 JOX65552:JOY65552 JYT65552:JYU65552 KIP65552:KIQ65552 KSL65552:KSM65552 LCH65552:LCI65552 LMD65552:LME65552 LVZ65552:LWA65552 MFV65552:MFW65552 MPR65552:MPS65552 MZN65552:MZO65552 NJJ65552:NJK65552 NTF65552:NTG65552 ODB65552:ODC65552 OMX65552:OMY65552 OWT65552:OWU65552 PGP65552:PGQ65552 PQL65552:PQM65552 QAH65552:QAI65552 QKD65552:QKE65552 QTZ65552:QUA65552 RDV65552:RDW65552 RNR65552:RNS65552 RXN65552:RXO65552 SHJ65552:SHK65552 SRF65552:SRG65552 TBB65552:TBC65552 TKX65552:TKY65552 TUT65552:TUU65552 UEP65552:UEQ65552 UOL65552:UOM65552 UYH65552:UYI65552 VID65552:VIE65552 VRZ65552:VSA65552 WBV65552:WBW65552 WLR65552:WLS65552 WVN65552:WVO65552 F131088:G131088 JB131088:JC131088 SX131088:SY131088 ACT131088:ACU131088 AMP131088:AMQ131088 AWL131088:AWM131088 BGH131088:BGI131088 BQD131088:BQE131088 BZZ131088:CAA131088 CJV131088:CJW131088 CTR131088:CTS131088 DDN131088:DDO131088 DNJ131088:DNK131088 DXF131088:DXG131088 EHB131088:EHC131088 EQX131088:EQY131088 FAT131088:FAU131088 FKP131088:FKQ131088 FUL131088:FUM131088 GEH131088:GEI131088 GOD131088:GOE131088 GXZ131088:GYA131088 HHV131088:HHW131088 HRR131088:HRS131088 IBN131088:IBO131088 ILJ131088:ILK131088 IVF131088:IVG131088 JFB131088:JFC131088 JOX131088:JOY131088 JYT131088:JYU131088 KIP131088:KIQ131088 KSL131088:KSM131088 LCH131088:LCI131088 LMD131088:LME131088 LVZ131088:LWA131088 MFV131088:MFW131088 MPR131088:MPS131088 MZN131088:MZO131088 NJJ131088:NJK131088 NTF131088:NTG131088 ODB131088:ODC131088 OMX131088:OMY131088 OWT131088:OWU131088 PGP131088:PGQ131088 PQL131088:PQM131088 QAH131088:QAI131088 QKD131088:QKE131088 QTZ131088:QUA131088 RDV131088:RDW131088 RNR131088:RNS131088 RXN131088:RXO131088 SHJ131088:SHK131088 SRF131088:SRG131088 TBB131088:TBC131088 TKX131088:TKY131088 TUT131088:TUU131088 UEP131088:UEQ131088 UOL131088:UOM131088 UYH131088:UYI131088 VID131088:VIE131088 VRZ131088:VSA131088 WBV131088:WBW131088 WLR131088:WLS131088 WVN131088:WVO131088 F196624:G196624 JB196624:JC196624 SX196624:SY196624 ACT196624:ACU196624 AMP196624:AMQ196624 AWL196624:AWM196624 BGH196624:BGI196624 BQD196624:BQE196624 BZZ196624:CAA196624 CJV196624:CJW196624 CTR196624:CTS196624 DDN196624:DDO196624 DNJ196624:DNK196624 DXF196624:DXG196624 EHB196624:EHC196624 EQX196624:EQY196624 FAT196624:FAU196624 FKP196624:FKQ196624 FUL196624:FUM196624 GEH196624:GEI196624 GOD196624:GOE196624 GXZ196624:GYA196624 HHV196624:HHW196624 HRR196624:HRS196624 IBN196624:IBO196624 ILJ196624:ILK196624 IVF196624:IVG196624 JFB196624:JFC196624 JOX196624:JOY196624 JYT196624:JYU196624 KIP196624:KIQ196624 KSL196624:KSM196624 LCH196624:LCI196624 LMD196624:LME196624 LVZ196624:LWA196624 MFV196624:MFW196624 MPR196624:MPS196624 MZN196624:MZO196624 NJJ196624:NJK196624 NTF196624:NTG196624 ODB196624:ODC196624 OMX196624:OMY196624 OWT196624:OWU196624 PGP196624:PGQ196624 PQL196624:PQM196624 QAH196624:QAI196624 QKD196624:QKE196624 QTZ196624:QUA196624 RDV196624:RDW196624 RNR196624:RNS196624 RXN196624:RXO196624 SHJ196624:SHK196624 SRF196624:SRG196624 TBB196624:TBC196624 TKX196624:TKY196624 TUT196624:TUU196624 UEP196624:UEQ196624 UOL196624:UOM196624 UYH196624:UYI196624 VID196624:VIE196624 VRZ196624:VSA196624 WBV196624:WBW196624 WLR196624:WLS196624 WVN196624:WVO196624 F262160:G262160 JB262160:JC262160 SX262160:SY262160 ACT262160:ACU262160 AMP262160:AMQ262160 AWL262160:AWM262160 BGH262160:BGI262160 BQD262160:BQE262160 BZZ262160:CAA262160 CJV262160:CJW262160 CTR262160:CTS262160 DDN262160:DDO262160 DNJ262160:DNK262160 DXF262160:DXG262160 EHB262160:EHC262160 EQX262160:EQY262160 FAT262160:FAU262160 FKP262160:FKQ262160 FUL262160:FUM262160 GEH262160:GEI262160 GOD262160:GOE262160 GXZ262160:GYA262160 HHV262160:HHW262160 HRR262160:HRS262160 IBN262160:IBO262160 ILJ262160:ILK262160 IVF262160:IVG262160 JFB262160:JFC262160 JOX262160:JOY262160 JYT262160:JYU262160 KIP262160:KIQ262160 KSL262160:KSM262160 LCH262160:LCI262160 LMD262160:LME262160 LVZ262160:LWA262160 MFV262160:MFW262160 MPR262160:MPS262160 MZN262160:MZO262160 NJJ262160:NJK262160 NTF262160:NTG262160 ODB262160:ODC262160 OMX262160:OMY262160 OWT262160:OWU262160 PGP262160:PGQ262160 PQL262160:PQM262160 QAH262160:QAI262160 QKD262160:QKE262160 QTZ262160:QUA262160 RDV262160:RDW262160 RNR262160:RNS262160 RXN262160:RXO262160 SHJ262160:SHK262160 SRF262160:SRG262160 TBB262160:TBC262160 TKX262160:TKY262160 TUT262160:TUU262160 UEP262160:UEQ262160 UOL262160:UOM262160 UYH262160:UYI262160 VID262160:VIE262160 VRZ262160:VSA262160 WBV262160:WBW262160 WLR262160:WLS262160 WVN262160:WVO262160 F327696:G327696 JB327696:JC327696 SX327696:SY327696 ACT327696:ACU327696 AMP327696:AMQ327696 AWL327696:AWM327696 BGH327696:BGI327696 BQD327696:BQE327696 BZZ327696:CAA327696 CJV327696:CJW327696 CTR327696:CTS327696 DDN327696:DDO327696 DNJ327696:DNK327696 DXF327696:DXG327696 EHB327696:EHC327696 EQX327696:EQY327696 FAT327696:FAU327696 FKP327696:FKQ327696 FUL327696:FUM327696 GEH327696:GEI327696 GOD327696:GOE327696 GXZ327696:GYA327696 HHV327696:HHW327696 HRR327696:HRS327696 IBN327696:IBO327696 ILJ327696:ILK327696 IVF327696:IVG327696 JFB327696:JFC327696 JOX327696:JOY327696 JYT327696:JYU327696 KIP327696:KIQ327696 KSL327696:KSM327696 LCH327696:LCI327696 LMD327696:LME327696 LVZ327696:LWA327696 MFV327696:MFW327696 MPR327696:MPS327696 MZN327696:MZO327696 NJJ327696:NJK327696 NTF327696:NTG327696 ODB327696:ODC327696 OMX327696:OMY327696 OWT327696:OWU327696 PGP327696:PGQ327696 PQL327696:PQM327696 QAH327696:QAI327696 QKD327696:QKE327696 QTZ327696:QUA327696 RDV327696:RDW327696 RNR327696:RNS327696 RXN327696:RXO327696 SHJ327696:SHK327696 SRF327696:SRG327696 TBB327696:TBC327696 TKX327696:TKY327696 TUT327696:TUU327696 UEP327696:UEQ327696 UOL327696:UOM327696 UYH327696:UYI327696 VID327696:VIE327696 VRZ327696:VSA327696 WBV327696:WBW327696 WLR327696:WLS327696 WVN327696:WVO327696 F393232:G393232 JB393232:JC393232 SX393232:SY393232 ACT393232:ACU393232 AMP393232:AMQ393232 AWL393232:AWM393232 BGH393232:BGI393232 BQD393232:BQE393232 BZZ393232:CAA393232 CJV393232:CJW393232 CTR393232:CTS393232 DDN393232:DDO393232 DNJ393232:DNK393232 DXF393232:DXG393232 EHB393232:EHC393232 EQX393232:EQY393232 FAT393232:FAU393232 FKP393232:FKQ393232 FUL393232:FUM393232 GEH393232:GEI393232 GOD393232:GOE393232 GXZ393232:GYA393232 HHV393232:HHW393232 HRR393232:HRS393232 IBN393232:IBO393232 ILJ393232:ILK393232 IVF393232:IVG393232 JFB393232:JFC393232 JOX393232:JOY393232 JYT393232:JYU393232 KIP393232:KIQ393232 KSL393232:KSM393232 LCH393232:LCI393232 LMD393232:LME393232 LVZ393232:LWA393232 MFV393232:MFW393232 MPR393232:MPS393232 MZN393232:MZO393232 NJJ393232:NJK393232 NTF393232:NTG393232 ODB393232:ODC393232 OMX393232:OMY393232 OWT393232:OWU393232 PGP393232:PGQ393232 PQL393232:PQM393232 QAH393232:QAI393232 QKD393232:QKE393232 QTZ393232:QUA393232 RDV393232:RDW393232 RNR393232:RNS393232 RXN393232:RXO393232 SHJ393232:SHK393232 SRF393232:SRG393232 TBB393232:TBC393232 TKX393232:TKY393232 TUT393232:TUU393232 UEP393232:UEQ393232 UOL393232:UOM393232 UYH393232:UYI393232 VID393232:VIE393232 VRZ393232:VSA393232 WBV393232:WBW393232 WLR393232:WLS393232 WVN393232:WVO393232 F458768:G458768 JB458768:JC458768 SX458768:SY458768 ACT458768:ACU458768 AMP458768:AMQ458768 AWL458768:AWM458768 BGH458768:BGI458768 BQD458768:BQE458768 BZZ458768:CAA458768 CJV458768:CJW458768 CTR458768:CTS458768 DDN458768:DDO458768 DNJ458768:DNK458768 DXF458768:DXG458768 EHB458768:EHC458768 EQX458768:EQY458768 FAT458768:FAU458768 FKP458768:FKQ458768 FUL458768:FUM458768 GEH458768:GEI458768 GOD458768:GOE458768 GXZ458768:GYA458768 HHV458768:HHW458768 HRR458768:HRS458768 IBN458768:IBO458768 ILJ458768:ILK458768 IVF458768:IVG458768 JFB458768:JFC458768 JOX458768:JOY458768 JYT458768:JYU458768 KIP458768:KIQ458768 KSL458768:KSM458768 LCH458768:LCI458768 LMD458768:LME458768 LVZ458768:LWA458768 MFV458768:MFW458768 MPR458768:MPS458768 MZN458768:MZO458768 NJJ458768:NJK458768 NTF458768:NTG458768 ODB458768:ODC458768 OMX458768:OMY458768 OWT458768:OWU458768 PGP458768:PGQ458768 PQL458768:PQM458768 QAH458768:QAI458768 QKD458768:QKE458768 QTZ458768:QUA458768 RDV458768:RDW458768 RNR458768:RNS458768 RXN458768:RXO458768 SHJ458768:SHK458768 SRF458768:SRG458768 TBB458768:TBC458768 TKX458768:TKY458768 TUT458768:TUU458768 UEP458768:UEQ458768 UOL458768:UOM458768 UYH458768:UYI458768 VID458768:VIE458768 VRZ458768:VSA458768 WBV458768:WBW458768 WLR458768:WLS458768 WVN458768:WVO458768 F524304:G524304 JB524304:JC524304 SX524304:SY524304 ACT524304:ACU524304 AMP524304:AMQ524304 AWL524304:AWM524304 BGH524304:BGI524304 BQD524304:BQE524304 BZZ524304:CAA524304 CJV524304:CJW524304 CTR524304:CTS524304 DDN524304:DDO524304 DNJ524304:DNK524304 DXF524304:DXG524304 EHB524304:EHC524304 EQX524304:EQY524304 FAT524304:FAU524304 FKP524304:FKQ524304 FUL524304:FUM524304 GEH524304:GEI524304 GOD524304:GOE524304 GXZ524304:GYA524304 HHV524304:HHW524304 HRR524304:HRS524304 IBN524304:IBO524304 ILJ524304:ILK524304 IVF524304:IVG524304 JFB524304:JFC524304 JOX524304:JOY524304 JYT524304:JYU524304 KIP524304:KIQ524304 KSL524304:KSM524304 LCH524304:LCI524304 LMD524304:LME524304 LVZ524304:LWA524304 MFV524304:MFW524304 MPR524304:MPS524304 MZN524304:MZO524304 NJJ524304:NJK524304 NTF524304:NTG524304 ODB524304:ODC524304 OMX524304:OMY524304 OWT524304:OWU524304 PGP524304:PGQ524304 PQL524304:PQM524304 QAH524304:QAI524304 QKD524304:QKE524304 QTZ524304:QUA524304 RDV524304:RDW524304 RNR524304:RNS524304 RXN524304:RXO524304 SHJ524304:SHK524304 SRF524304:SRG524304 TBB524304:TBC524304 TKX524304:TKY524304 TUT524304:TUU524304 UEP524304:UEQ524304 UOL524304:UOM524304 UYH524304:UYI524304 VID524304:VIE524304 VRZ524304:VSA524304 WBV524304:WBW524304 WLR524304:WLS524304 WVN524304:WVO524304 F589840:G589840 JB589840:JC589840 SX589840:SY589840 ACT589840:ACU589840 AMP589840:AMQ589840 AWL589840:AWM589840 BGH589840:BGI589840 BQD589840:BQE589840 BZZ589840:CAA589840 CJV589840:CJW589840 CTR589840:CTS589840 DDN589840:DDO589840 DNJ589840:DNK589840 DXF589840:DXG589840 EHB589840:EHC589840 EQX589840:EQY589840 FAT589840:FAU589840 FKP589840:FKQ589840 FUL589840:FUM589840 GEH589840:GEI589840 GOD589840:GOE589840 GXZ589840:GYA589840 HHV589840:HHW589840 HRR589840:HRS589840 IBN589840:IBO589840 ILJ589840:ILK589840 IVF589840:IVG589840 JFB589840:JFC589840 JOX589840:JOY589840 JYT589840:JYU589840 KIP589840:KIQ589840 KSL589840:KSM589840 LCH589840:LCI589840 LMD589840:LME589840 LVZ589840:LWA589840 MFV589840:MFW589840 MPR589840:MPS589840 MZN589840:MZO589840 NJJ589840:NJK589840 NTF589840:NTG589840 ODB589840:ODC589840 OMX589840:OMY589840 OWT589840:OWU589840 PGP589840:PGQ589840 PQL589840:PQM589840 QAH589840:QAI589840 QKD589840:QKE589840 QTZ589840:QUA589840 RDV589840:RDW589840 RNR589840:RNS589840 RXN589840:RXO589840 SHJ589840:SHK589840 SRF589840:SRG589840 TBB589840:TBC589840 TKX589840:TKY589840 TUT589840:TUU589840 UEP589840:UEQ589840 UOL589840:UOM589840 UYH589840:UYI589840 VID589840:VIE589840 VRZ589840:VSA589840 WBV589840:WBW589840 WLR589840:WLS589840 WVN589840:WVO589840 F655376:G655376 JB655376:JC655376 SX655376:SY655376 ACT655376:ACU655376 AMP655376:AMQ655376 AWL655376:AWM655376 BGH655376:BGI655376 BQD655376:BQE655376 BZZ655376:CAA655376 CJV655376:CJW655376 CTR655376:CTS655376 DDN655376:DDO655376 DNJ655376:DNK655376 DXF655376:DXG655376 EHB655376:EHC655376 EQX655376:EQY655376 FAT655376:FAU655376 FKP655376:FKQ655376 FUL655376:FUM655376 GEH655376:GEI655376 GOD655376:GOE655376 GXZ655376:GYA655376 HHV655376:HHW655376 HRR655376:HRS655376 IBN655376:IBO655376 ILJ655376:ILK655376 IVF655376:IVG655376 JFB655376:JFC655376 JOX655376:JOY655376 JYT655376:JYU655376 KIP655376:KIQ655376 KSL655376:KSM655376 LCH655376:LCI655376 LMD655376:LME655376 LVZ655376:LWA655376 MFV655376:MFW655376 MPR655376:MPS655376 MZN655376:MZO655376 NJJ655376:NJK655376 NTF655376:NTG655376 ODB655376:ODC655376 OMX655376:OMY655376 OWT655376:OWU655376 PGP655376:PGQ655376 PQL655376:PQM655376 QAH655376:QAI655376 QKD655376:QKE655376 QTZ655376:QUA655376 RDV655376:RDW655376 RNR655376:RNS655376 RXN655376:RXO655376 SHJ655376:SHK655376 SRF655376:SRG655376 TBB655376:TBC655376 TKX655376:TKY655376 TUT655376:TUU655376 UEP655376:UEQ655376 UOL655376:UOM655376 UYH655376:UYI655376 VID655376:VIE655376 VRZ655376:VSA655376 WBV655376:WBW655376 WLR655376:WLS655376 WVN655376:WVO655376 F720912:G720912 JB720912:JC720912 SX720912:SY720912 ACT720912:ACU720912 AMP720912:AMQ720912 AWL720912:AWM720912 BGH720912:BGI720912 BQD720912:BQE720912 BZZ720912:CAA720912 CJV720912:CJW720912 CTR720912:CTS720912 DDN720912:DDO720912 DNJ720912:DNK720912 DXF720912:DXG720912 EHB720912:EHC720912 EQX720912:EQY720912 FAT720912:FAU720912 FKP720912:FKQ720912 FUL720912:FUM720912 GEH720912:GEI720912 GOD720912:GOE720912 GXZ720912:GYA720912 HHV720912:HHW720912 HRR720912:HRS720912 IBN720912:IBO720912 ILJ720912:ILK720912 IVF720912:IVG720912 JFB720912:JFC720912 JOX720912:JOY720912 JYT720912:JYU720912 KIP720912:KIQ720912 KSL720912:KSM720912 LCH720912:LCI720912 LMD720912:LME720912 LVZ720912:LWA720912 MFV720912:MFW720912 MPR720912:MPS720912 MZN720912:MZO720912 NJJ720912:NJK720912 NTF720912:NTG720912 ODB720912:ODC720912 OMX720912:OMY720912 OWT720912:OWU720912 PGP720912:PGQ720912 PQL720912:PQM720912 QAH720912:QAI720912 QKD720912:QKE720912 QTZ720912:QUA720912 RDV720912:RDW720912 RNR720912:RNS720912 RXN720912:RXO720912 SHJ720912:SHK720912 SRF720912:SRG720912 TBB720912:TBC720912 TKX720912:TKY720912 TUT720912:TUU720912 UEP720912:UEQ720912 UOL720912:UOM720912 UYH720912:UYI720912 VID720912:VIE720912 VRZ720912:VSA720912 WBV720912:WBW720912 WLR720912:WLS720912 WVN720912:WVO720912 F786448:G786448 JB786448:JC786448 SX786448:SY786448 ACT786448:ACU786448 AMP786448:AMQ786448 AWL786448:AWM786448 BGH786448:BGI786448 BQD786448:BQE786448 BZZ786448:CAA786448 CJV786448:CJW786448 CTR786448:CTS786448 DDN786448:DDO786448 DNJ786448:DNK786448 DXF786448:DXG786448 EHB786448:EHC786448 EQX786448:EQY786448 FAT786448:FAU786448 FKP786448:FKQ786448 FUL786448:FUM786448 GEH786448:GEI786448 GOD786448:GOE786448 GXZ786448:GYA786448 HHV786448:HHW786448 HRR786448:HRS786448 IBN786448:IBO786448 ILJ786448:ILK786448 IVF786448:IVG786448 JFB786448:JFC786448 JOX786448:JOY786448 JYT786448:JYU786448 KIP786448:KIQ786448 KSL786448:KSM786448 LCH786448:LCI786448 LMD786448:LME786448 LVZ786448:LWA786448 MFV786448:MFW786448 MPR786448:MPS786448 MZN786448:MZO786448 NJJ786448:NJK786448 NTF786448:NTG786448 ODB786448:ODC786448 OMX786448:OMY786448 OWT786448:OWU786448 PGP786448:PGQ786448 PQL786448:PQM786448 QAH786448:QAI786448 QKD786448:QKE786448 QTZ786448:QUA786448 RDV786448:RDW786448 RNR786448:RNS786448 RXN786448:RXO786448 SHJ786448:SHK786448 SRF786448:SRG786448 TBB786448:TBC786448 TKX786448:TKY786448 TUT786448:TUU786448 UEP786448:UEQ786448 UOL786448:UOM786448 UYH786448:UYI786448 VID786448:VIE786448 VRZ786448:VSA786448 WBV786448:WBW786448 WLR786448:WLS786448 WVN786448:WVO786448 F851984:G851984 JB851984:JC851984 SX851984:SY851984 ACT851984:ACU851984 AMP851984:AMQ851984 AWL851984:AWM851984 BGH851984:BGI851984 BQD851984:BQE851984 BZZ851984:CAA851984 CJV851984:CJW851984 CTR851984:CTS851984 DDN851984:DDO851984 DNJ851984:DNK851984 DXF851984:DXG851984 EHB851984:EHC851984 EQX851984:EQY851984 FAT851984:FAU851984 FKP851984:FKQ851984 FUL851984:FUM851984 GEH851984:GEI851984 GOD851984:GOE851984 GXZ851984:GYA851984 HHV851984:HHW851984 HRR851984:HRS851984 IBN851984:IBO851984 ILJ851984:ILK851984 IVF851984:IVG851984 JFB851984:JFC851984 JOX851984:JOY851984 JYT851984:JYU851984 KIP851984:KIQ851984 KSL851984:KSM851984 LCH851984:LCI851984 LMD851984:LME851984 LVZ851984:LWA851984 MFV851984:MFW851984 MPR851984:MPS851984 MZN851984:MZO851984 NJJ851984:NJK851984 NTF851984:NTG851984 ODB851984:ODC851984 OMX851984:OMY851984 OWT851984:OWU851984 PGP851984:PGQ851984 PQL851984:PQM851984 QAH851984:QAI851984 QKD851984:QKE851984 QTZ851984:QUA851984 RDV851984:RDW851984 RNR851984:RNS851984 RXN851984:RXO851984 SHJ851984:SHK851984 SRF851984:SRG851984 TBB851984:TBC851984 TKX851984:TKY851984 TUT851984:TUU851984 UEP851984:UEQ851984 UOL851984:UOM851984 UYH851984:UYI851984 VID851984:VIE851984 VRZ851984:VSA851984 WBV851984:WBW851984 WLR851984:WLS851984 WVN851984:WVO851984 F917520:G917520 JB917520:JC917520 SX917520:SY917520 ACT917520:ACU917520 AMP917520:AMQ917520 AWL917520:AWM917520 BGH917520:BGI917520 BQD917520:BQE917520 BZZ917520:CAA917520 CJV917520:CJW917520 CTR917520:CTS917520 DDN917520:DDO917520 DNJ917520:DNK917520 DXF917520:DXG917520 EHB917520:EHC917520 EQX917520:EQY917520 FAT917520:FAU917520 FKP917520:FKQ917520 FUL917520:FUM917520 GEH917520:GEI917520 GOD917520:GOE917520 GXZ917520:GYA917520 HHV917520:HHW917520 HRR917520:HRS917520 IBN917520:IBO917520 ILJ917520:ILK917520 IVF917520:IVG917520 JFB917520:JFC917520 JOX917520:JOY917520 JYT917520:JYU917520 KIP917520:KIQ917520 KSL917520:KSM917520 LCH917520:LCI917520 LMD917520:LME917520 LVZ917520:LWA917520 MFV917520:MFW917520 MPR917520:MPS917520 MZN917520:MZO917520 NJJ917520:NJK917520 NTF917520:NTG917520 ODB917520:ODC917520 OMX917520:OMY917520 OWT917520:OWU917520 PGP917520:PGQ917520 PQL917520:PQM917520 QAH917520:QAI917520 QKD917520:QKE917520 QTZ917520:QUA917520 RDV917520:RDW917520 RNR917520:RNS917520 RXN917520:RXO917520 SHJ917520:SHK917520 SRF917520:SRG917520 TBB917520:TBC917520 TKX917520:TKY917520 TUT917520:TUU917520 UEP917520:UEQ917520 UOL917520:UOM917520 UYH917520:UYI917520 VID917520:VIE917520 VRZ917520:VSA917520 WBV917520:WBW917520 WLR917520:WLS917520 WVN917520:WVO917520 F983056:G983056 JB983056:JC983056 SX983056:SY983056 ACT983056:ACU983056 AMP983056:AMQ983056 AWL983056:AWM983056 BGH983056:BGI983056 BQD983056:BQE983056 BZZ983056:CAA983056 CJV983056:CJW983056 CTR983056:CTS983056 DDN983056:DDO983056 DNJ983056:DNK983056 DXF983056:DXG983056 EHB983056:EHC983056 EQX983056:EQY983056 FAT983056:FAU983056 FKP983056:FKQ983056 FUL983056:FUM983056 GEH983056:GEI983056 GOD983056:GOE983056 GXZ983056:GYA983056 HHV983056:HHW983056 HRR983056:HRS983056 IBN983056:IBO983056 ILJ983056:ILK983056 IVF983056:IVG983056 JFB983056:JFC983056 JOX983056:JOY983056 JYT983056:JYU983056 KIP983056:KIQ983056 KSL983056:KSM983056 LCH983056:LCI983056 LMD983056:LME983056 LVZ983056:LWA983056 MFV983056:MFW983056 MPR983056:MPS983056 MZN983056:MZO983056 NJJ983056:NJK983056 NTF983056:NTG983056 ODB983056:ODC983056 OMX983056:OMY983056 OWT983056:OWU983056 PGP983056:PGQ983056 PQL983056:PQM983056 QAH983056:QAI983056 QKD983056:QKE983056 QTZ983056:QUA983056 RDV983056:RDW983056 RNR983056:RNS983056 RXN983056:RXO983056 SHJ983056:SHK983056 SRF983056:SRG983056 TBB983056:TBC983056 TKX983056:TKY983056 TUT983056:TUU983056 UEP983056:UEQ983056 UOL983056:UOM983056 UYH983056:UYI983056 VID983056:VIE983056 VRZ983056:VSA983056 WBV983056:WBW983056 WLR983056:WLS983056 WVN983056:WVO983056">
      <formula1>COUNTA(A14,I14,A16)=3</formula1>
    </dataValidation>
    <dataValidation type="custom" allowBlank="1" showInputMessage="1" showErrorMessage="1" sqref="I14:S14 JE14:JO14 TA14:TK14 ACW14:ADG14 AMS14:ANC14 AWO14:AWY14 BGK14:BGU14 BQG14:BQQ14 CAC14:CAM14 CJY14:CKI14 CTU14:CUE14 DDQ14:DEA14 DNM14:DNW14 DXI14:DXS14 EHE14:EHO14 ERA14:ERK14 FAW14:FBG14 FKS14:FLC14 FUO14:FUY14 GEK14:GEU14 GOG14:GOQ14 GYC14:GYM14 HHY14:HII14 HRU14:HSE14 IBQ14:ICA14 ILM14:ILW14 IVI14:IVS14 JFE14:JFO14 JPA14:JPK14 JYW14:JZG14 KIS14:KJC14 KSO14:KSY14 LCK14:LCU14 LMG14:LMQ14 LWC14:LWM14 MFY14:MGI14 MPU14:MQE14 MZQ14:NAA14 NJM14:NJW14 NTI14:NTS14 ODE14:ODO14 ONA14:ONK14 OWW14:OXG14 PGS14:PHC14 PQO14:PQY14 QAK14:QAU14 QKG14:QKQ14 QUC14:QUM14 RDY14:REI14 RNU14:ROE14 RXQ14:RYA14 SHM14:SHW14 SRI14:SRS14 TBE14:TBO14 TLA14:TLK14 TUW14:TVG14 UES14:UFC14 UOO14:UOY14 UYK14:UYU14 VIG14:VIQ14 VSC14:VSM14 WBY14:WCI14 WLU14:WME14 WVQ14:WWA14 I65550:S65550 JE65550:JO65550 TA65550:TK65550 ACW65550:ADG65550 AMS65550:ANC65550 AWO65550:AWY65550 BGK65550:BGU65550 BQG65550:BQQ65550 CAC65550:CAM65550 CJY65550:CKI65550 CTU65550:CUE65550 DDQ65550:DEA65550 DNM65550:DNW65550 DXI65550:DXS65550 EHE65550:EHO65550 ERA65550:ERK65550 FAW65550:FBG65550 FKS65550:FLC65550 FUO65550:FUY65550 GEK65550:GEU65550 GOG65550:GOQ65550 GYC65550:GYM65550 HHY65550:HII65550 HRU65550:HSE65550 IBQ65550:ICA65550 ILM65550:ILW65550 IVI65550:IVS65550 JFE65550:JFO65550 JPA65550:JPK65550 JYW65550:JZG65550 KIS65550:KJC65550 KSO65550:KSY65550 LCK65550:LCU65550 LMG65550:LMQ65550 LWC65550:LWM65550 MFY65550:MGI65550 MPU65550:MQE65550 MZQ65550:NAA65550 NJM65550:NJW65550 NTI65550:NTS65550 ODE65550:ODO65550 ONA65550:ONK65550 OWW65550:OXG65550 PGS65550:PHC65550 PQO65550:PQY65550 QAK65550:QAU65550 QKG65550:QKQ65550 QUC65550:QUM65550 RDY65550:REI65550 RNU65550:ROE65550 RXQ65550:RYA65550 SHM65550:SHW65550 SRI65550:SRS65550 TBE65550:TBO65550 TLA65550:TLK65550 TUW65550:TVG65550 UES65550:UFC65550 UOO65550:UOY65550 UYK65550:UYU65550 VIG65550:VIQ65550 VSC65550:VSM65550 WBY65550:WCI65550 WLU65550:WME65550 WVQ65550:WWA65550 I131086:S131086 JE131086:JO131086 TA131086:TK131086 ACW131086:ADG131086 AMS131086:ANC131086 AWO131086:AWY131086 BGK131086:BGU131086 BQG131086:BQQ131086 CAC131086:CAM131086 CJY131086:CKI131086 CTU131086:CUE131086 DDQ131086:DEA131086 DNM131086:DNW131086 DXI131086:DXS131086 EHE131086:EHO131086 ERA131086:ERK131086 FAW131086:FBG131086 FKS131086:FLC131086 FUO131086:FUY131086 GEK131086:GEU131086 GOG131086:GOQ131086 GYC131086:GYM131086 HHY131086:HII131086 HRU131086:HSE131086 IBQ131086:ICA131086 ILM131086:ILW131086 IVI131086:IVS131086 JFE131086:JFO131086 JPA131086:JPK131086 JYW131086:JZG131086 KIS131086:KJC131086 KSO131086:KSY131086 LCK131086:LCU131086 LMG131086:LMQ131086 LWC131086:LWM131086 MFY131086:MGI131086 MPU131086:MQE131086 MZQ131086:NAA131086 NJM131086:NJW131086 NTI131086:NTS131086 ODE131086:ODO131086 ONA131086:ONK131086 OWW131086:OXG131086 PGS131086:PHC131086 PQO131086:PQY131086 QAK131086:QAU131086 QKG131086:QKQ131086 QUC131086:QUM131086 RDY131086:REI131086 RNU131086:ROE131086 RXQ131086:RYA131086 SHM131086:SHW131086 SRI131086:SRS131086 TBE131086:TBO131086 TLA131086:TLK131086 TUW131086:TVG131086 UES131086:UFC131086 UOO131086:UOY131086 UYK131086:UYU131086 VIG131086:VIQ131086 VSC131086:VSM131086 WBY131086:WCI131086 WLU131086:WME131086 WVQ131086:WWA131086 I196622:S196622 JE196622:JO196622 TA196622:TK196622 ACW196622:ADG196622 AMS196622:ANC196622 AWO196622:AWY196622 BGK196622:BGU196622 BQG196622:BQQ196622 CAC196622:CAM196622 CJY196622:CKI196622 CTU196622:CUE196622 DDQ196622:DEA196622 DNM196622:DNW196622 DXI196622:DXS196622 EHE196622:EHO196622 ERA196622:ERK196622 FAW196622:FBG196622 FKS196622:FLC196622 FUO196622:FUY196622 GEK196622:GEU196622 GOG196622:GOQ196622 GYC196622:GYM196622 HHY196622:HII196622 HRU196622:HSE196622 IBQ196622:ICA196622 ILM196622:ILW196622 IVI196622:IVS196622 JFE196622:JFO196622 JPA196622:JPK196622 JYW196622:JZG196622 KIS196622:KJC196622 KSO196622:KSY196622 LCK196622:LCU196622 LMG196622:LMQ196622 LWC196622:LWM196622 MFY196622:MGI196622 MPU196622:MQE196622 MZQ196622:NAA196622 NJM196622:NJW196622 NTI196622:NTS196622 ODE196622:ODO196622 ONA196622:ONK196622 OWW196622:OXG196622 PGS196622:PHC196622 PQO196622:PQY196622 QAK196622:QAU196622 QKG196622:QKQ196622 QUC196622:QUM196622 RDY196622:REI196622 RNU196622:ROE196622 RXQ196622:RYA196622 SHM196622:SHW196622 SRI196622:SRS196622 TBE196622:TBO196622 TLA196622:TLK196622 TUW196622:TVG196622 UES196622:UFC196622 UOO196622:UOY196622 UYK196622:UYU196622 VIG196622:VIQ196622 VSC196622:VSM196622 WBY196622:WCI196622 WLU196622:WME196622 WVQ196622:WWA196622 I262158:S262158 JE262158:JO262158 TA262158:TK262158 ACW262158:ADG262158 AMS262158:ANC262158 AWO262158:AWY262158 BGK262158:BGU262158 BQG262158:BQQ262158 CAC262158:CAM262158 CJY262158:CKI262158 CTU262158:CUE262158 DDQ262158:DEA262158 DNM262158:DNW262158 DXI262158:DXS262158 EHE262158:EHO262158 ERA262158:ERK262158 FAW262158:FBG262158 FKS262158:FLC262158 FUO262158:FUY262158 GEK262158:GEU262158 GOG262158:GOQ262158 GYC262158:GYM262158 HHY262158:HII262158 HRU262158:HSE262158 IBQ262158:ICA262158 ILM262158:ILW262158 IVI262158:IVS262158 JFE262158:JFO262158 JPA262158:JPK262158 JYW262158:JZG262158 KIS262158:KJC262158 KSO262158:KSY262158 LCK262158:LCU262158 LMG262158:LMQ262158 LWC262158:LWM262158 MFY262158:MGI262158 MPU262158:MQE262158 MZQ262158:NAA262158 NJM262158:NJW262158 NTI262158:NTS262158 ODE262158:ODO262158 ONA262158:ONK262158 OWW262158:OXG262158 PGS262158:PHC262158 PQO262158:PQY262158 QAK262158:QAU262158 QKG262158:QKQ262158 QUC262158:QUM262158 RDY262158:REI262158 RNU262158:ROE262158 RXQ262158:RYA262158 SHM262158:SHW262158 SRI262158:SRS262158 TBE262158:TBO262158 TLA262158:TLK262158 TUW262158:TVG262158 UES262158:UFC262158 UOO262158:UOY262158 UYK262158:UYU262158 VIG262158:VIQ262158 VSC262158:VSM262158 WBY262158:WCI262158 WLU262158:WME262158 WVQ262158:WWA262158 I327694:S327694 JE327694:JO327694 TA327694:TK327694 ACW327694:ADG327694 AMS327694:ANC327694 AWO327694:AWY327694 BGK327694:BGU327694 BQG327694:BQQ327694 CAC327694:CAM327694 CJY327694:CKI327694 CTU327694:CUE327694 DDQ327694:DEA327694 DNM327694:DNW327694 DXI327694:DXS327694 EHE327694:EHO327694 ERA327694:ERK327694 FAW327694:FBG327694 FKS327694:FLC327694 FUO327694:FUY327694 GEK327694:GEU327694 GOG327694:GOQ327694 GYC327694:GYM327694 HHY327694:HII327694 HRU327694:HSE327694 IBQ327694:ICA327694 ILM327694:ILW327694 IVI327694:IVS327694 JFE327694:JFO327694 JPA327694:JPK327694 JYW327694:JZG327694 KIS327694:KJC327694 KSO327694:KSY327694 LCK327694:LCU327694 LMG327694:LMQ327694 LWC327694:LWM327694 MFY327694:MGI327694 MPU327694:MQE327694 MZQ327694:NAA327694 NJM327694:NJW327694 NTI327694:NTS327694 ODE327694:ODO327694 ONA327694:ONK327694 OWW327694:OXG327694 PGS327694:PHC327694 PQO327694:PQY327694 QAK327694:QAU327694 QKG327694:QKQ327694 QUC327694:QUM327694 RDY327694:REI327694 RNU327694:ROE327694 RXQ327694:RYA327694 SHM327694:SHW327694 SRI327694:SRS327694 TBE327694:TBO327694 TLA327694:TLK327694 TUW327694:TVG327694 UES327694:UFC327694 UOO327694:UOY327694 UYK327694:UYU327694 VIG327694:VIQ327694 VSC327694:VSM327694 WBY327694:WCI327694 WLU327694:WME327694 WVQ327694:WWA327694 I393230:S393230 JE393230:JO393230 TA393230:TK393230 ACW393230:ADG393230 AMS393230:ANC393230 AWO393230:AWY393230 BGK393230:BGU393230 BQG393230:BQQ393230 CAC393230:CAM393230 CJY393230:CKI393230 CTU393230:CUE393230 DDQ393230:DEA393230 DNM393230:DNW393230 DXI393230:DXS393230 EHE393230:EHO393230 ERA393230:ERK393230 FAW393230:FBG393230 FKS393230:FLC393230 FUO393230:FUY393230 GEK393230:GEU393230 GOG393230:GOQ393230 GYC393230:GYM393230 HHY393230:HII393230 HRU393230:HSE393230 IBQ393230:ICA393230 ILM393230:ILW393230 IVI393230:IVS393230 JFE393230:JFO393230 JPA393230:JPK393230 JYW393230:JZG393230 KIS393230:KJC393230 KSO393230:KSY393230 LCK393230:LCU393230 LMG393230:LMQ393230 LWC393230:LWM393230 MFY393230:MGI393230 MPU393230:MQE393230 MZQ393230:NAA393230 NJM393230:NJW393230 NTI393230:NTS393230 ODE393230:ODO393230 ONA393230:ONK393230 OWW393230:OXG393230 PGS393230:PHC393230 PQO393230:PQY393230 QAK393230:QAU393230 QKG393230:QKQ393230 QUC393230:QUM393230 RDY393230:REI393230 RNU393230:ROE393230 RXQ393230:RYA393230 SHM393230:SHW393230 SRI393230:SRS393230 TBE393230:TBO393230 TLA393230:TLK393230 TUW393230:TVG393230 UES393230:UFC393230 UOO393230:UOY393230 UYK393230:UYU393230 VIG393230:VIQ393230 VSC393230:VSM393230 WBY393230:WCI393230 WLU393230:WME393230 WVQ393230:WWA393230 I458766:S458766 JE458766:JO458766 TA458766:TK458766 ACW458766:ADG458766 AMS458766:ANC458766 AWO458766:AWY458766 BGK458766:BGU458766 BQG458766:BQQ458766 CAC458766:CAM458766 CJY458766:CKI458766 CTU458766:CUE458766 DDQ458766:DEA458766 DNM458766:DNW458766 DXI458766:DXS458766 EHE458766:EHO458766 ERA458766:ERK458766 FAW458766:FBG458766 FKS458766:FLC458766 FUO458766:FUY458766 GEK458766:GEU458766 GOG458766:GOQ458766 GYC458766:GYM458766 HHY458766:HII458766 HRU458766:HSE458766 IBQ458766:ICA458766 ILM458766:ILW458766 IVI458766:IVS458766 JFE458766:JFO458766 JPA458766:JPK458766 JYW458766:JZG458766 KIS458766:KJC458766 KSO458766:KSY458766 LCK458766:LCU458766 LMG458766:LMQ458766 LWC458766:LWM458766 MFY458766:MGI458766 MPU458766:MQE458766 MZQ458766:NAA458766 NJM458766:NJW458766 NTI458766:NTS458766 ODE458766:ODO458766 ONA458766:ONK458766 OWW458766:OXG458766 PGS458766:PHC458766 PQO458766:PQY458766 QAK458766:QAU458766 QKG458766:QKQ458766 QUC458766:QUM458766 RDY458766:REI458766 RNU458766:ROE458766 RXQ458766:RYA458766 SHM458766:SHW458766 SRI458766:SRS458766 TBE458766:TBO458766 TLA458766:TLK458766 TUW458766:TVG458766 UES458766:UFC458766 UOO458766:UOY458766 UYK458766:UYU458766 VIG458766:VIQ458766 VSC458766:VSM458766 WBY458766:WCI458766 WLU458766:WME458766 WVQ458766:WWA458766 I524302:S524302 JE524302:JO524302 TA524302:TK524302 ACW524302:ADG524302 AMS524302:ANC524302 AWO524302:AWY524302 BGK524302:BGU524302 BQG524302:BQQ524302 CAC524302:CAM524302 CJY524302:CKI524302 CTU524302:CUE524302 DDQ524302:DEA524302 DNM524302:DNW524302 DXI524302:DXS524302 EHE524302:EHO524302 ERA524302:ERK524302 FAW524302:FBG524302 FKS524302:FLC524302 FUO524302:FUY524302 GEK524302:GEU524302 GOG524302:GOQ524302 GYC524302:GYM524302 HHY524302:HII524302 HRU524302:HSE524302 IBQ524302:ICA524302 ILM524302:ILW524302 IVI524302:IVS524302 JFE524302:JFO524302 JPA524302:JPK524302 JYW524302:JZG524302 KIS524302:KJC524302 KSO524302:KSY524302 LCK524302:LCU524302 LMG524302:LMQ524302 LWC524302:LWM524302 MFY524302:MGI524302 MPU524302:MQE524302 MZQ524302:NAA524302 NJM524302:NJW524302 NTI524302:NTS524302 ODE524302:ODO524302 ONA524302:ONK524302 OWW524302:OXG524302 PGS524302:PHC524302 PQO524302:PQY524302 QAK524302:QAU524302 QKG524302:QKQ524302 QUC524302:QUM524302 RDY524302:REI524302 RNU524302:ROE524302 RXQ524302:RYA524302 SHM524302:SHW524302 SRI524302:SRS524302 TBE524302:TBO524302 TLA524302:TLK524302 TUW524302:TVG524302 UES524302:UFC524302 UOO524302:UOY524302 UYK524302:UYU524302 VIG524302:VIQ524302 VSC524302:VSM524302 WBY524302:WCI524302 WLU524302:WME524302 WVQ524302:WWA524302 I589838:S589838 JE589838:JO589838 TA589838:TK589838 ACW589838:ADG589838 AMS589838:ANC589838 AWO589838:AWY589838 BGK589838:BGU589838 BQG589838:BQQ589838 CAC589838:CAM589838 CJY589838:CKI589838 CTU589838:CUE589838 DDQ589838:DEA589838 DNM589838:DNW589838 DXI589838:DXS589838 EHE589838:EHO589838 ERA589838:ERK589838 FAW589838:FBG589838 FKS589838:FLC589838 FUO589838:FUY589838 GEK589838:GEU589838 GOG589838:GOQ589838 GYC589838:GYM589838 HHY589838:HII589838 HRU589838:HSE589838 IBQ589838:ICA589838 ILM589838:ILW589838 IVI589838:IVS589838 JFE589838:JFO589838 JPA589838:JPK589838 JYW589838:JZG589838 KIS589838:KJC589838 KSO589838:KSY589838 LCK589838:LCU589838 LMG589838:LMQ589838 LWC589838:LWM589838 MFY589838:MGI589838 MPU589838:MQE589838 MZQ589838:NAA589838 NJM589838:NJW589838 NTI589838:NTS589838 ODE589838:ODO589838 ONA589838:ONK589838 OWW589838:OXG589838 PGS589838:PHC589838 PQO589838:PQY589838 QAK589838:QAU589838 QKG589838:QKQ589838 QUC589838:QUM589838 RDY589838:REI589838 RNU589838:ROE589838 RXQ589838:RYA589838 SHM589838:SHW589838 SRI589838:SRS589838 TBE589838:TBO589838 TLA589838:TLK589838 TUW589838:TVG589838 UES589838:UFC589838 UOO589838:UOY589838 UYK589838:UYU589838 VIG589838:VIQ589838 VSC589838:VSM589838 WBY589838:WCI589838 WLU589838:WME589838 WVQ589838:WWA589838 I655374:S655374 JE655374:JO655374 TA655374:TK655374 ACW655374:ADG655374 AMS655374:ANC655374 AWO655374:AWY655374 BGK655374:BGU655374 BQG655374:BQQ655374 CAC655374:CAM655374 CJY655374:CKI655374 CTU655374:CUE655374 DDQ655374:DEA655374 DNM655374:DNW655374 DXI655374:DXS655374 EHE655374:EHO655374 ERA655374:ERK655374 FAW655374:FBG655374 FKS655374:FLC655374 FUO655374:FUY655374 GEK655374:GEU655374 GOG655374:GOQ655374 GYC655374:GYM655374 HHY655374:HII655374 HRU655374:HSE655374 IBQ655374:ICA655374 ILM655374:ILW655374 IVI655374:IVS655374 JFE655374:JFO655374 JPA655374:JPK655374 JYW655374:JZG655374 KIS655374:KJC655374 KSO655374:KSY655374 LCK655374:LCU655374 LMG655374:LMQ655374 LWC655374:LWM655374 MFY655374:MGI655374 MPU655374:MQE655374 MZQ655374:NAA655374 NJM655374:NJW655374 NTI655374:NTS655374 ODE655374:ODO655374 ONA655374:ONK655374 OWW655374:OXG655374 PGS655374:PHC655374 PQO655374:PQY655374 QAK655374:QAU655374 QKG655374:QKQ655374 QUC655374:QUM655374 RDY655374:REI655374 RNU655374:ROE655374 RXQ655374:RYA655374 SHM655374:SHW655374 SRI655374:SRS655374 TBE655374:TBO655374 TLA655374:TLK655374 TUW655374:TVG655374 UES655374:UFC655374 UOO655374:UOY655374 UYK655374:UYU655374 VIG655374:VIQ655374 VSC655374:VSM655374 WBY655374:WCI655374 WLU655374:WME655374 WVQ655374:WWA655374 I720910:S720910 JE720910:JO720910 TA720910:TK720910 ACW720910:ADG720910 AMS720910:ANC720910 AWO720910:AWY720910 BGK720910:BGU720910 BQG720910:BQQ720910 CAC720910:CAM720910 CJY720910:CKI720910 CTU720910:CUE720910 DDQ720910:DEA720910 DNM720910:DNW720910 DXI720910:DXS720910 EHE720910:EHO720910 ERA720910:ERK720910 FAW720910:FBG720910 FKS720910:FLC720910 FUO720910:FUY720910 GEK720910:GEU720910 GOG720910:GOQ720910 GYC720910:GYM720910 HHY720910:HII720910 HRU720910:HSE720910 IBQ720910:ICA720910 ILM720910:ILW720910 IVI720910:IVS720910 JFE720910:JFO720910 JPA720910:JPK720910 JYW720910:JZG720910 KIS720910:KJC720910 KSO720910:KSY720910 LCK720910:LCU720910 LMG720910:LMQ720910 LWC720910:LWM720910 MFY720910:MGI720910 MPU720910:MQE720910 MZQ720910:NAA720910 NJM720910:NJW720910 NTI720910:NTS720910 ODE720910:ODO720910 ONA720910:ONK720910 OWW720910:OXG720910 PGS720910:PHC720910 PQO720910:PQY720910 QAK720910:QAU720910 QKG720910:QKQ720910 QUC720910:QUM720910 RDY720910:REI720910 RNU720910:ROE720910 RXQ720910:RYA720910 SHM720910:SHW720910 SRI720910:SRS720910 TBE720910:TBO720910 TLA720910:TLK720910 TUW720910:TVG720910 UES720910:UFC720910 UOO720910:UOY720910 UYK720910:UYU720910 VIG720910:VIQ720910 VSC720910:VSM720910 WBY720910:WCI720910 WLU720910:WME720910 WVQ720910:WWA720910 I786446:S786446 JE786446:JO786446 TA786446:TK786446 ACW786446:ADG786446 AMS786446:ANC786446 AWO786446:AWY786446 BGK786446:BGU786446 BQG786446:BQQ786446 CAC786446:CAM786446 CJY786446:CKI786446 CTU786446:CUE786446 DDQ786446:DEA786446 DNM786446:DNW786446 DXI786446:DXS786446 EHE786446:EHO786446 ERA786446:ERK786446 FAW786446:FBG786446 FKS786446:FLC786446 FUO786446:FUY786446 GEK786446:GEU786446 GOG786446:GOQ786446 GYC786446:GYM786446 HHY786446:HII786446 HRU786446:HSE786446 IBQ786446:ICA786446 ILM786446:ILW786446 IVI786446:IVS786446 JFE786446:JFO786446 JPA786446:JPK786446 JYW786446:JZG786446 KIS786446:KJC786446 KSO786446:KSY786446 LCK786446:LCU786446 LMG786446:LMQ786446 LWC786446:LWM786446 MFY786446:MGI786446 MPU786446:MQE786446 MZQ786446:NAA786446 NJM786446:NJW786446 NTI786446:NTS786446 ODE786446:ODO786446 ONA786446:ONK786446 OWW786446:OXG786446 PGS786446:PHC786446 PQO786446:PQY786446 QAK786446:QAU786446 QKG786446:QKQ786446 QUC786446:QUM786446 RDY786446:REI786446 RNU786446:ROE786446 RXQ786446:RYA786446 SHM786446:SHW786446 SRI786446:SRS786446 TBE786446:TBO786446 TLA786446:TLK786446 TUW786446:TVG786446 UES786446:UFC786446 UOO786446:UOY786446 UYK786446:UYU786446 VIG786446:VIQ786446 VSC786446:VSM786446 WBY786446:WCI786446 WLU786446:WME786446 WVQ786446:WWA786446 I851982:S851982 JE851982:JO851982 TA851982:TK851982 ACW851982:ADG851982 AMS851982:ANC851982 AWO851982:AWY851982 BGK851982:BGU851982 BQG851982:BQQ851982 CAC851982:CAM851982 CJY851982:CKI851982 CTU851982:CUE851982 DDQ851982:DEA851982 DNM851982:DNW851982 DXI851982:DXS851982 EHE851982:EHO851982 ERA851982:ERK851982 FAW851982:FBG851982 FKS851982:FLC851982 FUO851982:FUY851982 GEK851982:GEU851982 GOG851982:GOQ851982 GYC851982:GYM851982 HHY851982:HII851982 HRU851982:HSE851982 IBQ851982:ICA851982 ILM851982:ILW851982 IVI851982:IVS851982 JFE851982:JFO851982 JPA851982:JPK851982 JYW851982:JZG851982 KIS851982:KJC851982 KSO851982:KSY851982 LCK851982:LCU851982 LMG851982:LMQ851982 LWC851982:LWM851982 MFY851982:MGI851982 MPU851982:MQE851982 MZQ851982:NAA851982 NJM851982:NJW851982 NTI851982:NTS851982 ODE851982:ODO851982 ONA851982:ONK851982 OWW851982:OXG851982 PGS851982:PHC851982 PQO851982:PQY851982 QAK851982:QAU851982 QKG851982:QKQ851982 QUC851982:QUM851982 RDY851982:REI851982 RNU851982:ROE851982 RXQ851982:RYA851982 SHM851982:SHW851982 SRI851982:SRS851982 TBE851982:TBO851982 TLA851982:TLK851982 TUW851982:TVG851982 UES851982:UFC851982 UOO851982:UOY851982 UYK851982:UYU851982 VIG851982:VIQ851982 VSC851982:VSM851982 WBY851982:WCI851982 WLU851982:WME851982 WVQ851982:WWA851982 I917518:S917518 JE917518:JO917518 TA917518:TK917518 ACW917518:ADG917518 AMS917518:ANC917518 AWO917518:AWY917518 BGK917518:BGU917518 BQG917518:BQQ917518 CAC917518:CAM917518 CJY917518:CKI917518 CTU917518:CUE917518 DDQ917518:DEA917518 DNM917518:DNW917518 DXI917518:DXS917518 EHE917518:EHO917518 ERA917518:ERK917518 FAW917518:FBG917518 FKS917518:FLC917518 FUO917518:FUY917518 GEK917518:GEU917518 GOG917518:GOQ917518 GYC917518:GYM917518 HHY917518:HII917518 HRU917518:HSE917518 IBQ917518:ICA917518 ILM917518:ILW917518 IVI917518:IVS917518 JFE917518:JFO917518 JPA917518:JPK917518 JYW917518:JZG917518 KIS917518:KJC917518 KSO917518:KSY917518 LCK917518:LCU917518 LMG917518:LMQ917518 LWC917518:LWM917518 MFY917518:MGI917518 MPU917518:MQE917518 MZQ917518:NAA917518 NJM917518:NJW917518 NTI917518:NTS917518 ODE917518:ODO917518 ONA917518:ONK917518 OWW917518:OXG917518 PGS917518:PHC917518 PQO917518:PQY917518 QAK917518:QAU917518 QKG917518:QKQ917518 QUC917518:QUM917518 RDY917518:REI917518 RNU917518:ROE917518 RXQ917518:RYA917518 SHM917518:SHW917518 SRI917518:SRS917518 TBE917518:TBO917518 TLA917518:TLK917518 TUW917518:TVG917518 UES917518:UFC917518 UOO917518:UOY917518 UYK917518:UYU917518 VIG917518:VIQ917518 VSC917518:VSM917518 WBY917518:WCI917518 WLU917518:WME917518 WVQ917518:WWA917518 I983054:S983054 JE983054:JO983054 TA983054:TK983054 ACW983054:ADG983054 AMS983054:ANC983054 AWO983054:AWY983054 BGK983054:BGU983054 BQG983054:BQQ983054 CAC983054:CAM983054 CJY983054:CKI983054 CTU983054:CUE983054 DDQ983054:DEA983054 DNM983054:DNW983054 DXI983054:DXS983054 EHE983054:EHO983054 ERA983054:ERK983054 FAW983054:FBG983054 FKS983054:FLC983054 FUO983054:FUY983054 GEK983054:GEU983054 GOG983054:GOQ983054 GYC983054:GYM983054 HHY983054:HII983054 HRU983054:HSE983054 IBQ983054:ICA983054 ILM983054:ILW983054 IVI983054:IVS983054 JFE983054:JFO983054 JPA983054:JPK983054 JYW983054:JZG983054 KIS983054:KJC983054 KSO983054:KSY983054 LCK983054:LCU983054 LMG983054:LMQ983054 LWC983054:LWM983054 MFY983054:MGI983054 MPU983054:MQE983054 MZQ983054:NAA983054 NJM983054:NJW983054 NTI983054:NTS983054 ODE983054:ODO983054 ONA983054:ONK983054 OWW983054:OXG983054 PGS983054:PHC983054 PQO983054:PQY983054 QAK983054:QAU983054 QKG983054:QKQ983054 QUC983054:QUM983054 RDY983054:REI983054 RNU983054:ROE983054 RXQ983054:RYA983054 SHM983054:SHW983054 SRI983054:SRS983054 TBE983054:TBO983054 TLA983054:TLK983054 TUW983054:TVG983054 UES983054:UFC983054 UOO983054:UOY983054 UYK983054:UYU983054 VIG983054:VIQ983054 VSC983054:VSM983054 WBY983054:WCI983054 WLU983054:WME983054 WVQ983054:WWA983054">
      <formula1>COUNTA(C12,F12,L12,A14)=4</formula1>
    </dataValidation>
    <dataValidation type="custom" allowBlank="1" showInputMessage="1" showErrorMessage="1" sqref="A14:H14 IW14:JD14 SS14:SZ14 ACO14:ACV14 AMK14:AMR14 AWG14:AWN14 BGC14:BGJ14 BPY14:BQF14 BZU14:CAB14 CJQ14:CJX14 CTM14:CTT14 DDI14:DDP14 DNE14:DNL14 DXA14:DXH14 EGW14:EHD14 EQS14:EQZ14 FAO14:FAV14 FKK14:FKR14 FUG14:FUN14 GEC14:GEJ14 GNY14:GOF14 GXU14:GYB14 HHQ14:HHX14 HRM14:HRT14 IBI14:IBP14 ILE14:ILL14 IVA14:IVH14 JEW14:JFD14 JOS14:JOZ14 JYO14:JYV14 KIK14:KIR14 KSG14:KSN14 LCC14:LCJ14 LLY14:LMF14 LVU14:LWB14 MFQ14:MFX14 MPM14:MPT14 MZI14:MZP14 NJE14:NJL14 NTA14:NTH14 OCW14:ODD14 OMS14:OMZ14 OWO14:OWV14 PGK14:PGR14 PQG14:PQN14 QAC14:QAJ14 QJY14:QKF14 QTU14:QUB14 RDQ14:RDX14 RNM14:RNT14 RXI14:RXP14 SHE14:SHL14 SRA14:SRH14 TAW14:TBD14 TKS14:TKZ14 TUO14:TUV14 UEK14:UER14 UOG14:UON14 UYC14:UYJ14 VHY14:VIF14 VRU14:VSB14 WBQ14:WBX14 WLM14:WLT14 WVI14:WVP14 A65550:H65550 IW65550:JD65550 SS65550:SZ65550 ACO65550:ACV65550 AMK65550:AMR65550 AWG65550:AWN65550 BGC65550:BGJ65550 BPY65550:BQF65550 BZU65550:CAB65550 CJQ65550:CJX65550 CTM65550:CTT65550 DDI65550:DDP65550 DNE65550:DNL65550 DXA65550:DXH65550 EGW65550:EHD65550 EQS65550:EQZ65550 FAO65550:FAV65550 FKK65550:FKR65550 FUG65550:FUN65550 GEC65550:GEJ65550 GNY65550:GOF65550 GXU65550:GYB65550 HHQ65550:HHX65550 HRM65550:HRT65550 IBI65550:IBP65550 ILE65550:ILL65550 IVA65550:IVH65550 JEW65550:JFD65550 JOS65550:JOZ65550 JYO65550:JYV65550 KIK65550:KIR65550 KSG65550:KSN65550 LCC65550:LCJ65550 LLY65550:LMF65550 LVU65550:LWB65550 MFQ65550:MFX65550 MPM65550:MPT65550 MZI65550:MZP65550 NJE65550:NJL65550 NTA65550:NTH65550 OCW65550:ODD65550 OMS65550:OMZ65550 OWO65550:OWV65550 PGK65550:PGR65550 PQG65550:PQN65550 QAC65550:QAJ65550 QJY65550:QKF65550 QTU65550:QUB65550 RDQ65550:RDX65550 RNM65550:RNT65550 RXI65550:RXP65550 SHE65550:SHL65550 SRA65550:SRH65550 TAW65550:TBD65550 TKS65550:TKZ65550 TUO65550:TUV65550 UEK65550:UER65550 UOG65550:UON65550 UYC65550:UYJ65550 VHY65550:VIF65550 VRU65550:VSB65550 WBQ65550:WBX65550 WLM65550:WLT65550 WVI65550:WVP65550 A131086:H131086 IW131086:JD131086 SS131086:SZ131086 ACO131086:ACV131086 AMK131086:AMR131086 AWG131086:AWN131086 BGC131086:BGJ131086 BPY131086:BQF131086 BZU131086:CAB131086 CJQ131086:CJX131086 CTM131086:CTT131086 DDI131086:DDP131086 DNE131086:DNL131086 DXA131086:DXH131086 EGW131086:EHD131086 EQS131086:EQZ131086 FAO131086:FAV131086 FKK131086:FKR131086 FUG131086:FUN131086 GEC131086:GEJ131086 GNY131086:GOF131086 GXU131086:GYB131086 HHQ131086:HHX131086 HRM131086:HRT131086 IBI131086:IBP131086 ILE131086:ILL131086 IVA131086:IVH131086 JEW131086:JFD131086 JOS131086:JOZ131086 JYO131086:JYV131086 KIK131086:KIR131086 KSG131086:KSN131086 LCC131086:LCJ131086 LLY131086:LMF131086 LVU131086:LWB131086 MFQ131086:MFX131086 MPM131086:MPT131086 MZI131086:MZP131086 NJE131086:NJL131086 NTA131086:NTH131086 OCW131086:ODD131086 OMS131086:OMZ131086 OWO131086:OWV131086 PGK131086:PGR131086 PQG131086:PQN131086 QAC131086:QAJ131086 QJY131086:QKF131086 QTU131086:QUB131086 RDQ131086:RDX131086 RNM131086:RNT131086 RXI131086:RXP131086 SHE131086:SHL131086 SRA131086:SRH131086 TAW131086:TBD131086 TKS131086:TKZ131086 TUO131086:TUV131086 UEK131086:UER131086 UOG131086:UON131086 UYC131086:UYJ131086 VHY131086:VIF131086 VRU131086:VSB131086 WBQ131086:WBX131086 WLM131086:WLT131086 WVI131086:WVP131086 A196622:H196622 IW196622:JD196622 SS196622:SZ196622 ACO196622:ACV196622 AMK196622:AMR196622 AWG196622:AWN196622 BGC196622:BGJ196622 BPY196622:BQF196622 BZU196622:CAB196622 CJQ196622:CJX196622 CTM196622:CTT196622 DDI196622:DDP196622 DNE196622:DNL196622 DXA196622:DXH196622 EGW196622:EHD196622 EQS196622:EQZ196622 FAO196622:FAV196622 FKK196622:FKR196622 FUG196622:FUN196622 GEC196622:GEJ196622 GNY196622:GOF196622 GXU196622:GYB196622 HHQ196622:HHX196622 HRM196622:HRT196622 IBI196622:IBP196622 ILE196622:ILL196622 IVA196622:IVH196622 JEW196622:JFD196622 JOS196622:JOZ196622 JYO196622:JYV196622 KIK196622:KIR196622 KSG196622:KSN196622 LCC196622:LCJ196622 LLY196622:LMF196622 LVU196622:LWB196622 MFQ196622:MFX196622 MPM196622:MPT196622 MZI196622:MZP196622 NJE196622:NJL196622 NTA196622:NTH196622 OCW196622:ODD196622 OMS196622:OMZ196622 OWO196622:OWV196622 PGK196622:PGR196622 PQG196622:PQN196622 QAC196622:QAJ196622 QJY196622:QKF196622 QTU196622:QUB196622 RDQ196622:RDX196622 RNM196622:RNT196622 RXI196622:RXP196622 SHE196622:SHL196622 SRA196622:SRH196622 TAW196622:TBD196622 TKS196622:TKZ196622 TUO196622:TUV196622 UEK196622:UER196622 UOG196622:UON196622 UYC196622:UYJ196622 VHY196622:VIF196622 VRU196622:VSB196622 WBQ196622:WBX196622 WLM196622:WLT196622 WVI196622:WVP196622 A262158:H262158 IW262158:JD262158 SS262158:SZ262158 ACO262158:ACV262158 AMK262158:AMR262158 AWG262158:AWN262158 BGC262158:BGJ262158 BPY262158:BQF262158 BZU262158:CAB262158 CJQ262158:CJX262158 CTM262158:CTT262158 DDI262158:DDP262158 DNE262158:DNL262158 DXA262158:DXH262158 EGW262158:EHD262158 EQS262158:EQZ262158 FAO262158:FAV262158 FKK262158:FKR262158 FUG262158:FUN262158 GEC262158:GEJ262158 GNY262158:GOF262158 GXU262158:GYB262158 HHQ262158:HHX262158 HRM262158:HRT262158 IBI262158:IBP262158 ILE262158:ILL262158 IVA262158:IVH262158 JEW262158:JFD262158 JOS262158:JOZ262158 JYO262158:JYV262158 KIK262158:KIR262158 KSG262158:KSN262158 LCC262158:LCJ262158 LLY262158:LMF262158 LVU262158:LWB262158 MFQ262158:MFX262158 MPM262158:MPT262158 MZI262158:MZP262158 NJE262158:NJL262158 NTA262158:NTH262158 OCW262158:ODD262158 OMS262158:OMZ262158 OWO262158:OWV262158 PGK262158:PGR262158 PQG262158:PQN262158 QAC262158:QAJ262158 QJY262158:QKF262158 QTU262158:QUB262158 RDQ262158:RDX262158 RNM262158:RNT262158 RXI262158:RXP262158 SHE262158:SHL262158 SRA262158:SRH262158 TAW262158:TBD262158 TKS262158:TKZ262158 TUO262158:TUV262158 UEK262158:UER262158 UOG262158:UON262158 UYC262158:UYJ262158 VHY262158:VIF262158 VRU262158:VSB262158 WBQ262158:WBX262158 WLM262158:WLT262158 WVI262158:WVP262158 A327694:H327694 IW327694:JD327694 SS327694:SZ327694 ACO327694:ACV327694 AMK327694:AMR327694 AWG327694:AWN327694 BGC327694:BGJ327694 BPY327694:BQF327694 BZU327694:CAB327694 CJQ327694:CJX327694 CTM327694:CTT327694 DDI327694:DDP327694 DNE327694:DNL327694 DXA327694:DXH327694 EGW327694:EHD327694 EQS327694:EQZ327694 FAO327694:FAV327694 FKK327694:FKR327694 FUG327694:FUN327694 GEC327694:GEJ327694 GNY327694:GOF327694 GXU327694:GYB327694 HHQ327694:HHX327694 HRM327694:HRT327694 IBI327694:IBP327694 ILE327694:ILL327694 IVA327694:IVH327694 JEW327694:JFD327694 JOS327694:JOZ327694 JYO327694:JYV327694 KIK327694:KIR327694 KSG327694:KSN327694 LCC327694:LCJ327694 LLY327694:LMF327694 LVU327694:LWB327694 MFQ327694:MFX327694 MPM327694:MPT327694 MZI327694:MZP327694 NJE327694:NJL327694 NTA327694:NTH327694 OCW327694:ODD327694 OMS327694:OMZ327694 OWO327694:OWV327694 PGK327694:PGR327694 PQG327694:PQN327694 QAC327694:QAJ327694 QJY327694:QKF327694 QTU327694:QUB327694 RDQ327694:RDX327694 RNM327694:RNT327694 RXI327694:RXP327694 SHE327694:SHL327694 SRA327694:SRH327694 TAW327694:TBD327694 TKS327694:TKZ327694 TUO327694:TUV327694 UEK327694:UER327694 UOG327694:UON327694 UYC327694:UYJ327694 VHY327694:VIF327694 VRU327694:VSB327694 WBQ327694:WBX327694 WLM327694:WLT327694 WVI327694:WVP327694 A393230:H393230 IW393230:JD393230 SS393230:SZ393230 ACO393230:ACV393230 AMK393230:AMR393230 AWG393230:AWN393230 BGC393230:BGJ393230 BPY393230:BQF393230 BZU393230:CAB393230 CJQ393230:CJX393230 CTM393230:CTT393230 DDI393230:DDP393230 DNE393230:DNL393230 DXA393230:DXH393230 EGW393230:EHD393230 EQS393230:EQZ393230 FAO393230:FAV393230 FKK393230:FKR393230 FUG393230:FUN393230 GEC393230:GEJ393230 GNY393230:GOF393230 GXU393230:GYB393230 HHQ393230:HHX393230 HRM393230:HRT393230 IBI393230:IBP393230 ILE393230:ILL393230 IVA393230:IVH393230 JEW393230:JFD393230 JOS393230:JOZ393230 JYO393230:JYV393230 KIK393230:KIR393230 KSG393230:KSN393230 LCC393230:LCJ393230 LLY393230:LMF393230 LVU393230:LWB393230 MFQ393230:MFX393230 MPM393230:MPT393230 MZI393230:MZP393230 NJE393230:NJL393230 NTA393230:NTH393230 OCW393230:ODD393230 OMS393230:OMZ393230 OWO393230:OWV393230 PGK393230:PGR393230 PQG393230:PQN393230 QAC393230:QAJ393230 QJY393230:QKF393230 QTU393230:QUB393230 RDQ393230:RDX393230 RNM393230:RNT393230 RXI393230:RXP393230 SHE393230:SHL393230 SRA393230:SRH393230 TAW393230:TBD393230 TKS393230:TKZ393230 TUO393230:TUV393230 UEK393230:UER393230 UOG393230:UON393230 UYC393230:UYJ393230 VHY393230:VIF393230 VRU393230:VSB393230 WBQ393230:WBX393230 WLM393230:WLT393230 WVI393230:WVP393230 A458766:H458766 IW458766:JD458766 SS458766:SZ458766 ACO458766:ACV458766 AMK458766:AMR458766 AWG458766:AWN458766 BGC458766:BGJ458766 BPY458766:BQF458766 BZU458766:CAB458766 CJQ458766:CJX458766 CTM458766:CTT458766 DDI458766:DDP458766 DNE458766:DNL458766 DXA458766:DXH458766 EGW458766:EHD458766 EQS458766:EQZ458766 FAO458766:FAV458766 FKK458766:FKR458766 FUG458766:FUN458766 GEC458766:GEJ458766 GNY458766:GOF458766 GXU458766:GYB458766 HHQ458766:HHX458766 HRM458766:HRT458766 IBI458766:IBP458766 ILE458766:ILL458766 IVA458766:IVH458766 JEW458766:JFD458766 JOS458766:JOZ458766 JYO458766:JYV458766 KIK458766:KIR458766 KSG458766:KSN458766 LCC458766:LCJ458766 LLY458766:LMF458766 LVU458766:LWB458766 MFQ458766:MFX458766 MPM458766:MPT458766 MZI458766:MZP458766 NJE458766:NJL458766 NTA458766:NTH458766 OCW458766:ODD458766 OMS458766:OMZ458766 OWO458766:OWV458766 PGK458766:PGR458766 PQG458766:PQN458766 QAC458766:QAJ458766 QJY458766:QKF458766 QTU458766:QUB458766 RDQ458766:RDX458766 RNM458766:RNT458766 RXI458766:RXP458766 SHE458766:SHL458766 SRA458766:SRH458766 TAW458766:TBD458766 TKS458766:TKZ458766 TUO458766:TUV458766 UEK458766:UER458766 UOG458766:UON458766 UYC458766:UYJ458766 VHY458766:VIF458766 VRU458766:VSB458766 WBQ458766:WBX458766 WLM458766:WLT458766 WVI458766:WVP458766 A524302:H524302 IW524302:JD524302 SS524302:SZ524302 ACO524302:ACV524302 AMK524302:AMR524302 AWG524302:AWN524302 BGC524302:BGJ524302 BPY524302:BQF524302 BZU524302:CAB524302 CJQ524302:CJX524302 CTM524302:CTT524302 DDI524302:DDP524302 DNE524302:DNL524302 DXA524302:DXH524302 EGW524302:EHD524302 EQS524302:EQZ524302 FAO524302:FAV524302 FKK524302:FKR524302 FUG524302:FUN524302 GEC524302:GEJ524302 GNY524302:GOF524302 GXU524302:GYB524302 HHQ524302:HHX524302 HRM524302:HRT524302 IBI524302:IBP524302 ILE524302:ILL524302 IVA524302:IVH524302 JEW524302:JFD524302 JOS524302:JOZ524302 JYO524302:JYV524302 KIK524302:KIR524302 KSG524302:KSN524302 LCC524302:LCJ524302 LLY524302:LMF524302 LVU524302:LWB524302 MFQ524302:MFX524302 MPM524302:MPT524302 MZI524302:MZP524302 NJE524302:NJL524302 NTA524302:NTH524302 OCW524302:ODD524302 OMS524302:OMZ524302 OWO524302:OWV524302 PGK524302:PGR524302 PQG524302:PQN524302 QAC524302:QAJ524302 QJY524302:QKF524302 QTU524302:QUB524302 RDQ524302:RDX524302 RNM524302:RNT524302 RXI524302:RXP524302 SHE524302:SHL524302 SRA524302:SRH524302 TAW524302:TBD524302 TKS524302:TKZ524302 TUO524302:TUV524302 UEK524302:UER524302 UOG524302:UON524302 UYC524302:UYJ524302 VHY524302:VIF524302 VRU524302:VSB524302 WBQ524302:WBX524302 WLM524302:WLT524302 WVI524302:WVP524302 A589838:H589838 IW589838:JD589838 SS589838:SZ589838 ACO589838:ACV589838 AMK589838:AMR589838 AWG589838:AWN589838 BGC589838:BGJ589838 BPY589838:BQF589838 BZU589838:CAB589838 CJQ589838:CJX589838 CTM589838:CTT589838 DDI589838:DDP589838 DNE589838:DNL589838 DXA589838:DXH589838 EGW589838:EHD589838 EQS589838:EQZ589838 FAO589838:FAV589838 FKK589838:FKR589838 FUG589838:FUN589838 GEC589838:GEJ589838 GNY589838:GOF589838 GXU589838:GYB589838 HHQ589838:HHX589838 HRM589838:HRT589838 IBI589838:IBP589838 ILE589838:ILL589838 IVA589838:IVH589838 JEW589838:JFD589838 JOS589838:JOZ589838 JYO589838:JYV589838 KIK589838:KIR589838 KSG589838:KSN589838 LCC589838:LCJ589838 LLY589838:LMF589838 LVU589838:LWB589838 MFQ589838:MFX589838 MPM589838:MPT589838 MZI589838:MZP589838 NJE589838:NJL589838 NTA589838:NTH589838 OCW589838:ODD589838 OMS589838:OMZ589838 OWO589838:OWV589838 PGK589838:PGR589838 PQG589838:PQN589838 QAC589838:QAJ589838 QJY589838:QKF589838 QTU589838:QUB589838 RDQ589838:RDX589838 RNM589838:RNT589838 RXI589838:RXP589838 SHE589838:SHL589838 SRA589838:SRH589838 TAW589838:TBD589838 TKS589838:TKZ589838 TUO589838:TUV589838 UEK589838:UER589838 UOG589838:UON589838 UYC589838:UYJ589838 VHY589838:VIF589838 VRU589838:VSB589838 WBQ589838:WBX589838 WLM589838:WLT589838 WVI589838:WVP589838 A655374:H655374 IW655374:JD655374 SS655374:SZ655374 ACO655374:ACV655374 AMK655374:AMR655374 AWG655374:AWN655374 BGC655374:BGJ655374 BPY655374:BQF655374 BZU655374:CAB655374 CJQ655374:CJX655374 CTM655374:CTT655374 DDI655374:DDP655374 DNE655374:DNL655374 DXA655374:DXH655374 EGW655374:EHD655374 EQS655374:EQZ655374 FAO655374:FAV655374 FKK655374:FKR655374 FUG655374:FUN655374 GEC655374:GEJ655374 GNY655374:GOF655374 GXU655374:GYB655374 HHQ655374:HHX655374 HRM655374:HRT655374 IBI655374:IBP655374 ILE655374:ILL655374 IVA655374:IVH655374 JEW655374:JFD655374 JOS655374:JOZ655374 JYO655374:JYV655374 KIK655374:KIR655374 KSG655374:KSN655374 LCC655374:LCJ655374 LLY655374:LMF655374 LVU655374:LWB655374 MFQ655374:MFX655374 MPM655374:MPT655374 MZI655374:MZP655374 NJE655374:NJL655374 NTA655374:NTH655374 OCW655374:ODD655374 OMS655374:OMZ655374 OWO655374:OWV655374 PGK655374:PGR655374 PQG655374:PQN655374 QAC655374:QAJ655374 QJY655374:QKF655374 QTU655374:QUB655374 RDQ655374:RDX655374 RNM655374:RNT655374 RXI655374:RXP655374 SHE655374:SHL655374 SRA655374:SRH655374 TAW655374:TBD655374 TKS655374:TKZ655374 TUO655374:TUV655374 UEK655374:UER655374 UOG655374:UON655374 UYC655374:UYJ655374 VHY655374:VIF655374 VRU655374:VSB655374 WBQ655374:WBX655374 WLM655374:WLT655374 WVI655374:WVP655374 A720910:H720910 IW720910:JD720910 SS720910:SZ720910 ACO720910:ACV720910 AMK720910:AMR720910 AWG720910:AWN720910 BGC720910:BGJ720910 BPY720910:BQF720910 BZU720910:CAB720910 CJQ720910:CJX720910 CTM720910:CTT720910 DDI720910:DDP720910 DNE720910:DNL720910 DXA720910:DXH720910 EGW720910:EHD720910 EQS720910:EQZ720910 FAO720910:FAV720910 FKK720910:FKR720910 FUG720910:FUN720910 GEC720910:GEJ720910 GNY720910:GOF720910 GXU720910:GYB720910 HHQ720910:HHX720910 HRM720910:HRT720910 IBI720910:IBP720910 ILE720910:ILL720910 IVA720910:IVH720910 JEW720910:JFD720910 JOS720910:JOZ720910 JYO720910:JYV720910 KIK720910:KIR720910 KSG720910:KSN720910 LCC720910:LCJ720910 LLY720910:LMF720910 LVU720910:LWB720910 MFQ720910:MFX720910 MPM720910:MPT720910 MZI720910:MZP720910 NJE720910:NJL720910 NTA720910:NTH720910 OCW720910:ODD720910 OMS720910:OMZ720910 OWO720910:OWV720910 PGK720910:PGR720910 PQG720910:PQN720910 QAC720910:QAJ720910 QJY720910:QKF720910 QTU720910:QUB720910 RDQ720910:RDX720910 RNM720910:RNT720910 RXI720910:RXP720910 SHE720910:SHL720910 SRA720910:SRH720910 TAW720910:TBD720910 TKS720910:TKZ720910 TUO720910:TUV720910 UEK720910:UER720910 UOG720910:UON720910 UYC720910:UYJ720910 VHY720910:VIF720910 VRU720910:VSB720910 WBQ720910:WBX720910 WLM720910:WLT720910 WVI720910:WVP720910 A786446:H786446 IW786446:JD786446 SS786446:SZ786446 ACO786446:ACV786446 AMK786446:AMR786446 AWG786446:AWN786446 BGC786446:BGJ786446 BPY786446:BQF786446 BZU786446:CAB786446 CJQ786446:CJX786446 CTM786446:CTT786446 DDI786446:DDP786446 DNE786446:DNL786446 DXA786446:DXH786446 EGW786446:EHD786446 EQS786446:EQZ786446 FAO786446:FAV786446 FKK786446:FKR786446 FUG786446:FUN786446 GEC786446:GEJ786446 GNY786446:GOF786446 GXU786446:GYB786446 HHQ786446:HHX786446 HRM786446:HRT786446 IBI786446:IBP786446 ILE786446:ILL786446 IVA786446:IVH786446 JEW786446:JFD786446 JOS786446:JOZ786446 JYO786446:JYV786446 KIK786446:KIR786446 KSG786446:KSN786446 LCC786446:LCJ786446 LLY786446:LMF786446 LVU786446:LWB786446 MFQ786446:MFX786446 MPM786446:MPT786446 MZI786446:MZP786446 NJE786446:NJL786446 NTA786446:NTH786446 OCW786446:ODD786446 OMS786446:OMZ786446 OWO786446:OWV786446 PGK786446:PGR786446 PQG786446:PQN786446 QAC786446:QAJ786446 QJY786446:QKF786446 QTU786446:QUB786446 RDQ786446:RDX786446 RNM786446:RNT786446 RXI786446:RXP786446 SHE786446:SHL786446 SRA786446:SRH786446 TAW786446:TBD786446 TKS786446:TKZ786446 TUO786446:TUV786446 UEK786446:UER786446 UOG786446:UON786446 UYC786446:UYJ786446 VHY786446:VIF786446 VRU786446:VSB786446 WBQ786446:WBX786446 WLM786446:WLT786446 WVI786446:WVP786446 A851982:H851982 IW851982:JD851982 SS851982:SZ851982 ACO851982:ACV851982 AMK851982:AMR851982 AWG851982:AWN851982 BGC851982:BGJ851982 BPY851982:BQF851982 BZU851982:CAB851982 CJQ851982:CJX851982 CTM851982:CTT851982 DDI851982:DDP851982 DNE851982:DNL851982 DXA851982:DXH851982 EGW851982:EHD851982 EQS851982:EQZ851982 FAO851982:FAV851982 FKK851982:FKR851982 FUG851982:FUN851982 GEC851982:GEJ851982 GNY851982:GOF851982 GXU851982:GYB851982 HHQ851982:HHX851982 HRM851982:HRT851982 IBI851982:IBP851982 ILE851982:ILL851982 IVA851982:IVH851982 JEW851982:JFD851982 JOS851982:JOZ851982 JYO851982:JYV851982 KIK851982:KIR851982 KSG851982:KSN851982 LCC851982:LCJ851982 LLY851982:LMF851982 LVU851982:LWB851982 MFQ851982:MFX851982 MPM851982:MPT851982 MZI851982:MZP851982 NJE851982:NJL851982 NTA851982:NTH851982 OCW851982:ODD851982 OMS851982:OMZ851982 OWO851982:OWV851982 PGK851982:PGR851982 PQG851982:PQN851982 QAC851982:QAJ851982 QJY851982:QKF851982 QTU851982:QUB851982 RDQ851982:RDX851982 RNM851982:RNT851982 RXI851982:RXP851982 SHE851982:SHL851982 SRA851982:SRH851982 TAW851982:TBD851982 TKS851982:TKZ851982 TUO851982:TUV851982 UEK851982:UER851982 UOG851982:UON851982 UYC851982:UYJ851982 VHY851982:VIF851982 VRU851982:VSB851982 WBQ851982:WBX851982 WLM851982:WLT851982 WVI851982:WVP851982 A917518:H917518 IW917518:JD917518 SS917518:SZ917518 ACO917518:ACV917518 AMK917518:AMR917518 AWG917518:AWN917518 BGC917518:BGJ917518 BPY917518:BQF917518 BZU917518:CAB917518 CJQ917518:CJX917518 CTM917518:CTT917518 DDI917518:DDP917518 DNE917518:DNL917518 DXA917518:DXH917518 EGW917518:EHD917518 EQS917518:EQZ917518 FAO917518:FAV917518 FKK917518:FKR917518 FUG917518:FUN917518 GEC917518:GEJ917518 GNY917518:GOF917518 GXU917518:GYB917518 HHQ917518:HHX917518 HRM917518:HRT917518 IBI917518:IBP917518 ILE917518:ILL917518 IVA917518:IVH917518 JEW917518:JFD917518 JOS917518:JOZ917518 JYO917518:JYV917518 KIK917518:KIR917518 KSG917518:KSN917518 LCC917518:LCJ917518 LLY917518:LMF917518 LVU917518:LWB917518 MFQ917518:MFX917518 MPM917518:MPT917518 MZI917518:MZP917518 NJE917518:NJL917518 NTA917518:NTH917518 OCW917518:ODD917518 OMS917518:OMZ917518 OWO917518:OWV917518 PGK917518:PGR917518 PQG917518:PQN917518 QAC917518:QAJ917518 QJY917518:QKF917518 QTU917518:QUB917518 RDQ917518:RDX917518 RNM917518:RNT917518 RXI917518:RXP917518 SHE917518:SHL917518 SRA917518:SRH917518 TAW917518:TBD917518 TKS917518:TKZ917518 TUO917518:TUV917518 UEK917518:UER917518 UOG917518:UON917518 UYC917518:UYJ917518 VHY917518:VIF917518 VRU917518:VSB917518 WBQ917518:WBX917518 WLM917518:WLT917518 WVI917518:WVP917518 A983054:H983054 IW983054:JD983054 SS983054:SZ983054 ACO983054:ACV983054 AMK983054:AMR983054 AWG983054:AWN983054 BGC983054:BGJ983054 BPY983054:BQF983054 BZU983054:CAB983054 CJQ983054:CJX983054 CTM983054:CTT983054 DDI983054:DDP983054 DNE983054:DNL983054 DXA983054:DXH983054 EGW983054:EHD983054 EQS983054:EQZ983054 FAO983054:FAV983054 FKK983054:FKR983054 FUG983054:FUN983054 GEC983054:GEJ983054 GNY983054:GOF983054 GXU983054:GYB983054 HHQ983054:HHX983054 HRM983054:HRT983054 IBI983054:IBP983054 ILE983054:ILL983054 IVA983054:IVH983054 JEW983054:JFD983054 JOS983054:JOZ983054 JYO983054:JYV983054 KIK983054:KIR983054 KSG983054:KSN983054 LCC983054:LCJ983054 LLY983054:LMF983054 LVU983054:LWB983054 MFQ983054:MFX983054 MPM983054:MPT983054 MZI983054:MZP983054 NJE983054:NJL983054 NTA983054:NTH983054 OCW983054:ODD983054 OMS983054:OMZ983054 OWO983054:OWV983054 PGK983054:PGR983054 PQG983054:PQN983054 QAC983054:QAJ983054 QJY983054:QKF983054 QTU983054:QUB983054 RDQ983054:RDX983054 RNM983054:RNT983054 RXI983054:RXP983054 SHE983054:SHL983054 SRA983054:SRH983054 TAW983054:TBD983054 TKS983054:TKZ983054 TUO983054:TUV983054 UEK983054:UER983054 UOG983054:UON983054 UYC983054:UYJ983054 VHY983054:VIF983054 VRU983054:VSB983054 WBQ983054:WBX983054 WLM983054:WLT983054 WVI983054:WVP983054">
      <formula1>COUNTA(C12:H12,L12)=3</formula1>
    </dataValidation>
    <dataValidation type="custom" allowBlank="1" showInputMessage="1" showErrorMessage="1" sqref="P12:S12 JL12:JO12 TH12:TK12 ADD12:ADG12 AMZ12:ANC12 AWV12:AWY12 BGR12:BGU12 BQN12:BQQ12 CAJ12:CAM12 CKF12:CKI12 CUB12:CUE12 DDX12:DEA12 DNT12:DNW12 DXP12:DXS12 EHL12:EHO12 ERH12:ERK12 FBD12:FBG12 FKZ12:FLC12 FUV12:FUY12 GER12:GEU12 GON12:GOQ12 GYJ12:GYM12 HIF12:HII12 HSB12:HSE12 IBX12:ICA12 ILT12:ILW12 IVP12:IVS12 JFL12:JFO12 JPH12:JPK12 JZD12:JZG12 KIZ12:KJC12 KSV12:KSY12 LCR12:LCU12 LMN12:LMQ12 LWJ12:LWM12 MGF12:MGI12 MQB12:MQE12 MZX12:NAA12 NJT12:NJW12 NTP12:NTS12 ODL12:ODO12 ONH12:ONK12 OXD12:OXG12 PGZ12:PHC12 PQV12:PQY12 QAR12:QAU12 QKN12:QKQ12 QUJ12:QUM12 REF12:REI12 ROB12:ROE12 RXX12:RYA12 SHT12:SHW12 SRP12:SRS12 TBL12:TBO12 TLH12:TLK12 TVD12:TVG12 UEZ12:UFC12 UOV12:UOY12 UYR12:UYU12 VIN12:VIQ12 VSJ12:VSM12 WCF12:WCI12 WMB12:WME12 WVX12:WWA12 P65548:S65548 JL65548:JO65548 TH65548:TK65548 ADD65548:ADG65548 AMZ65548:ANC65548 AWV65548:AWY65548 BGR65548:BGU65548 BQN65548:BQQ65548 CAJ65548:CAM65548 CKF65548:CKI65548 CUB65548:CUE65548 DDX65548:DEA65548 DNT65548:DNW65548 DXP65548:DXS65548 EHL65548:EHO65548 ERH65548:ERK65548 FBD65548:FBG65548 FKZ65548:FLC65548 FUV65548:FUY65548 GER65548:GEU65548 GON65548:GOQ65548 GYJ65548:GYM65548 HIF65548:HII65548 HSB65548:HSE65548 IBX65548:ICA65548 ILT65548:ILW65548 IVP65548:IVS65548 JFL65548:JFO65548 JPH65548:JPK65548 JZD65548:JZG65548 KIZ65548:KJC65548 KSV65548:KSY65548 LCR65548:LCU65548 LMN65548:LMQ65548 LWJ65548:LWM65548 MGF65548:MGI65548 MQB65548:MQE65548 MZX65548:NAA65548 NJT65548:NJW65548 NTP65548:NTS65548 ODL65548:ODO65548 ONH65548:ONK65548 OXD65548:OXG65548 PGZ65548:PHC65548 PQV65548:PQY65548 QAR65548:QAU65548 QKN65548:QKQ65548 QUJ65548:QUM65548 REF65548:REI65548 ROB65548:ROE65548 RXX65548:RYA65548 SHT65548:SHW65548 SRP65548:SRS65548 TBL65548:TBO65548 TLH65548:TLK65548 TVD65548:TVG65548 UEZ65548:UFC65548 UOV65548:UOY65548 UYR65548:UYU65548 VIN65548:VIQ65548 VSJ65548:VSM65548 WCF65548:WCI65548 WMB65548:WME65548 WVX65548:WWA65548 P131084:S131084 JL131084:JO131084 TH131084:TK131084 ADD131084:ADG131084 AMZ131084:ANC131084 AWV131084:AWY131084 BGR131084:BGU131084 BQN131084:BQQ131084 CAJ131084:CAM131084 CKF131084:CKI131084 CUB131084:CUE131084 DDX131084:DEA131084 DNT131084:DNW131084 DXP131084:DXS131084 EHL131084:EHO131084 ERH131084:ERK131084 FBD131084:FBG131084 FKZ131084:FLC131084 FUV131084:FUY131084 GER131084:GEU131084 GON131084:GOQ131084 GYJ131084:GYM131084 HIF131084:HII131084 HSB131084:HSE131084 IBX131084:ICA131084 ILT131084:ILW131084 IVP131084:IVS131084 JFL131084:JFO131084 JPH131084:JPK131084 JZD131084:JZG131084 KIZ131084:KJC131084 KSV131084:KSY131084 LCR131084:LCU131084 LMN131084:LMQ131084 LWJ131084:LWM131084 MGF131084:MGI131084 MQB131084:MQE131084 MZX131084:NAA131084 NJT131084:NJW131084 NTP131084:NTS131084 ODL131084:ODO131084 ONH131084:ONK131084 OXD131084:OXG131084 PGZ131084:PHC131084 PQV131084:PQY131084 QAR131084:QAU131084 QKN131084:QKQ131084 QUJ131084:QUM131084 REF131084:REI131084 ROB131084:ROE131084 RXX131084:RYA131084 SHT131084:SHW131084 SRP131084:SRS131084 TBL131084:TBO131084 TLH131084:TLK131084 TVD131084:TVG131084 UEZ131084:UFC131084 UOV131084:UOY131084 UYR131084:UYU131084 VIN131084:VIQ131084 VSJ131084:VSM131084 WCF131084:WCI131084 WMB131084:WME131084 WVX131084:WWA131084 P196620:S196620 JL196620:JO196620 TH196620:TK196620 ADD196620:ADG196620 AMZ196620:ANC196620 AWV196620:AWY196620 BGR196620:BGU196620 BQN196620:BQQ196620 CAJ196620:CAM196620 CKF196620:CKI196620 CUB196620:CUE196620 DDX196620:DEA196620 DNT196620:DNW196620 DXP196620:DXS196620 EHL196620:EHO196620 ERH196620:ERK196620 FBD196620:FBG196620 FKZ196620:FLC196620 FUV196620:FUY196620 GER196620:GEU196620 GON196620:GOQ196620 GYJ196620:GYM196620 HIF196620:HII196620 HSB196620:HSE196620 IBX196620:ICA196620 ILT196620:ILW196620 IVP196620:IVS196620 JFL196620:JFO196620 JPH196620:JPK196620 JZD196620:JZG196620 KIZ196620:KJC196620 KSV196620:KSY196620 LCR196620:LCU196620 LMN196620:LMQ196620 LWJ196620:LWM196620 MGF196620:MGI196620 MQB196620:MQE196620 MZX196620:NAA196620 NJT196620:NJW196620 NTP196620:NTS196620 ODL196620:ODO196620 ONH196620:ONK196620 OXD196620:OXG196620 PGZ196620:PHC196620 PQV196620:PQY196620 QAR196620:QAU196620 QKN196620:QKQ196620 QUJ196620:QUM196620 REF196620:REI196620 ROB196620:ROE196620 RXX196620:RYA196620 SHT196620:SHW196620 SRP196620:SRS196620 TBL196620:TBO196620 TLH196620:TLK196620 TVD196620:TVG196620 UEZ196620:UFC196620 UOV196620:UOY196620 UYR196620:UYU196620 VIN196620:VIQ196620 VSJ196620:VSM196620 WCF196620:WCI196620 WMB196620:WME196620 WVX196620:WWA196620 P262156:S262156 JL262156:JO262156 TH262156:TK262156 ADD262156:ADG262156 AMZ262156:ANC262156 AWV262156:AWY262156 BGR262156:BGU262156 BQN262156:BQQ262156 CAJ262156:CAM262156 CKF262156:CKI262156 CUB262156:CUE262156 DDX262156:DEA262156 DNT262156:DNW262156 DXP262156:DXS262156 EHL262156:EHO262156 ERH262156:ERK262156 FBD262156:FBG262156 FKZ262156:FLC262156 FUV262156:FUY262156 GER262156:GEU262156 GON262156:GOQ262156 GYJ262156:GYM262156 HIF262156:HII262156 HSB262156:HSE262156 IBX262156:ICA262156 ILT262156:ILW262156 IVP262156:IVS262156 JFL262156:JFO262156 JPH262156:JPK262156 JZD262156:JZG262156 KIZ262156:KJC262156 KSV262156:KSY262156 LCR262156:LCU262156 LMN262156:LMQ262156 LWJ262156:LWM262156 MGF262156:MGI262156 MQB262156:MQE262156 MZX262156:NAA262156 NJT262156:NJW262156 NTP262156:NTS262156 ODL262156:ODO262156 ONH262156:ONK262156 OXD262156:OXG262156 PGZ262156:PHC262156 PQV262156:PQY262156 QAR262156:QAU262156 QKN262156:QKQ262156 QUJ262156:QUM262156 REF262156:REI262156 ROB262156:ROE262156 RXX262156:RYA262156 SHT262156:SHW262156 SRP262156:SRS262156 TBL262156:TBO262156 TLH262156:TLK262156 TVD262156:TVG262156 UEZ262156:UFC262156 UOV262156:UOY262156 UYR262156:UYU262156 VIN262156:VIQ262156 VSJ262156:VSM262156 WCF262156:WCI262156 WMB262156:WME262156 WVX262156:WWA262156 P327692:S327692 JL327692:JO327692 TH327692:TK327692 ADD327692:ADG327692 AMZ327692:ANC327692 AWV327692:AWY327692 BGR327692:BGU327692 BQN327692:BQQ327692 CAJ327692:CAM327692 CKF327692:CKI327692 CUB327692:CUE327692 DDX327692:DEA327692 DNT327692:DNW327692 DXP327692:DXS327692 EHL327692:EHO327692 ERH327692:ERK327692 FBD327692:FBG327692 FKZ327692:FLC327692 FUV327692:FUY327692 GER327692:GEU327692 GON327692:GOQ327692 GYJ327692:GYM327692 HIF327692:HII327692 HSB327692:HSE327692 IBX327692:ICA327692 ILT327692:ILW327692 IVP327692:IVS327692 JFL327692:JFO327692 JPH327692:JPK327692 JZD327692:JZG327692 KIZ327692:KJC327692 KSV327692:KSY327692 LCR327692:LCU327692 LMN327692:LMQ327692 LWJ327692:LWM327692 MGF327692:MGI327692 MQB327692:MQE327692 MZX327692:NAA327692 NJT327692:NJW327692 NTP327692:NTS327692 ODL327692:ODO327692 ONH327692:ONK327692 OXD327692:OXG327692 PGZ327692:PHC327692 PQV327692:PQY327692 QAR327692:QAU327692 QKN327692:QKQ327692 QUJ327692:QUM327692 REF327692:REI327692 ROB327692:ROE327692 RXX327692:RYA327692 SHT327692:SHW327692 SRP327692:SRS327692 TBL327692:TBO327692 TLH327692:TLK327692 TVD327692:TVG327692 UEZ327692:UFC327692 UOV327692:UOY327692 UYR327692:UYU327692 VIN327692:VIQ327692 VSJ327692:VSM327692 WCF327692:WCI327692 WMB327692:WME327692 WVX327692:WWA327692 P393228:S393228 JL393228:JO393228 TH393228:TK393228 ADD393228:ADG393228 AMZ393228:ANC393228 AWV393228:AWY393228 BGR393228:BGU393228 BQN393228:BQQ393228 CAJ393228:CAM393228 CKF393228:CKI393228 CUB393228:CUE393228 DDX393228:DEA393228 DNT393228:DNW393228 DXP393228:DXS393228 EHL393228:EHO393228 ERH393228:ERK393228 FBD393228:FBG393228 FKZ393228:FLC393228 FUV393228:FUY393228 GER393228:GEU393228 GON393228:GOQ393228 GYJ393228:GYM393228 HIF393228:HII393228 HSB393228:HSE393228 IBX393228:ICA393228 ILT393228:ILW393228 IVP393228:IVS393228 JFL393228:JFO393228 JPH393228:JPK393228 JZD393228:JZG393228 KIZ393228:KJC393228 KSV393228:KSY393228 LCR393228:LCU393228 LMN393228:LMQ393228 LWJ393228:LWM393228 MGF393228:MGI393228 MQB393228:MQE393228 MZX393228:NAA393228 NJT393228:NJW393228 NTP393228:NTS393228 ODL393228:ODO393228 ONH393228:ONK393228 OXD393228:OXG393228 PGZ393228:PHC393228 PQV393228:PQY393228 QAR393228:QAU393228 QKN393228:QKQ393228 QUJ393228:QUM393228 REF393228:REI393228 ROB393228:ROE393228 RXX393228:RYA393228 SHT393228:SHW393228 SRP393228:SRS393228 TBL393228:TBO393228 TLH393228:TLK393228 TVD393228:TVG393228 UEZ393228:UFC393228 UOV393228:UOY393228 UYR393228:UYU393228 VIN393228:VIQ393228 VSJ393228:VSM393228 WCF393228:WCI393228 WMB393228:WME393228 WVX393228:WWA393228 P458764:S458764 JL458764:JO458764 TH458764:TK458764 ADD458764:ADG458764 AMZ458764:ANC458764 AWV458764:AWY458764 BGR458764:BGU458764 BQN458764:BQQ458764 CAJ458764:CAM458764 CKF458764:CKI458764 CUB458764:CUE458764 DDX458764:DEA458764 DNT458764:DNW458764 DXP458764:DXS458764 EHL458764:EHO458764 ERH458764:ERK458764 FBD458764:FBG458764 FKZ458764:FLC458764 FUV458764:FUY458764 GER458764:GEU458764 GON458764:GOQ458764 GYJ458764:GYM458764 HIF458764:HII458764 HSB458764:HSE458764 IBX458764:ICA458764 ILT458764:ILW458764 IVP458764:IVS458764 JFL458764:JFO458764 JPH458764:JPK458764 JZD458764:JZG458764 KIZ458764:KJC458764 KSV458764:KSY458764 LCR458764:LCU458764 LMN458764:LMQ458764 LWJ458764:LWM458764 MGF458764:MGI458764 MQB458764:MQE458764 MZX458764:NAA458764 NJT458764:NJW458764 NTP458764:NTS458764 ODL458764:ODO458764 ONH458764:ONK458764 OXD458764:OXG458764 PGZ458764:PHC458764 PQV458764:PQY458764 QAR458764:QAU458764 QKN458764:QKQ458764 QUJ458764:QUM458764 REF458764:REI458764 ROB458764:ROE458764 RXX458764:RYA458764 SHT458764:SHW458764 SRP458764:SRS458764 TBL458764:TBO458764 TLH458764:TLK458764 TVD458764:TVG458764 UEZ458764:UFC458764 UOV458764:UOY458764 UYR458764:UYU458764 VIN458764:VIQ458764 VSJ458764:VSM458764 WCF458764:WCI458764 WMB458764:WME458764 WVX458764:WWA458764 P524300:S524300 JL524300:JO524300 TH524300:TK524300 ADD524300:ADG524300 AMZ524300:ANC524300 AWV524300:AWY524300 BGR524300:BGU524300 BQN524300:BQQ524300 CAJ524300:CAM524300 CKF524300:CKI524300 CUB524300:CUE524300 DDX524300:DEA524300 DNT524300:DNW524300 DXP524300:DXS524300 EHL524300:EHO524300 ERH524300:ERK524300 FBD524300:FBG524300 FKZ524300:FLC524300 FUV524300:FUY524300 GER524300:GEU524300 GON524300:GOQ524300 GYJ524300:GYM524300 HIF524300:HII524300 HSB524300:HSE524300 IBX524300:ICA524300 ILT524300:ILW524300 IVP524300:IVS524300 JFL524300:JFO524300 JPH524300:JPK524300 JZD524300:JZG524300 KIZ524300:KJC524300 KSV524300:KSY524300 LCR524300:LCU524300 LMN524300:LMQ524300 LWJ524300:LWM524300 MGF524300:MGI524300 MQB524300:MQE524300 MZX524300:NAA524300 NJT524300:NJW524300 NTP524300:NTS524300 ODL524300:ODO524300 ONH524300:ONK524300 OXD524300:OXG524300 PGZ524300:PHC524300 PQV524300:PQY524300 QAR524300:QAU524300 QKN524300:QKQ524300 QUJ524300:QUM524300 REF524300:REI524300 ROB524300:ROE524300 RXX524300:RYA524300 SHT524300:SHW524300 SRP524300:SRS524300 TBL524300:TBO524300 TLH524300:TLK524300 TVD524300:TVG524300 UEZ524300:UFC524300 UOV524300:UOY524300 UYR524300:UYU524300 VIN524300:VIQ524300 VSJ524300:VSM524300 WCF524300:WCI524300 WMB524300:WME524300 WVX524300:WWA524300 P589836:S589836 JL589836:JO589836 TH589836:TK589836 ADD589836:ADG589836 AMZ589836:ANC589836 AWV589836:AWY589836 BGR589836:BGU589836 BQN589836:BQQ589836 CAJ589836:CAM589836 CKF589836:CKI589836 CUB589836:CUE589836 DDX589836:DEA589836 DNT589836:DNW589836 DXP589836:DXS589836 EHL589836:EHO589836 ERH589836:ERK589836 FBD589836:FBG589836 FKZ589836:FLC589836 FUV589836:FUY589836 GER589836:GEU589836 GON589836:GOQ589836 GYJ589836:GYM589836 HIF589836:HII589836 HSB589836:HSE589836 IBX589836:ICA589836 ILT589836:ILW589836 IVP589836:IVS589836 JFL589836:JFO589836 JPH589836:JPK589836 JZD589836:JZG589836 KIZ589836:KJC589836 KSV589836:KSY589836 LCR589836:LCU589836 LMN589836:LMQ589836 LWJ589836:LWM589836 MGF589836:MGI589836 MQB589836:MQE589836 MZX589836:NAA589836 NJT589836:NJW589836 NTP589836:NTS589836 ODL589836:ODO589836 ONH589836:ONK589836 OXD589836:OXG589836 PGZ589836:PHC589836 PQV589836:PQY589836 QAR589836:QAU589836 QKN589836:QKQ589836 QUJ589836:QUM589836 REF589836:REI589836 ROB589836:ROE589836 RXX589836:RYA589836 SHT589836:SHW589836 SRP589836:SRS589836 TBL589836:TBO589836 TLH589836:TLK589836 TVD589836:TVG589836 UEZ589836:UFC589836 UOV589836:UOY589836 UYR589836:UYU589836 VIN589836:VIQ589836 VSJ589836:VSM589836 WCF589836:WCI589836 WMB589836:WME589836 WVX589836:WWA589836 P655372:S655372 JL655372:JO655372 TH655372:TK655372 ADD655372:ADG655372 AMZ655372:ANC655372 AWV655372:AWY655372 BGR655372:BGU655372 BQN655372:BQQ655372 CAJ655372:CAM655372 CKF655372:CKI655372 CUB655372:CUE655372 DDX655372:DEA655372 DNT655372:DNW655372 DXP655372:DXS655372 EHL655372:EHO655372 ERH655372:ERK655372 FBD655372:FBG655372 FKZ655372:FLC655372 FUV655372:FUY655372 GER655372:GEU655372 GON655372:GOQ655372 GYJ655372:GYM655372 HIF655372:HII655372 HSB655372:HSE655372 IBX655372:ICA655372 ILT655372:ILW655372 IVP655372:IVS655372 JFL655372:JFO655372 JPH655372:JPK655372 JZD655372:JZG655372 KIZ655372:KJC655372 KSV655372:KSY655372 LCR655372:LCU655372 LMN655372:LMQ655372 LWJ655372:LWM655372 MGF655372:MGI655372 MQB655372:MQE655372 MZX655372:NAA655372 NJT655372:NJW655372 NTP655372:NTS655372 ODL655372:ODO655372 ONH655372:ONK655372 OXD655372:OXG655372 PGZ655372:PHC655372 PQV655372:PQY655372 QAR655372:QAU655372 QKN655372:QKQ655372 QUJ655372:QUM655372 REF655372:REI655372 ROB655372:ROE655372 RXX655372:RYA655372 SHT655372:SHW655372 SRP655372:SRS655372 TBL655372:TBO655372 TLH655372:TLK655372 TVD655372:TVG655372 UEZ655372:UFC655372 UOV655372:UOY655372 UYR655372:UYU655372 VIN655372:VIQ655372 VSJ655372:VSM655372 WCF655372:WCI655372 WMB655372:WME655372 WVX655372:WWA655372 P720908:S720908 JL720908:JO720908 TH720908:TK720908 ADD720908:ADG720908 AMZ720908:ANC720908 AWV720908:AWY720908 BGR720908:BGU720908 BQN720908:BQQ720908 CAJ720908:CAM720908 CKF720908:CKI720908 CUB720908:CUE720908 DDX720908:DEA720908 DNT720908:DNW720908 DXP720908:DXS720908 EHL720908:EHO720908 ERH720908:ERK720908 FBD720908:FBG720908 FKZ720908:FLC720908 FUV720908:FUY720908 GER720908:GEU720908 GON720908:GOQ720908 GYJ720908:GYM720908 HIF720908:HII720908 HSB720908:HSE720908 IBX720908:ICA720908 ILT720908:ILW720908 IVP720908:IVS720908 JFL720908:JFO720908 JPH720908:JPK720908 JZD720908:JZG720908 KIZ720908:KJC720908 KSV720908:KSY720908 LCR720908:LCU720908 LMN720908:LMQ720908 LWJ720908:LWM720908 MGF720908:MGI720908 MQB720908:MQE720908 MZX720908:NAA720908 NJT720908:NJW720908 NTP720908:NTS720908 ODL720908:ODO720908 ONH720908:ONK720908 OXD720908:OXG720908 PGZ720908:PHC720908 PQV720908:PQY720908 QAR720908:QAU720908 QKN720908:QKQ720908 QUJ720908:QUM720908 REF720908:REI720908 ROB720908:ROE720908 RXX720908:RYA720908 SHT720908:SHW720908 SRP720908:SRS720908 TBL720908:TBO720908 TLH720908:TLK720908 TVD720908:TVG720908 UEZ720908:UFC720908 UOV720908:UOY720908 UYR720908:UYU720908 VIN720908:VIQ720908 VSJ720908:VSM720908 WCF720908:WCI720908 WMB720908:WME720908 WVX720908:WWA720908 P786444:S786444 JL786444:JO786444 TH786444:TK786444 ADD786444:ADG786444 AMZ786444:ANC786444 AWV786444:AWY786444 BGR786444:BGU786444 BQN786444:BQQ786444 CAJ786444:CAM786444 CKF786444:CKI786444 CUB786444:CUE786444 DDX786444:DEA786444 DNT786444:DNW786444 DXP786444:DXS786444 EHL786444:EHO786444 ERH786444:ERK786444 FBD786444:FBG786444 FKZ786444:FLC786444 FUV786444:FUY786444 GER786444:GEU786444 GON786444:GOQ786444 GYJ786444:GYM786444 HIF786444:HII786444 HSB786444:HSE786444 IBX786444:ICA786444 ILT786444:ILW786444 IVP786444:IVS786444 JFL786444:JFO786444 JPH786444:JPK786444 JZD786444:JZG786444 KIZ786444:KJC786444 KSV786444:KSY786444 LCR786444:LCU786444 LMN786444:LMQ786444 LWJ786444:LWM786444 MGF786444:MGI786444 MQB786444:MQE786444 MZX786444:NAA786444 NJT786444:NJW786444 NTP786444:NTS786444 ODL786444:ODO786444 ONH786444:ONK786444 OXD786444:OXG786444 PGZ786444:PHC786444 PQV786444:PQY786444 QAR786444:QAU786444 QKN786444:QKQ786444 QUJ786444:QUM786444 REF786444:REI786444 ROB786444:ROE786444 RXX786444:RYA786444 SHT786444:SHW786444 SRP786444:SRS786444 TBL786444:TBO786444 TLH786444:TLK786444 TVD786444:TVG786444 UEZ786444:UFC786444 UOV786444:UOY786444 UYR786444:UYU786444 VIN786444:VIQ786444 VSJ786444:VSM786444 WCF786444:WCI786444 WMB786444:WME786444 WVX786444:WWA786444 P851980:S851980 JL851980:JO851980 TH851980:TK851980 ADD851980:ADG851980 AMZ851980:ANC851980 AWV851980:AWY851980 BGR851980:BGU851980 BQN851980:BQQ851980 CAJ851980:CAM851980 CKF851980:CKI851980 CUB851980:CUE851980 DDX851980:DEA851980 DNT851980:DNW851980 DXP851980:DXS851980 EHL851980:EHO851980 ERH851980:ERK851980 FBD851980:FBG851980 FKZ851980:FLC851980 FUV851980:FUY851980 GER851980:GEU851980 GON851980:GOQ851980 GYJ851980:GYM851980 HIF851980:HII851980 HSB851980:HSE851980 IBX851980:ICA851980 ILT851980:ILW851980 IVP851980:IVS851980 JFL851980:JFO851980 JPH851980:JPK851980 JZD851980:JZG851980 KIZ851980:KJC851980 KSV851980:KSY851980 LCR851980:LCU851980 LMN851980:LMQ851980 LWJ851980:LWM851980 MGF851980:MGI851980 MQB851980:MQE851980 MZX851980:NAA851980 NJT851980:NJW851980 NTP851980:NTS851980 ODL851980:ODO851980 ONH851980:ONK851980 OXD851980:OXG851980 PGZ851980:PHC851980 PQV851980:PQY851980 QAR851980:QAU851980 QKN851980:QKQ851980 QUJ851980:QUM851980 REF851980:REI851980 ROB851980:ROE851980 RXX851980:RYA851980 SHT851980:SHW851980 SRP851980:SRS851980 TBL851980:TBO851980 TLH851980:TLK851980 TVD851980:TVG851980 UEZ851980:UFC851980 UOV851980:UOY851980 UYR851980:UYU851980 VIN851980:VIQ851980 VSJ851980:VSM851980 WCF851980:WCI851980 WMB851980:WME851980 WVX851980:WWA851980 P917516:S917516 JL917516:JO917516 TH917516:TK917516 ADD917516:ADG917516 AMZ917516:ANC917516 AWV917516:AWY917516 BGR917516:BGU917516 BQN917516:BQQ917516 CAJ917516:CAM917516 CKF917516:CKI917516 CUB917516:CUE917516 DDX917516:DEA917516 DNT917516:DNW917516 DXP917516:DXS917516 EHL917516:EHO917516 ERH917516:ERK917516 FBD917516:FBG917516 FKZ917516:FLC917516 FUV917516:FUY917516 GER917516:GEU917516 GON917516:GOQ917516 GYJ917516:GYM917516 HIF917516:HII917516 HSB917516:HSE917516 IBX917516:ICA917516 ILT917516:ILW917516 IVP917516:IVS917516 JFL917516:JFO917516 JPH917516:JPK917516 JZD917516:JZG917516 KIZ917516:KJC917516 KSV917516:KSY917516 LCR917516:LCU917516 LMN917516:LMQ917516 LWJ917516:LWM917516 MGF917516:MGI917516 MQB917516:MQE917516 MZX917516:NAA917516 NJT917516:NJW917516 NTP917516:NTS917516 ODL917516:ODO917516 ONH917516:ONK917516 OXD917516:OXG917516 PGZ917516:PHC917516 PQV917516:PQY917516 QAR917516:QAU917516 QKN917516:QKQ917516 QUJ917516:QUM917516 REF917516:REI917516 ROB917516:ROE917516 RXX917516:RYA917516 SHT917516:SHW917516 SRP917516:SRS917516 TBL917516:TBO917516 TLH917516:TLK917516 TVD917516:TVG917516 UEZ917516:UFC917516 UOV917516:UOY917516 UYR917516:UYU917516 VIN917516:VIQ917516 VSJ917516:VSM917516 WCF917516:WCI917516 WMB917516:WME917516 WVX917516:WWA917516 P983052:S983052 JL983052:JO983052 TH983052:TK983052 ADD983052:ADG983052 AMZ983052:ANC983052 AWV983052:AWY983052 BGR983052:BGU983052 BQN983052:BQQ983052 CAJ983052:CAM983052 CKF983052:CKI983052 CUB983052:CUE983052 DDX983052:DEA983052 DNT983052:DNW983052 DXP983052:DXS983052 EHL983052:EHO983052 ERH983052:ERK983052 FBD983052:FBG983052 FKZ983052:FLC983052 FUV983052:FUY983052 GER983052:GEU983052 GON983052:GOQ983052 GYJ983052:GYM983052 HIF983052:HII983052 HSB983052:HSE983052 IBX983052:ICA983052 ILT983052:ILW983052 IVP983052:IVS983052 JFL983052:JFO983052 JPH983052:JPK983052 JZD983052:JZG983052 KIZ983052:KJC983052 KSV983052:KSY983052 LCR983052:LCU983052 LMN983052:LMQ983052 LWJ983052:LWM983052 MGF983052:MGI983052 MQB983052:MQE983052 MZX983052:NAA983052 NJT983052:NJW983052 NTP983052:NTS983052 ODL983052:ODO983052 ONH983052:ONK983052 OXD983052:OXG983052 PGZ983052:PHC983052 PQV983052:PQY983052 QAR983052:QAU983052 QKN983052:QKQ983052 QUJ983052:QUM983052 REF983052:REI983052 ROB983052:ROE983052 RXX983052:RYA983052 SHT983052:SHW983052 SRP983052:SRS983052 TBL983052:TBO983052 TLH983052:TLK983052 TVD983052:TVG983052 UEZ983052:UFC983052 UOV983052:UOY983052 UYR983052:UYU983052 VIN983052:VIQ983052 VSJ983052:VSM983052 WCF983052:WCI983052 WMB983052:WME983052 WVX983052:WWA983052">
      <formula1>COUNTA(C12:H12,L12)=3</formula1>
    </dataValidation>
    <dataValidation type="custom" allowBlank="1" showInputMessage="1" showErrorMessage="1" sqref="L12:O12 JH12:JK12 TD12:TG12 ACZ12:ADC12 AMV12:AMY12 AWR12:AWU12 BGN12:BGQ12 BQJ12:BQM12 CAF12:CAI12 CKB12:CKE12 CTX12:CUA12 DDT12:DDW12 DNP12:DNS12 DXL12:DXO12 EHH12:EHK12 ERD12:ERG12 FAZ12:FBC12 FKV12:FKY12 FUR12:FUU12 GEN12:GEQ12 GOJ12:GOM12 GYF12:GYI12 HIB12:HIE12 HRX12:HSA12 IBT12:IBW12 ILP12:ILS12 IVL12:IVO12 JFH12:JFK12 JPD12:JPG12 JYZ12:JZC12 KIV12:KIY12 KSR12:KSU12 LCN12:LCQ12 LMJ12:LMM12 LWF12:LWI12 MGB12:MGE12 MPX12:MQA12 MZT12:MZW12 NJP12:NJS12 NTL12:NTO12 ODH12:ODK12 OND12:ONG12 OWZ12:OXC12 PGV12:PGY12 PQR12:PQU12 QAN12:QAQ12 QKJ12:QKM12 QUF12:QUI12 REB12:REE12 RNX12:ROA12 RXT12:RXW12 SHP12:SHS12 SRL12:SRO12 TBH12:TBK12 TLD12:TLG12 TUZ12:TVC12 UEV12:UEY12 UOR12:UOU12 UYN12:UYQ12 VIJ12:VIM12 VSF12:VSI12 WCB12:WCE12 WLX12:WMA12 WVT12:WVW12 L65548:O65548 JH65548:JK65548 TD65548:TG65548 ACZ65548:ADC65548 AMV65548:AMY65548 AWR65548:AWU65548 BGN65548:BGQ65548 BQJ65548:BQM65548 CAF65548:CAI65548 CKB65548:CKE65548 CTX65548:CUA65548 DDT65548:DDW65548 DNP65548:DNS65548 DXL65548:DXO65548 EHH65548:EHK65548 ERD65548:ERG65548 FAZ65548:FBC65548 FKV65548:FKY65548 FUR65548:FUU65548 GEN65548:GEQ65548 GOJ65548:GOM65548 GYF65548:GYI65548 HIB65548:HIE65548 HRX65548:HSA65548 IBT65548:IBW65548 ILP65548:ILS65548 IVL65548:IVO65548 JFH65548:JFK65548 JPD65548:JPG65548 JYZ65548:JZC65548 KIV65548:KIY65548 KSR65548:KSU65548 LCN65548:LCQ65548 LMJ65548:LMM65548 LWF65548:LWI65548 MGB65548:MGE65548 MPX65548:MQA65548 MZT65548:MZW65548 NJP65548:NJS65548 NTL65548:NTO65548 ODH65548:ODK65548 OND65548:ONG65548 OWZ65548:OXC65548 PGV65548:PGY65548 PQR65548:PQU65548 QAN65548:QAQ65548 QKJ65548:QKM65548 QUF65548:QUI65548 REB65548:REE65548 RNX65548:ROA65548 RXT65548:RXW65548 SHP65548:SHS65548 SRL65548:SRO65548 TBH65548:TBK65548 TLD65548:TLG65548 TUZ65548:TVC65548 UEV65548:UEY65548 UOR65548:UOU65548 UYN65548:UYQ65548 VIJ65548:VIM65548 VSF65548:VSI65548 WCB65548:WCE65548 WLX65548:WMA65548 WVT65548:WVW65548 L131084:O131084 JH131084:JK131084 TD131084:TG131084 ACZ131084:ADC131084 AMV131084:AMY131084 AWR131084:AWU131084 BGN131084:BGQ131084 BQJ131084:BQM131084 CAF131084:CAI131084 CKB131084:CKE131084 CTX131084:CUA131084 DDT131084:DDW131084 DNP131084:DNS131084 DXL131084:DXO131084 EHH131084:EHK131084 ERD131084:ERG131084 FAZ131084:FBC131084 FKV131084:FKY131084 FUR131084:FUU131084 GEN131084:GEQ131084 GOJ131084:GOM131084 GYF131084:GYI131084 HIB131084:HIE131084 HRX131084:HSA131084 IBT131084:IBW131084 ILP131084:ILS131084 IVL131084:IVO131084 JFH131084:JFK131084 JPD131084:JPG131084 JYZ131084:JZC131084 KIV131084:KIY131084 KSR131084:KSU131084 LCN131084:LCQ131084 LMJ131084:LMM131084 LWF131084:LWI131084 MGB131084:MGE131084 MPX131084:MQA131084 MZT131084:MZW131084 NJP131084:NJS131084 NTL131084:NTO131084 ODH131084:ODK131084 OND131084:ONG131084 OWZ131084:OXC131084 PGV131084:PGY131084 PQR131084:PQU131084 QAN131084:QAQ131084 QKJ131084:QKM131084 QUF131084:QUI131084 REB131084:REE131084 RNX131084:ROA131084 RXT131084:RXW131084 SHP131084:SHS131084 SRL131084:SRO131084 TBH131084:TBK131084 TLD131084:TLG131084 TUZ131084:TVC131084 UEV131084:UEY131084 UOR131084:UOU131084 UYN131084:UYQ131084 VIJ131084:VIM131084 VSF131084:VSI131084 WCB131084:WCE131084 WLX131084:WMA131084 WVT131084:WVW131084 L196620:O196620 JH196620:JK196620 TD196620:TG196620 ACZ196620:ADC196620 AMV196620:AMY196620 AWR196620:AWU196620 BGN196620:BGQ196620 BQJ196620:BQM196620 CAF196620:CAI196620 CKB196620:CKE196620 CTX196620:CUA196620 DDT196620:DDW196620 DNP196620:DNS196620 DXL196620:DXO196620 EHH196620:EHK196620 ERD196620:ERG196620 FAZ196620:FBC196620 FKV196620:FKY196620 FUR196620:FUU196620 GEN196620:GEQ196620 GOJ196620:GOM196620 GYF196620:GYI196620 HIB196620:HIE196620 HRX196620:HSA196620 IBT196620:IBW196620 ILP196620:ILS196620 IVL196620:IVO196620 JFH196620:JFK196620 JPD196620:JPG196620 JYZ196620:JZC196620 KIV196620:KIY196620 KSR196620:KSU196620 LCN196620:LCQ196620 LMJ196620:LMM196620 LWF196620:LWI196620 MGB196620:MGE196620 MPX196620:MQA196620 MZT196620:MZW196620 NJP196620:NJS196620 NTL196620:NTO196620 ODH196620:ODK196620 OND196620:ONG196620 OWZ196620:OXC196620 PGV196620:PGY196620 PQR196620:PQU196620 QAN196620:QAQ196620 QKJ196620:QKM196620 QUF196620:QUI196620 REB196620:REE196620 RNX196620:ROA196620 RXT196620:RXW196620 SHP196620:SHS196620 SRL196620:SRO196620 TBH196620:TBK196620 TLD196620:TLG196620 TUZ196620:TVC196620 UEV196620:UEY196620 UOR196620:UOU196620 UYN196620:UYQ196620 VIJ196620:VIM196620 VSF196620:VSI196620 WCB196620:WCE196620 WLX196620:WMA196620 WVT196620:WVW196620 L262156:O262156 JH262156:JK262156 TD262156:TG262156 ACZ262156:ADC262156 AMV262156:AMY262156 AWR262156:AWU262156 BGN262156:BGQ262156 BQJ262156:BQM262156 CAF262156:CAI262156 CKB262156:CKE262156 CTX262156:CUA262156 DDT262156:DDW262156 DNP262156:DNS262156 DXL262156:DXO262156 EHH262156:EHK262156 ERD262156:ERG262156 FAZ262156:FBC262156 FKV262156:FKY262156 FUR262156:FUU262156 GEN262156:GEQ262156 GOJ262156:GOM262156 GYF262156:GYI262156 HIB262156:HIE262156 HRX262156:HSA262156 IBT262156:IBW262156 ILP262156:ILS262156 IVL262156:IVO262156 JFH262156:JFK262156 JPD262156:JPG262156 JYZ262156:JZC262156 KIV262156:KIY262156 KSR262156:KSU262156 LCN262156:LCQ262156 LMJ262156:LMM262156 LWF262156:LWI262156 MGB262156:MGE262156 MPX262156:MQA262156 MZT262156:MZW262156 NJP262156:NJS262156 NTL262156:NTO262156 ODH262156:ODK262156 OND262156:ONG262156 OWZ262156:OXC262156 PGV262156:PGY262156 PQR262156:PQU262156 QAN262156:QAQ262156 QKJ262156:QKM262156 QUF262156:QUI262156 REB262156:REE262156 RNX262156:ROA262156 RXT262156:RXW262156 SHP262156:SHS262156 SRL262156:SRO262156 TBH262156:TBK262156 TLD262156:TLG262156 TUZ262156:TVC262156 UEV262156:UEY262156 UOR262156:UOU262156 UYN262156:UYQ262156 VIJ262156:VIM262156 VSF262156:VSI262156 WCB262156:WCE262156 WLX262156:WMA262156 WVT262156:WVW262156 L327692:O327692 JH327692:JK327692 TD327692:TG327692 ACZ327692:ADC327692 AMV327692:AMY327692 AWR327692:AWU327692 BGN327692:BGQ327692 BQJ327692:BQM327692 CAF327692:CAI327692 CKB327692:CKE327692 CTX327692:CUA327692 DDT327692:DDW327692 DNP327692:DNS327692 DXL327692:DXO327692 EHH327692:EHK327692 ERD327692:ERG327692 FAZ327692:FBC327692 FKV327692:FKY327692 FUR327692:FUU327692 GEN327692:GEQ327692 GOJ327692:GOM327692 GYF327692:GYI327692 HIB327692:HIE327692 HRX327692:HSA327692 IBT327692:IBW327692 ILP327692:ILS327692 IVL327692:IVO327692 JFH327692:JFK327692 JPD327692:JPG327692 JYZ327692:JZC327692 KIV327692:KIY327692 KSR327692:KSU327692 LCN327692:LCQ327692 LMJ327692:LMM327692 LWF327692:LWI327692 MGB327692:MGE327692 MPX327692:MQA327692 MZT327692:MZW327692 NJP327692:NJS327692 NTL327692:NTO327692 ODH327692:ODK327692 OND327692:ONG327692 OWZ327692:OXC327692 PGV327692:PGY327692 PQR327692:PQU327692 QAN327692:QAQ327692 QKJ327692:QKM327692 QUF327692:QUI327692 REB327692:REE327692 RNX327692:ROA327692 RXT327692:RXW327692 SHP327692:SHS327692 SRL327692:SRO327692 TBH327692:TBK327692 TLD327692:TLG327692 TUZ327692:TVC327692 UEV327692:UEY327692 UOR327692:UOU327692 UYN327692:UYQ327692 VIJ327692:VIM327692 VSF327692:VSI327692 WCB327692:WCE327692 WLX327692:WMA327692 WVT327692:WVW327692 L393228:O393228 JH393228:JK393228 TD393228:TG393228 ACZ393228:ADC393228 AMV393228:AMY393228 AWR393228:AWU393228 BGN393228:BGQ393228 BQJ393228:BQM393228 CAF393228:CAI393228 CKB393228:CKE393228 CTX393228:CUA393228 DDT393228:DDW393228 DNP393228:DNS393228 DXL393228:DXO393228 EHH393228:EHK393228 ERD393228:ERG393228 FAZ393228:FBC393228 FKV393228:FKY393228 FUR393228:FUU393228 GEN393228:GEQ393228 GOJ393228:GOM393228 GYF393228:GYI393228 HIB393228:HIE393228 HRX393228:HSA393228 IBT393228:IBW393228 ILP393228:ILS393228 IVL393228:IVO393228 JFH393228:JFK393228 JPD393228:JPG393228 JYZ393228:JZC393228 KIV393228:KIY393228 KSR393228:KSU393228 LCN393228:LCQ393228 LMJ393228:LMM393228 LWF393228:LWI393228 MGB393228:MGE393228 MPX393228:MQA393228 MZT393228:MZW393228 NJP393228:NJS393228 NTL393228:NTO393228 ODH393228:ODK393228 OND393228:ONG393228 OWZ393228:OXC393228 PGV393228:PGY393228 PQR393228:PQU393228 QAN393228:QAQ393228 QKJ393228:QKM393228 QUF393228:QUI393228 REB393228:REE393228 RNX393228:ROA393228 RXT393228:RXW393228 SHP393228:SHS393228 SRL393228:SRO393228 TBH393228:TBK393228 TLD393228:TLG393228 TUZ393228:TVC393228 UEV393228:UEY393228 UOR393228:UOU393228 UYN393228:UYQ393228 VIJ393228:VIM393228 VSF393228:VSI393228 WCB393228:WCE393228 WLX393228:WMA393228 WVT393228:WVW393228 L458764:O458764 JH458764:JK458764 TD458764:TG458764 ACZ458764:ADC458764 AMV458764:AMY458764 AWR458764:AWU458764 BGN458764:BGQ458764 BQJ458764:BQM458764 CAF458764:CAI458764 CKB458764:CKE458764 CTX458764:CUA458764 DDT458764:DDW458764 DNP458764:DNS458764 DXL458764:DXO458764 EHH458764:EHK458764 ERD458764:ERG458764 FAZ458764:FBC458764 FKV458764:FKY458764 FUR458764:FUU458764 GEN458764:GEQ458764 GOJ458764:GOM458764 GYF458764:GYI458764 HIB458764:HIE458764 HRX458764:HSA458764 IBT458764:IBW458764 ILP458764:ILS458764 IVL458764:IVO458764 JFH458764:JFK458764 JPD458764:JPG458764 JYZ458764:JZC458764 KIV458764:KIY458764 KSR458764:KSU458764 LCN458764:LCQ458764 LMJ458764:LMM458764 LWF458764:LWI458764 MGB458764:MGE458764 MPX458764:MQA458764 MZT458764:MZW458764 NJP458764:NJS458764 NTL458764:NTO458764 ODH458764:ODK458764 OND458764:ONG458764 OWZ458764:OXC458764 PGV458764:PGY458764 PQR458764:PQU458764 QAN458764:QAQ458764 QKJ458764:QKM458764 QUF458764:QUI458764 REB458764:REE458764 RNX458764:ROA458764 RXT458764:RXW458764 SHP458764:SHS458764 SRL458764:SRO458764 TBH458764:TBK458764 TLD458764:TLG458764 TUZ458764:TVC458764 UEV458764:UEY458764 UOR458764:UOU458764 UYN458764:UYQ458764 VIJ458764:VIM458764 VSF458764:VSI458764 WCB458764:WCE458764 WLX458764:WMA458764 WVT458764:WVW458764 L524300:O524300 JH524300:JK524300 TD524300:TG524300 ACZ524300:ADC524300 AMV524300:AMY524300 AWR524300:AWU524300 BGN524300:BGQ524300 BQJ524300:BQM524300 CAF524300:CAI524300 CKB524300:CKE524300 CTX524300:CUA524300 DDT524300:DDW524300 DNP524300:DNS524300 DXL524300:DXO524300 EHH524300:EHK524300 ERD524300:ERG524300 FAZ524300:FBC524300 FKV524300:FKY524300 FUR524300:FUU524300 GEN524300:GEQ524300 GOJ524300:GOM524300 GYF524300:GYI524300 HIB524300:HIE524300 HRX524300:HSA524300 IBT524300:IBW524300 ILP524300:ILS524300 IVL524300:IVO524300 JFH524300:JFK524300 JPD524300:JPG524300 JYZ524300:JZC524300 KIV524300:KIY524300 KSR524300:KSU524300 LCN524300:LCQ524300 LMJ524300:LMM524300 LWF524300:LWI524300 MGB524300:MGE524300 MPX524300:MQA524300 MZT524300:MZW524300 NJP524300:NJS524300 NTL524300:NTO524300 ODH524300:ODK524300 OND524300:ONG524300 OWZ524300:OXC524300 PGV524300:PGY524300 PQR524300:PQU524300 QAN524300:QAQ524300 QKJ524300:QKM524300 QUF524300:QUI524300 REB524300:REE524300 RNX524300:ROA524300 RXT524300:RXW524300 SHP524300:SHS524300 SRL524300:SRO524300 TBH524300:TBK524300 TLD524300:TLG524300 TUZ524300:TVC524300 UEV524300:UEY524300 UOR524300:UOU524300 UYN524300:UYQ524300 VIJ524300:VIM524300 VSF524300:VSI524300 WCB524300:WCE524300 WLX524300:WMA524300 WVT524300:WVW524300 L589836:O589836 JH589836:JK589836 TD589836:TG589836 ACZ589836:ADC589836 AMV589836:AMY589836 AWR589836:AWU589836 BGN589836:BGQ589836 BQJ589836:BQM589836 CAF589836:CAI589836 CKB589836:CKE589836 CTX589836:CUA589836 DDT589836:DDW589836 DNP589836:DNS589836 DXL589836:DXO589836 EHH589836:EHK589836 ERD589836:ERG589836 FAZ589836:FBC589836 FKV589836:FKY589836 FUR589836:FUU589836 GEN589836:GEQ589836 GOJ589836:GOM589836 GYF589836:GYI589836 HIB589836:HIE589836 HRX589836:HSA589836 IBT589836:IBW589836 ILP589836:ILS589836 IVL589836:IVO589836 JFH589836:JFK589836 JPD589836:JPG589836 JYZ589836:JZC589836 KIV589836:KIY589836 KSR589836:KSU589836 LCN589836:LCQ589836 LMJ589836:LMM589836 LWF589836:LWI589836 MGB589836:MGE589836 MPX589836:MQA589836 MZT589836:MZW589836 NJP589836:NJS589836 NTL589836:NTO589836 ODH589836:ODK589836 OND589836:ONG589836 OWZ589836:OXC589836 PGV589836:PGY589836 PQR589836:PQU589836 QAN589836:QAQ589836 QKJ589836:QKM589836 QUF589836:QUI589836 REB589836:REE589836 RNX589836:ROA589836 RXT589836:RXW589836 SHP589836:SHS589836 SRL589836:SRO589836 TBH589836:TBK589836 TLD589836:TLG589836 TUZ589836:TVC589836 UEV589836:UEY589836 UOR589836:UOU589836 UYN589836:UYQ589836 VIJ589836:VIM589836 VSF589836:VSI589836 WCB589836:WCE589836 WLX589836:WMA589836 WVT589836:WVW589836 L655372:O655372 JH655372:JK655372 TD655372:TG655372 ACZ655372:ADC655372 AMV655372:AMY655372 AWR655372:AWU655372 BGN655372:BGQ655372 BQJ655372:BQM655372 CAF655372:CAI655372 CKB655372:CKE655372 CTX655372:CUA655372 DDT655372:DDW655372 DNP655372:DNS655372 DXL655372:DXO655372 EHH655372:EHK655372 ERD655372:ERG655372 FAZ655372:FBC655372 FKV655372:FKY655372 FUR655372:FUU655372 GEN655372:GEQ655372 GOJ655372:GOM655372 GYF655372:GYI655372 HIB655372:HIE655372 HRX655372:HSA655372 IBT655372:IBW655372 ILP655372:ILS655372 IVL655372:IVO655372 JFH655372:JFK655372 JPD655372:JPG655372 JYZ655372:JZC655372 KIV655372:KIY655372 KSR655372:KSU655372 LCN655372:LCQ655372 LMJ655372:LMM655372 LWF655372:LWI655372 MGB655372:MGE655372 MPX655372:MQA655372 MZT655372:MZW655372 NJP655372:NJS655372 NTL655372:NTO655372 ODH655372:ODK655372 OND655372:ONG655372 OWZ655372:OXC655372 PGV655372:PGY655372 PQR655372:PQU655372 QAN655372:QAQ655372 QKJ655372:QKM655372 QUF655372:QUI655372 REB655372:REE655372 RNX655372:ROA655372 RXT655372:RXW655372 SHP655372:SHS655372 SRL655372:SRO655372 TBH655372:TBK655372 TLD655372:TLG655372 TUZ655372:TVC655372 UEV655372:UEY655372 UOR655372:UOU655372 UYN655372:UYQ655372 VIJ655372:VIM655372 VSF655372:VSI655372 WCB655372:WCE655372 WLX655372:WMA655372 WVT655372:WVW655372 L720908:O720908 JH720908:JK720908 TD720908:TG720908 ACZ720908:ADC720908 AMV720908:AMY720908 AWR720908:AWU720908 BGN720908:BGQ720908 BQJ720908:BQM720908 CAF720908:CAI720908 CKB720908:CKE720908 CTX720908:CUA720908 DDT720908:DDW720908 DNP720908:DNS720908 DXL720908:DXO720908 EHH720908:EHK720908 ERD720908:ERG720908 FAZ720908:FBC720908 FKV720908:FKY720908 FUR720908:FUU720908 GEN720908:GEQ720908 GOJ720908:GOM720908 GYF720908:GYI720908 HIB720908:HIE720908 HRX720908:HSA720908 IBT720908:IBW720908 ILP720908:ILS720908 IVL720908:IVO720908 JFH720908:JFK720908 JPD720908:JPG720908 JYZ720908:JZC720908 KIV720908:KIY720908 KSR720908:KSU720908 LCN720908:LCQ720908 LMJ720908:LMM720908 LWF720908:LWI720908 MGB720908:MGE720908 MPX720908:MQA720908 MZT720908:MZW720908 NJP720908:NJS720908 NTL720908:NTO720908 ODH720908:ODK720908 OND720908:ONG720908 OWZ720908:OXC720908 PGV720908:PGY720908 PQR720908:PQU720908 QAN720908:QAQ720908 QKJ720908:QKM720908 QUF720908:QUI720908 REB720908:REE720908 RNX720908:ROA720908 RXT720908:RXW720908 SHP720908:SHS720908 SRL720908:SRO720908 TBH720908:TBK720908 TLD720908:TLG720908 TUZ720908:TVC720908 UEV720908:UEY720908 UOR720908:UOU720908 UYN720908:UYQ720908 VIJ720908:VIM720908 VSF720908:VSI720908 WCB720908:WCE720908 WLX720908:WMA720908 WVT720908:WVW720908 L786444:O786444 JH786444:JK786444 TD786444:TG786444 ACZ786444:ADC786444 AMV786444:AMY786444 AWR786444:AWU786444 BGN786444:BGQ786444 BQJ786444:BQM786444 CAF786444:CAI786444 CKB786444:CKE786444 CTX786444:CUA786444 DDT786444:DDW786444 DNP786444:DNS786444 DXL786444:DXO786444 EHH786444:EHK786444 ERD786444:ERG786444 FAZ786444:FBC786444 FKV786444:FKY786444 FUR786444:FUU786444 GEN786444:GEQ786444 GOJ786444:GOM786444 GYF786444:GYI786444 HIB786444:HIE786444 HRX786444:HSA786444 IBT786444:IBW786444 ILP786444:ILS786444 IVL786444:IVO786444 JFH786444:JFK786444 JPD786444:JPG786444 JYZ786444:JZC786444 KIV786444:KIY786444 KSR786444:KSU786444 LCN786444:LCQ786444 LMJ786444:LMM786444 LWF786444:LWI786444 MGB786444:MGE786444 MPX786444:MQA786444 MZT786444:MZW786444 NJP786444:NJS786444 NTL786444:NTO786444 ODH786444:ODK786444 OND786444:ONG786444 OWZ786444:OXC786444 PGV786444:PGY786444 PQR786444:PQU786444 QAN786444:QAQ786444 QKJ786444:QKM786444 QUF786444:QUI786444 REB786444:REE786444 RNX786444:ROA786444 RXT786444:RXW786444 SHP786444:SHS786444 SRL786444:SRO786444 TBH786444:TBK786444 TLD786444:TLG786444 TUZ786444:TVC786444 UEV786444:UEY786444 UOR786444:UOU786444 UYN786444:UYQ786444 VIJ786444:VIM786444 VSF786444:VSI786444 WCB786444:WCE786444 WLX786444:WMA786444 WVT786444:WVW786444 L851980:O851980 JH851980:JK851980 TD851980:TG851980 ACZ851980:ADC851980 AMV851980:AMY851980 AWR851980:AWU851980 BGN851980:BGQ851980 BQJ851980:BQM851980 CAF851980:CAI851980 CKB851980:CKE851980 CTX851980:CUA851980 DDT851980:DDW851980 DNP851980:DNS851980 DXL851980:DXO851980 EHH851980:EHK851980 ERD851980:ERG851980 FAZ851980:FBC851980 FKV851980:FKY851980 FUR851980:FUU851980 GEN851980:GEQ851980 GOJ851980:GOM851980 GYF851980:GYI851980 HIB851980:HIE851980 HRX851980:HSA851980 IBT851980:IBW851980 ILP851980:ILS851980 IVL851980:IVO851980 JFH851980:JFK851980 JPD851980:JPG851980 JYZ851980:JZC851980 KIV851980:KIY851980 KSR851980:KSU851980 LCN851980:LCQ851980 LMJ851980:LMM851980 LWF851980:LWI851980 MGB851980:MGE851980 MPX851980:MQA851980 MZT851980:MZW851980 NJP851980:NJS851980 NTL851980:NTO851980 ODH851980:ODK851980 OND851980:ONG851980 OWZ851980:OXC851980 PGV851980:PGY851980 PQR851980:PQU851980 QAN851980:QAQ851980 QKJ851980:QKM851980 QUF851980:QUI851980 REB851980:REE851980 RNX851980:ROA851980 RXT851980:RXW851980 SHP851980:SHS851980 SRL851980:SRO851980 TBH851980:TBK851980 TLD851980:TLG851980 TUZ851980:TVC851980 UEV851980:UEY851980 UOR851980:UOU851980 UYN851980:UYQ851980 VIJ851980:VIM851980 VSF851980:VSI851980 WCB851980:WCE851980 WLX851980:WMA851980 WVT851980:WVW851980 L917516:O917516 JH917516:JK917516 TD917516:TG917516 ACZ917516:ADC917516 AMV917516:AMY917516 AWR917516:AWU917516 BGN917516:BGQ917516 BQJ917516:BQM917516 CAF917516:CAI917516 CKB917516:CKE917516 CTX917516:CUA917516 DDT917516:DDW917516 DNP917516:DNS917516 DXL917516:DXO917516 EHH917516:EHK917516 ERD917516:ERG917516 FAZ917516:FBC917516 FKV917516:FKY917516 FUR917516:FUU917516 GEN917516:GEQ917516 GOJ917516:GOM917516 GYF917516:GYI917516 HIB917516:HIE917516 HRX917516:HSA917516 IBT917516:IBW917516 ILP917516:ILS917516 IVL917516:IVO917516 JFH917516:JFK917516 JPD917516:JPG917516 JYZ917516:JZC917516 KIV917516:KIY917516 KSR917516:KSU917516 LCN917516:LCQ917516 LMJ917516:LMM917516 LWF917516:LWI917516 MGB917516:MGE917516 MPX917516:MQA917516 MZT917516:MZW917516 NJP917516:NJS917516 NTL917516:NTO917516 ODH917516:ODK917516 OND917516:ONG917516 OWZ917516:OXC917516 PGV917516:PGY917516 PQR917516:PQU917516 QAN917516:QAQ917516 QKJ917516:QKM917516 QUF917516:QUI917516 REB917516:REE917516 RNX917516:ROA917516 RXT917516:RXW917516 SHP917516:SHS917516 SRL917516:SRO917516 TBH917516:TBK917516 TLD917516:TLG917516 TUZ917516:TVC917516 UEV917516:UEY917516 UOR917516:UOU917516 UYN917516:UYQ917516 VIJ917516:VIM917516 VSF917516:VSI917516 WCB917516:WCE917516 WLX917516:WMA917516 WVT917516:WVW917516 L983052:O983052 JH983052:JK983052 TD983052:TG983052 ACZ983052:ADC983052 AMV983052:AMY983052 AWR983052:AWU983052 BGN983052:BGQ983052 BQJ983052:BQM983052 CAF983052:CAI983052 CKB983052:CKE983052 CTX983052:CUA983052 DDT983052:DDW983052 DNP983052:DNS983052 DXL983052:DXO983052 EHH983052:EHK983052 ERD983052:ERG983052 FAZ983052:FBC983052 FKV983052:FKY983052 FUR983052:FUU983052 GEN983052:GEQ983052 GOJ983052:GOM983052 GYF983052:GYI983052 HIB983052:HIE983052 HRX983052:HSA983052 IBT983052:IBW983052 ILP983052:ILS983052 IVL983052:IVO983052 JFH983052:JFK983052 JPD983052:JPG983052 JYZ983052:JZC983052 KIV983052:KIY983052 KSR983052:KSU983052 LCN983052:LCQ983052 LMJ983052:LMM983052 LWF983052:LWI983052 MGB983052:MGE983052 MPX983052:MQA983052 MZT983052:MZW983052 NJP983052:NJS983052 NTL983052:NTO983052 ODH983052:ODK983052 OND983052:ONG983052 OWZ983052:OXC983052 PGV983052:PGY983052 PQR983052:PQU983052 QAN983052:QAQ983052 QKJ983052:QKM983052 QUF983052:QUI983052 REB983052:REE983052 RNX983052:ROA983052 RXT983052:RXW983052 SHP983052:SHS983052 SRL983052:SRO983052 TBH983052:TBK983052 TLD983052:TLG983052 TUZ983052:TVC983052 UEV983052:UEY983052 UOR983052:UOU983052 UYN983052:UYQ983052 VIJ983052:VIM983052 VSF983052:VSI983052 WCB983052:WCE983052 WLX983052:WMA983052 WVT983052:WVW983052">
      <formula1>COUNTA(C12:H12)=2</formula1>
    </dataValidation>
    <dataValidation type="custom" allowBlank="1" showInputMessage="1" showErrorMessage="1" sqref="I12:K12 JE12:JG12 TA12:TC12 ACW12:ACY12 AMS12:AMU12 AWO12:AWQ12 BGK12:BGM12 BQG12:BQI12 CAC12:CAE12 CJY12:CKA12 CTU12:CTW12 DDQ12:DDS12 DNM12:DNO12 DXI12:DXK12 EHE12:EHG12 ERA12:ERC12 FAW12:FAY12 FKS12:FKU12 FUO12:FUQ12 GEK12:GEM12 GOG12:GOI12 GYC12:GYE12 HHY12:HIA12 HRU12:HRW12 IBQ12:IBS12 ILM12:ILO12 IVI12:IVK12 JFE12:JFG12 JPA12:JPC12 JYW12:JYY12 KIS12:KIU12 KSO12:KSQ12 LCK12:LCM12 LMG12:LMI12 LWC12:LWE12 MFY12:MGA12 MPU12:MPW12 MZQ12:MZS12 NJM12:NJO12 NTI12:NTK12 ODE12:ODG12 ONA12:ONC12 OWW12:OWY12 PGS12:PGU12 PQO12:PQQ12 QAK12:QAM12 QKG12:QKI12 QUC12:QUE12 RDY12:REA12 RNU12:RNW12 RXQ12:RXS12 SHM12:SHO12 SRI12:SRK12 TBE12:TBG12 TLA12:TLC12 TUW12:TUY12 UES12:UEU12 UOO12:UOQ12 UYK12:UYM12 VIG12:VII12 VSC12:VSE12 WBY12:WCA12 WLU12:WLW12 WVQ12:WVS12 I65548:K65548 JE65548:JG65548 TA65548:TC65548 ACW65548:ACY65548 AMS65548:AMU65548 AWO65548:AWQ65548 BGK65548:BGM65548 BQG65548:BQI65548 CAC65548:CAE65548 CJY65548:CKA65548 CTU65548:CTW65548 DDQ65548:DDS65548 DNM65548:DNO65548 DXI65548:DXK65548 EHE65548:EHG65548 ERA65548:ERC65548 FAW65548:FAY65548 FKS65548:FKU65548 FUO65548:FUQ65548 GEK65548:GEM65548 GOG65548:GOI65548 GYC65548:GYE65548 HHY65548:HIA65548 HRU65548:HRW65548 IBQ65548:IBS65548 ILM65548:ILO65548 IVI65548:IVK65548 JFE65548:JFG65548 JPA65548:JPC65548 JYW65548:JYY65548 KIS65548:KIU65548 KSO65548:KSQ65548 LCK65548:LCM65548 LMG65548:LMI65548 LWC65548:LWE65548 MFY65548:MGA65548 MPU65548:MPW65548 MZQ65548:MZS65548 NJM65548:NJO65548 NTI65548:NTK65548 ODE65548:ODG65548 ONA65548:ONC65548 OWW65548:OWY65548 PGS65548:PGU65548 PQO65548:PQQ65548 QAK65548:QAM65548 QKG65548:QKI65548 QUC65548:QUE65548 RDY65548:REA65548 RNU65548:RNW65548 RXQ65548:RXS65548 SHM65548:SHO65548 SRI65548:SRK65548 TBE65548:TBG65548 TLA65548:TLC65548 TUW65548:TUY65548 UES65548:UEU65548 UOO65548:UOQ65548 UYK65548:UYM65548 VIG65548:VII65548 VSC65548:VSE65548 WBY65548:WCA65548 WLU65548:WLW65548 WVQ65548:WVS65548 I131084:K131084 JE131084:JG131084 TA131084:TC131084 ACW131084:ACY131084 AMS131084:AMU131084 AWO131084:AWQ131084 BGK131084:BGM131084 BQG131084:BQI131084 CAC131084:CAE131084 CJY131084:CKA131084 CTU131084:CTW131084 DDQ131084:DDS131084 DNM131084:DNO131084 DXI131084:DXK131084 EHE131084:EHG131084 ERA131084:ERC131084 FAW131084:FAY131084 FKS131084:FKU131084 FUO131084:FUQ131084 GEK131084:GEM131084 GOG131084:GOI131084 GYC131084:GYE131084 HHY131084:HIA131084 HRU131084:HRW131084 IBQ131084:IBS131084 ILM131084:ILO131084 IVI131084:IVK131084 JFE131084:JFG131084 JPA131084:JPC131084 JYW131084:JYY131084 KIS131084:KIU131084 KSO131084:KSQ131084 LCK131084:LCM131084 LMG131084:LMI131084 LWC131084:LWE131084 MFY131084:MGA131084 MPU131084:MPW131084 MZQ131084:MZS131084 NJM131084:NJO131084 NTI131084:NTK131084 ODE131084:ODG131084 ONA131084:ONC131084 OWW131084:OWY131084 PGS131084:PGU131084 PQO131084:PQQ131084 QAK131084:QAM131084 QKG131084:QKI131084 QUC131084:QUE131084 RDY131084:REA131084 RNU131084:RNW131084 RXQ131084:RXS131084 SHM131084:SHO131084 SRI131084:SRK131084 TBE131084:TBG131084 TLA131084:TLC131084 TUW131084:TUY131084 UES131084:UEU131084 UOO131084:UOQ131084 UYK131084:UYM131084 VIG131084:VII131084 VSC131084:VSE131084 WBY131084:WCA131084 WLU131084:WLW131084 WVQ131084:WVS131084 I196620:K196620 JE196620:JG196620 TA196620:TC196620 ACW196620:ACY196620 AMS196620:AMU196620 AWO196620:AWQ196620 BGK196620:BGM196620 BQG196620:BQI196620 CAC196620:CAE196620 CJY196620:CKA196620 CTU196620:CTW196620 DDQ196620:DDS196620 DNM196620:DNO196620 DXI196620:DXK196620 EHE196620:EHG196620 ERA196620:ERC196620 FAW196620:FAY196620 FKS196620:FKU196620 FUO196620:FUQ196620 GEK196620:GEM196620 GOG196620:GOI196620 GYC196620:GYE196620 HHY196620:HIA196620 HRU196620:HRW196620 IBQ196620:IBS196620 ILM196620:ILO196620 IVI196620:IVK196620 JFE196620:JFG196620 JPA196620:JPC196620 JYW196620:JYY196620 KIS196620:KIU196620 KSO196620:KSQ196620 LCK196620:LCM196620 LMG196620:LMI196620 LWC196620:LWE196620 MFY196620:MGA196620 MPU196620:MPW196620 MZQ196620:MZS196620 NJM196620:NJO196620 NTI196620:NTK196620 ODE196620:ODG196620 ONA196620:ONC196620 OWW196620:OWY196620 PGS196620:PGU196620 PQO196620:PQQ196620 QAK196620:QAM196620 QKG196620:QKI196620 QUC196620:QUE196620 RDY196620:REA196620 RNU196620:RNW196620 RXQ196620:RXS196620 SHM196620:SHO196620 SRI196620:SRK196620 TBE196620:TBG196620 TLA196620:TLC196620 TUW196620:TUY196620 UES196620:UEU196620 UOO196620:UOQ196620 UYK196620:UYM196620 VIG196620:VII196620 VSC196620:VSE196620 WBY196620:WCA196620 WLU196620:WLW196620 WVQ196620:WVS196620 I262156:K262156 JE262156:JG262156 TA262156:TC262156 ACW262156:ACY262156 AMS262156:AMU262156 AWO262156:AWQ262156 BGK262156:BGM262156 BQG262156:BQI262156 CAC262156:CAE262156 CJY262156:CKA262156 CTU262156:CTW262156 DDQ262156:DDS262156 DNM262156:DNO262156 DXI262156:DXK262156 EHE262156:EHG262156 ERA262156:ERC262156 FAW262156:FAY262156 FKS262156:FKU262156 FUO262156:FUQ262156 GEK262156:GEM262156 GOG262156:GOI262156 GYC262156:GYE262156 HHY262156:HIA262156 HRU262156:HRW262156 IBQ262156:IBS262156 ILM262156:ILO262156 IVI262156:IVK262156 JFE262156:JFG262156 JPA262156:JPC262156 JYW262156:JYY262156 KIS262156:KIU262156 KSO262156:KSQ262156 LCK262156:LCM262156 LMG262156:LMI262156 LWC262156:LWE262156 MFY262156:MGA262156 MPU262156:MPW262156 MZQ262156:MZS262156 NJM262156:NJO262156 NTI262156:NTK262156 ODE262156:ODG262156 ONA262156:ONC262156 OWW262156:OWY262156 PGS262156:PGU262156 PQO262156:PQQ262156 QAK262156:QAM262156 QKG262156:QKI262156 QUC262156:QUE262156 RDY262156:REA262156 RNU262156:RNW262156 RXQ262156:RXS262156 SHM262156:SHO262156 SRI262156:SRK262156 TBE262156:TBG262156 TLA262156:TLC262156 TUW262156:TUY262156 UES262156:UEU262156 UOO262156:UOQ262156 UYK262156:UYM262156 VIG262156:VII262156 VSC262156:VSE262156 WBY262156:WCA262156 WLU262156:WLW262156 WVQ262156:WVS262156 I327692:K327692 JE327692:JG327692 TA327692:TC327692 ACW327692:ACY327692 AMS327692:AMU327692 AWO327692:AWQ327692 BGK327692:BGM327692 BQG327692:BQI327692 CAC327692:CAE327692 CJY327692:CKA327692 CTU327692:CTW327692 DDQ327692:DDS327692 DNM327692:DNO327692 DXI327692:DXK327692 EHE327692:EHG327692 ERA327692:ERC327692 FAW327692:FAY327692 FKS327692:FKU327692 FUO327692:FUQ327692 GEK327692:GEM327692 GOG327692:GOI327692 GYC327692:GYE327692 HHY327692:HIA327692 HRU327692:HRW327692 IBQ327692:IBS327692 ILM327692:ILO327692 IVI327692:IVK327692 JFE327692:JFG327692 JPA327692:JPC327692 JYW327692:JYY327692 KIS327692:KIU327692 KSO327692:KSQ327692 LCK327692:LCM327692 LMG327692:LMI327692 LWC327692:LWE327692 MFY327692:MGA327692 MPU327692:MPW327692 MZQ327692:MZS327692 NJM327692:NJO327692 NTI327692:NTK327692 ODE327692:ODG327692 ONA327692:ONC327692 OWW327692:OWY327692 PGS327692:PGU327692 PQO327692:PQQ327692 QAK327692:QAM327692 QKG327692:QKI327692 QUC327692:QUE327692 RDY327692:REA327692 RNU327692:RNW327692 RXQ327692:RXS327692 SHM327692:SHO327692 SRI327692:SRK327692 TBE327692:TBG327692 TLA327692:TLC327692 TUW327692:TUY327692 UES327692:UEU327692 UOO327692:UOQ327692 UYK327692:UYM327692 VIG327692:VII327692 VSC327692:VSE327692 WBY327692:WCA327692 WLU327692:WLW327692 WVQ327692:WVS327692 I393228:K393228 JE393228:JG393228 TA393228:TC393228 ACW393228:ACY393228 AMS393228:AMU393228 AWO393228:AWQ393228 BGK393228:BGM393228 BQG393228:BQI393228 CAC393228:CAE393228 CJY393228:CKA393228 CTU393228:CTW393228 DDQ393228:DDS393228 DNM393228:DNO393228 DXI393228:DXK393228 EHE393228:EHG393228 ERA393228:ERC393228 FAW393228:FAY393228 FKS393228:FKU393228 FUO393228:FUQ393228 GEK393228:GEM393228 GOG393228:GOI393228 GYC393228:GYE393228 HHY393228:HIA393228 HRU393228:HRW393228 IBQ393228:IBS393228 ILM393228:ILO393228 IVI393228:IVK393228 JFE393228:JFG393228 JPA393228:JPC393228 JYW393228:JYY393228 KIS393228:KIU393228 KSO393228:KSQ393228 LCK393228:LCM393228 LMG393228:LMI393228 LWC393228:LWE393228 MFY393228:MGA393228 MPU393228:MPW393228 MZQ393228:MZS393228 NJM393228:NJO393228 NTI393228:NTK393228 ODE393228:ODG393228 ONA393228:ONC393228 OWW393228:OWY393228 PGS393228:PGU393228 PQO393228:PQQ393228 QAK393228:QAM393228 QKG393228:QKI393228 QUC393228:QUE393228 RDY393228:REA393228 RNU393228:RNW393228 RXQ393228:RXS393228 SHM393228:SHO393228 SRI393228:SRK393228 TBE393228:TBG393228 TLA393228:TLC393228 TUW393228:TUY393228 UES393228:UEU393228 UOO393228:UOQ393228 UYK393228:UYM393228 VIG393228:VII393228 VSC393228:VSE393228 WBY393228:WCA393228 WLU393228:WLW393228 WVQ393228:WVS393228 I458764:K458764 JE458764:JG458764 TA458764:TC458764 ACW458764:ACY458764 AMS458764:AMU458764 AWO458764:AWQ458764 BGK458764:BGM458764 BQG458764:BQI458764 CAC458764:CAE458764 CJY458764:CKA458764 CTU458764:CTW458764 DDQ458764:DDS458764 DNM458764:DNO458764 DXI458764:DXK458764 EHE458764:EHG458764 ERA458764:ERC458764 FAW458764:FAY458764 FKS458764:FKU458764 FUO458764:FUQ458764 GEK458764:GEM458764 GOG458764:GOI458764 GYC458764:GYE458764 HHY458764:HIA458764 HRU458764:HRW458764 IBQ458764:IBS458764 ILM458764:ILO458764 IVI458764:IVK458764 JFE458764:JFG458764 JPA458764:JPC458764 JYW458764:JYY458764 KIS458764:KIU458764 KSO458764:KSQ458764 LCK458764:LCM458764 LMG458764:LMI458764 LWC458764:LWE458764 MFY458764:MGA458764 MPU458764:MPW458764 MZQ458764:MZS458764 NJM458764:NJO458764 NTI458764:NTK458764 ODE458764:ODG458764 ONA458764:ONC458764 OWW458764:OWY458764 PGS458764:PGU458764 PQO458764:PQQ458764 QAK458764:QAM458764 QKG458764:QKI458764 QUC458764:QUE458764 RDY458764:REA458764 RNU458764:RNW458764 RXQ458764:RXS458764 SHM458764:SHO458764 SRI458764:SRK458764 TBE458764:TBG458764 TLA458764:TLC458764 TUW458764:TUY458764 UES458764:UEU458764 UOO458764:UOQ458764 UYK458764:UYM458764 VIG458764:VII458764 VSC458764:VSE458764 WBY458764:WCA458764 WLU458764:WLW458764 WVQ458764:WVS458764 I524300:K524300 JE524300:JG524300 TA524300:TC524300 ACW524300:ACY524300 AMS524300:AMU524300 AWO524300:AWQ524300 BGK524300:BGM524300 BQG524300:BQI524300 CAC524300:CAE524300 CJY524300:CKA524300 CTU524300:CTW524300 DDQ524300:DDS524300 DNM524300:DNO524300 DXI524300:DXK524300 EHE524300:EHG524300 ERA524300:ERC524300 FAW524300:FAY524300 FKS524300:FKU524300 FUO524300:FUQ524300 GEK524300:GEM524300 GOG524300:GOI524300 GYC524300:GYE524300 HHY524300:HIA524300 HRU524300:HRW524300 IBQ524300:IBS524300 ILM524300:ILO524300 IVI524300:IVK524300 JFE524300:JFG524300 JPA524300:JPC524300 JYW524300:JYY524300 KIS524300:KIU524300 KSO524300:KSQ524300 LCK524300:LCM524300 LMG524300:LMI524300 LWC524300:LWE524300 MFY524300:MGA524300 MPU524300:MPW524300 MZQ524300:MZS524300 NJM524300:NJO524300 NTI524300:NTK524300 ODE524300:ODG524300 ONA524300:ONC524300 OWW524300:OWY524300 PGS524300:PGU524300 PQO524300:PQQ524300 QAK524300:QAM524300 QKG524300:QKI524300 QUC524300:QUE524300 RDY524300:REA524300 RNU524300:RNW524300 RXQ524300:RXS524300 SHM524300:SHO524300 SRI524300:SRK524300 TBE524300:TBG524300 TLA524300:TLC524300 TUW524300:TUY524300 UES524300:UEU524300 UOO524300:UOQ524300 UYK524300:UYM524300 VIG524300:VII524300 VSC524300:VSE524300 WBY524300:WCA524300 WLU524300:WLW524300 WVQ524300:WVS524300 I589836:K589836 JE589836:JG589836 TA589836:TC589836 ACW589836:ACY589836 AMS589836:AMU589836 AWO589836:AWQ589836 BGK589836:BGM589836 BQG589836:BQI589836 CAC589836:CAE589836 CJY589836:CKA589836 CTU589836:CTW589836 DDQ589836:DDS589836 DNM589836:DNO589836 DXI589836:DXK589836 EHE589836:EHG589836 ERA589836:ERC589836 FAW589836:FAY589836 FKS589836:FKU589836 FUO589836:FUQ589836 GEK589836:GEM589836 GOG589836:GOI589836 GYC589836:GYE589836 HHY589836:HIA589836 HRU589836:HRW589836 IBQ589836:IBS589836 ILM589836:ILO589836 IVI589836:IVK589836 JFE589836:JFG589836 JPA589836:JPC589836 JYW589836:JYY589836 KIS589836:KIU589836 KSO589836:KSQ589836 LCK589836:LCM589836 LMG589836:LMI589836 LWC589836:LWE589836 MFY589836:MGA589836 MPU589836:MPW589836 MZQ589836:MZS589836 NJM589836:NJO589836 NTI589836:NTK589836 ODE589836:ODG589836 ONA589836:ONC589836 OWW589836:OWY589836 PGS589836:PGU589836 PQO589836:PQQ589836 QAK589836:QAM589836 QKG589836:QKI589836 QUC589836:QUE589836 RDY589836:REA589836 RNU589836:RNW589836 RXQ589836:RXS589836 SHM589836:SHO589836 SRI589836:SRK589836 TBE589836:TBG589836 TLA589836:TLC589836 TUW589836:TUY589836 UES589836:UEU589836 UOO589836:UOQ589836 UYK589836:UYM589836 VIG589836:VII589836 VSC589836:VSE589836 WBY589836:WCA589836 WLU589836:WLW589836 WVQ589836:WVS589836 I655372:K655372 JE655372:JG655372 TA655372:TC655372 ACW655372:ACY655372 AMS655372:AMU655372 AWO655372:AWQ655372 BGK655372:BGM655372 BQG655372:BQI655372 CAC655372:CAE655372 CJY655372:CKA655372 CTU655372:CTW655372 DDQ655372:DDS655372 DNM655372:DNO655372 DXI655372:DXK655372 EHE655372:EHG655372 ERA655372:ERC655372 FAW655372:FAY655372 FKS655372:FKU655372 FUO655372:FUQ655372 GEK655372:GEM655372 GOG655372:GOI655372 GYC655372:GYE655372 HHY655372:HIA655372 HRU655372:HRW655372 IBQ655372:IBS655372 ILM655372:ILO655372 IVI655372:IVK655372 JFE655372:JFG655372 JPA655372:JPC655372 JYW655372:JYY655372 KIS655372:KIU655372 KSO655372:KSQ655372 LCK655372:LCM655372 LMG655372:LMI655372 LWC655372:LWE655372 MFY655372:MGA655372 MPU655372:MPW655372 MZQ655372:MZS655372 NJM655372:NJO655372 NTI655372:NTK655372 ODE655372:ODG655372 ONA655372:ONC655372 OWW655372:OWY655372 PGS655372:PGU655372 PQO655372:PQQ655372 QAK655372:QAM655372 QKG655372:QKI655372 QUC655372:QUE655372 RDY655372:REA655372 RNU655372:RNW655372 RXQ655372:RXS655372 SHM655372:SHO655372 SRI655372:SRK655372 TBE655372:TBG655372 TLA655372:TLC655372 TUW655372:TUY655372 UES655372:UEU655372 UOO655372:UOQ655372 UYK655372:UYM655372 VIG655372:VII655372 VSC655372:VSE655372 WBY655372:WCA655372 WLU655372:WLW655372 WVQ655372:WVS655372 I720908:K720908 JE720908:JG720908 TA720908:TC720908 ACW720908:ACY720908 AMS720908:AMU720908 AWO720908:AWQ720908 BGK720908:BGM720908 BQG720908:BQI720908 CAC720908:CAE720908 CJY720908:CKA720908 CTU720908:CTW720908 DDQ720908:DDS720908 DNM720908:DNO720908 DXI720908:DXK720908 EHE720908:EHG720908 ERA720908:ERC720908 FAW720908:FAY720908 FKS720908:FKU720908 FUO720908:FUQ720908 GEK720908:GEM720908 GOG720908:GOI720908 GYC720908:GYE720908 HHY720908:HIA720908 HRU720908:HRW720908 IBQ720908:IBS720908 ILM720908:ILO720908 IVI720908:IVK720908 JFE720908:JFG720908 JPA720908:JPC720908 JYW720908:JYY720908 KIS720908:KIU720908 KSO720908:KSQ720908 LCK720908:LCM720908 LMG720908:LMI720908 LWC720908:LWE720908 MFY720908:MGA720908 MPU720908:MPW720908 MZQ720908:MZS720908 NJM720908:NJO720908 NTI720908:NTK720908 ODE720908:ODG720908 ONA720908:ONC720908 OWW720908:OWY720908 PGS720908:PGU720908 PQO720908:PQQ720908 QAK720908:QAM720908 QKG720908:QKI720908 QUC720908:QUE720908 RDY720908:REA720908 RNU720908:RNW720908 RXQ720908:RXS720908 SHM720908:SHO720908 SRI720908:SRK720908 TBE720908:TBG720908 TLA720908:TLC720908 TUW720908:TUY720908 UES720908:UEU720908 UOO720908:UOQ720908 UYK720908:UYM720908 VIG720908:VII720908 VSC720908:VSE720908 WBY720908:WCA720908 WLU720908:WLW720908 WVQ720908:WVS720908 I786444:K786444 JE786444:JG786444 TA786444:TC786444 ACW786444:ACY786444 AMS786444:AMU786444 AWO786444:AWQ786444 BGK786444:BGM786444 BQG786444:BQI786444 CAC786444:CAE786444 CJY786444:CKA786444 CTU786444:CTW786444 DDQ786444:DDS786444 DNM786444:DNO786444 DXI786444:DXK786444 EHE786444:EHG786444 ERA786444:ERC786444 FAW786444:FAY786444 FKS786444:FKU786444 FUO786444:FUQ786444 GEK786444:GEM786444 GOG786444:GOI786444 GYC786444:GYE786444 HHY786444:HIA786444 HRU786444:HRW786444 IBQ786444:IBS786444 ILM786444:ILO786444 IVI786444:IVK786444 JFE786444:JFG786444 JPA786444:JPC786444 JYW786444:JYY786444 KIS786444:KIU786444 KSO786444:KSQ786444 LCK786444:LCM786444 LMG786444:LMI786444 LWC786444:LWE786444 MFY786444:MGA786444 MPU786444:MPW786444 MZQ786444:MZS786444 NJM786444:NJO786444 NTI786444:NTK786444 ODE786444:ODG786444 ONA786444:ONC786444 OWW786444:OWY786444 PGS786444:PGU786444 PQO786444:PQQ786444 QAK786444:QAM786444 QKG786444:QKI786444 QUC786444:QUE786444 RDY786444:REA786444 RNU786444:RNW786444 RXQ786444:RXS786444 SHM786444:SHO786444 SRI786444:SRK786444 TBE786444:TBG786444 TLA786444:TLC786444 TUW786444:TUY786444 UES786444:UEU786444 UOO786444:UOQ786444 UYK786444:UYM786444 VIG786444:VII786444 VSC786444:VSE786444 WBY786444:WCA786444 WLU786444:WLW786444 WVQ786444:WVS786444 I851980:K851980 JE851980:JG851980 TA851980:TC851980 ACW851980:ACY851980 AMS851980:AMU851980 AWO851980:AWQ851980 BGK851980:BGM851980 BQG851980:BQI851980 CAC851980:CAE851980 CJY851980:CKA851980 CTU851980:CTW851980 DDQ851980:DDS851980 DNM851980:DNO851980 DXI851980:DXK851980 EHE851980:EHG851980 ERA851980:ERC851980 FAW851980:FAY851980 FKS851980:FKU851980 FUO851980:FUQ851980 GEK851980:GEM851980 GOG851980:GOI851980 GYC851980:GYE851980 HHY851980:HIA851980 HRU851980:HRW851980 IBQ851980:IBS851980 ILM851980:ILO851980 IVI851980:IVK851980 JFE851980:JFG851980 JPA851980:JPC851980 JYW851980:JYY851980 KIS851980:KIU851980 KSO851980:KSQ851980 LCK851980:LCM851980 LMG851980:LMI851980 LWC851980:LWE851980 MFY851980:MGA851980 MPU851980:MPW851980 MZQ851980:MZS851980 NJM851980:NJO851980 NTI851980:NTK851980 ODE851980:ODG851980 ONA851980:ONC851980 OWW851980:OWY851980 PGS851980:PGU851980 PQO851980:PQQ851980 QAK851980:QAM851980 QKG851980:QKI851980 QUC851980:QUE851980 RDY851980:REA851980 RNU851980:RNW851980 RXQ851980:RXS851980 SHM851980:SHO851980 SRI851980:SRK851980 TBE851980:TBG851980 TLA851980:TLC851980 TUW851980:TUY851980 UES851980:UEU851980 UOO851980:UOQ851980 UYK851980:UYM851980 VIG851980:VII851980 VSC851980:VSE851980 WBY851980:WCA851980 WLU851980:WLW851980 WVQ851980:WVS851980 I917516:K917516 JE917516:JG917516 TA917516:TC917516 ACW917516:ACY917516 AMS917516:AMU917516 AWO917516:AWQ917516 BGK917516:BGM917516 BQG917516:BQI917516 CAC917516:CAE917516 CJY917516:CKA917516 CTU917516:CTW917516 DDQ917516:DDS917516 DNM917516:DNO917516 DXI917516:DXK917516 EHE917516:EHG917516 ERA917516:ERC917516 FAW917516:FAY917516 FKS917516:FKU917516 FUO917516:FUQ917516 GEK917516:GEM917516 GOG917516:GOI917516 GYC917516:GYE917516 HHY917516:HIA917516 HRU917516:HRW917516 IBQ917516:IBS917516 ILM917516:ILO917516 IVI917516:IVK917516 JFE917516:JFG917516 JPA917516:JPC917516 JYW917516:JYY917516 KIS917516:KIU917516 KSO917516:KSQ917516 LCK917516:LCM917516 LMG917516:LMI917516 LWC917516:LWE917516 MFY917516:MGA917516 MPU917516:MPW917516 MZQ917516:MZS917516 NJM917516:NJO917516 NTI917516:NTK917516 ODE917516:ODG917516 ONA917516:ONC917516 OWW917516:OWY917516 PGS917516:PGU917516 PQO917516:PQQ917516 QAK917516:QAM917516 QKG917516:QKI917516 QUC917516:QUE917516 RDY917516:REA917516 RNU917516:RNW917516 RXQ917516:RXS917516 SHM917516:SHO917516 SRI917516:SRK917516 TBE917516:TBG917516 TLA917516:TLC917516 TUW917516:TUY917516 UES917516:UEU917516 UOO917516:UOQ917516 UYK917516:UYM917516 VIG917516:VII917516 VSC917516:VSE917516 WBY917516:WCA917516 WLU917516:WLW917516 WVQ917516:WVS917516 I983052:K983052 JE983052:JG983052 TA983052:TC983052 ACW983052:ACY983052 AMS983052:AMU983052 AWO983052:AWQ983052 BGK983052:BGM983052 BQG983052:BQI983052 CAC983052:CAE983052 CJY983052:CKA983052 CTU983052:CTW983052 DDQ983052:DDS983052 DNM983052:DNO983052 DXI983052:DXK983052 EHE983052:EHG983052 ERA983052:ERC983052 FAW983052:FAY983052 FKS983052:FKU983052 FUO983052:FUQ983052 GEK983052:GEM983052 GOG983052:GOI983052 GYC983052:GYE983052 HHY983052:HIA983052 HRU983052:HRW983052 IBQ983052:IBS983052 ILM983052:ILO983052 IVI983052:IVK983052 JFE983052:JFG983052 JPA983052:JPC983052 JYW983052:JYY983052 KIS983052:KIU983052 KSO983052:KSQ983052 LCK983052:LCM983052 LMG983052:LMI983052 LWC983052:LWE983052 MFY983052:MGA983052 MPU983052:MPW983052 MZQ983052:MZS983052 NJM983052:NJO983052 NTI983052:NTK983052 ODE983052:ODG983052 ONA983052:ONC983052 OWW983052:OWY983052 PGS983052:PGU983052 PQO983052:PQQ983052 QAK983052:QAM983052 QKG983052:QKI983052 QUC983052:QUE983052 RDY983052:REA983052 RNU983052:RNW983052 RXQ983052:RXS983052 SHM983052:SHO983052 SRI983052:SRK983052 TBE983052:TBG983052 TLA983052:TLC983052 TUW983052:TUY983052 UES983052:UEU983052 UOO983052:UOQ983052 UYK983052:UYM983052 VIG983052:VII983052 VSC983052:VSE983052 WBY983052:WCA983052 WLU983052:WLW983052 WVQ983052:WVS983052 I19:K19 JE19:JG19 TA19:TC19 ACW19:ACY19 AMS19:AMU19 AWO19:AWQ19 BGK19:BGM19 BQG19:BQI19 CAC19:CAE19 CJY19:CKA19 CTU19:CTW19 DDQ19:DDS19 DNM19:DNO19 DXI19:DXK19 EHE19:EHG19 ERA19:ERC19 FAW19:FAY19 FKS19:FKU19 FUO19:FUQ19 GEK19:GEM19 GOG19:GOI19 GYC19:GYE19 HHY19:HIA19 HRU19:HRW19 IBQ19:IBS19 ILM19:ILO19 IVI19:IVK19 JFE19:JFG19 JPA19:JPC19 JYW19:JYY19 KIS19:KIU19 KSO19:KSQ19 LCK19:LCM19 LMG19:LMI19 LWC19:LWE19 MFY19:MGA19 MPU19:MPW19 MZQ19:MZS19 NJM19:NJO19 NTI19:NTK19 ODE19:ODG19 ONA19:ONC19 OWW19:OWY19 PGS19:PGU19 PQO19:PQQ19 QAK19:QAM19 QKG19:QKI19 QUC19:QUE19 RDY19:REA19 RNU19:RNW19 RXQ19:RXS19 SHM19:SHO19 SRI19:SRK19 TBE19:TBG19 TLA19:TLC19 TUW19:TUY19 UES19:UEU19 UOO19:UOQ19 UYK19:UYM19 VIG19:VII19 VSC19:VSE19 WBY19:WCA19 WLU19:WLW19 WVQ19:WVS19 I65555:K65555 JE65555:JG65555 TA65555:TC65555 ACW65555:ACY65555 AMS65555:AMU65555 AWO65555:AWQ65555 BGK65555:BGM65555 BQG65555:BQI65555 CAC65555:CAE65555 CJY65555:CKA65555 CTU65555:CTW65555 DDQ65555:DDS65555 DNM65555:DNO65555 DXI65555:DXK65555 EHE65555:EHG65555 ERA65555:ERC65555 FAW65555:FAY65555 FKS65555:FKU65555 FUO65555:FUQ65555 GEK65555:GEM65555 GOG65555:GOI65555 GYC65555:GYE65555 HHY65555:HIA65555 HRU65555:HRW65555 IBQ65555:IBS65555 ILM65555:ILO65555 IVI65555:IVK65555 JFE65555:JFG65555 JPA65555:JPC65555 JYW65555:JYY65555 KIS65555:KIU65555 KSO65555:KSQ65555 LCK65555:LCM65555 LMG65555:LMI65555 LWC65555:LWE65555 MFY65555:MGA65555 MPU65555:MPW65555 MZQ65555:MZS65555 NJM65555:NJO65555 NTI65555:NTK65555 ODE65555:ODG65555 ONA65555:ONC65555 OWW65555:OWY65555 PGS65555:PGU65555 PQO65555:PQQ65555 QAK65555:QAM65555 QKG65555:QKI65555 QUC65555:QUE65555 RDY65555:REA65555 RNU65555:RNW65555 RXQ65555:RXS65555 SHM65555:SHO65555 SRI65555:SRK65555 TBE65555:TBG65555 TLA65555:TLC65555 TUW65555:TUY65555 UES65555:UEU65555 UOO65555:UOQ65555 UYK65555:UYM65555 VIG65555:VII65555 VSC65555:VSE65555 WBY65555:WCA65555 WLU65555:WLW65555 WVQ65555:WVS65555 I131091:K131091 JE131091:JG131091 TA131091:TC131091 ACW131091:ACY131091 AMS131091:AMU131091 AWO131091:AWQ131091 BGK131091:BGM131091 BQG131091:BQI131091 CAC131091:CAE131091 CJY131091:CKA131091 CTU131091:CTW131091 DDQ131091:DDS131091 DNM131091:DNO131091 DXI131091:DXK131091 EHE131091:EHG131091 ERA131091:ERC131091 FAW131091:FAY131091 FKS131091:FKU131091 FUO131091:FUQ131091 GEK131091:GEM131091 GOG131091:GOI131091 GYC131091:GYE131091 HHY131091:HIA131091 HRU131091:HRW131091 IBQ131091:IBS131091 ILM131091:ILO131091 IVI131091:IVK131091 JFE131091:JFG131091 JPA131091:JPC131091 JYW131091:JYY131091 KIS131091:KIU131091 KSO131091:KSQ131091 LCK131091:LCM131091 LMG131091:LMI131091 LWC131091:LWE131091 MFY131091:MGA131091 MPU131091:MPW131091 MZQ131091:MZS131091 NJM131091:NJO131091 NTI131091:NTK131091 ODE131091:ODG131091 ONA131091:ONC131091 OWW131091:OWY131091 PGS131091:PGU131091 PQO131091:PQQ131091 QAK131091:QAM131091 QKG131091:QKI131091 QUC131091:QUE131091 RDY131091:REA131091 RNU131091:RNW131091 RXQ131091:RXS131091 SHM131091:SHO131091 SRI131091:SRK131091 TBE131091:TBG131091 TLA131091:TLC131091 TUW131091:TUY131091 UES131091:UEU131091 UOO131091:UOQ131091 UYK131091:UYM131091 VIG131091:VII131091 VSC131091:VSE131091 WBY131091:WCA131091 WLU131091:WLW131091 WVQ131091:WVS131091 I196627:K196627 JE196627:JG196627 TA196627:TC196627 ACW196627:ACY196627 AMS196627:AMU196627 AWO196627:AWQ196627 BGK196627:BGM196627 BQG196627:BQI196627 CAC196627:CAE196627 CJY196627:CKA196627 CTU196627:CTW196627 DDQ196627:DDS196627 DNM196627:DNO196627 DXI196627:DXK196627 EHE196627:EHG196627 ERA196627:ERC196627 FAW196627:FAY196627 FKS196627:FKU196627 FUO196627:FUQ196627 GEK196627:GEM196627 GOG196627:GOI196627 GYC196627:GYE196627 HHY196627:HIA196627 HRU196627:HRW196627 IBQ196627:IBS196627 ILM196627:ILO196627 IVI196627:IVK196627 JFE196627:JFG196627 JPA196627:JPC196627 JYW196627:JYY196627 KIS196627:KIU196627 KSO196627:KSQ196627 LCK196627:LCM196627 LMG196627:LMI196627 LWC196627:LWE196627 MFY196627:MGA196627 MPU196627:MPW196627 MZQ196627:MZS196627 NJM196627:NJO196627 NTI196627:NTK196627 ODE196627:ODG196627 ONA196627:ONC196627 OWW196627:OWY196627 PGS196627:PGU196627 PQO196627:PQQ196627 QAK196627:QAM196627 QKG196627:QKI196627 QUC196627:QUE196627 RDY196627:REA196627 RNU196627:RNW196627 RXQ196627:RXS196627 SHM196627:SHO196627 SRI196627:SRK196627 TBE196627:TBG196627 TLA196627:TLC196627 TUW196627:TUY196627 UES196627:UEU196627 UOO196627:UOQ196627 UYK196627:UYM196627 VIG196627:VII196627 VSC196627:VSE196627 WBY196627:WCA196627 WLU196627:WLW196627 WVQ196627:WVS196627 I262163:K262163 JE262163:JG262163 TA262163:TC262163 ACW262163:ACY262163 AMS262163:AMU262163 AWO262163:AWQ262163 BGK262163:BGM262163 BQG262163:BQI262163 CAC262163:CAE262163 CJY262163:CKA262163 CTU262163:CTW262163 DDQ262163:DDS262163 DNM262163:DNO262163 DXI262163:DXK262163 EHE262163:EHG262163 ERA262163:ERC262163 FAW262163:FAY262163 FKS262163:FKU262163 FUO262163:FUQ262163 GEK262163:GEM262163 GOG262163:GOI262163 GYC262163:GYE262163 HHY262163:HIA262163 HRU262163:HRW262163 IBQ262163:IBS262163 ILM262163:ILO262163 IVI262163:IVK262163 JFE262163:JFG262163 JPA262163:JPC262163 JYW262163:JYY262163 KIS262163:KIU262163 KSO262163:KSQ262163 LCK262163:LCM262163 LMG262163:LMI262163 LWC262163:LWE262163 MFY262163:MGA262163 MPU262163:MPW262163 MZQ262163:MZS262163 NJM262163:NJO262163 NTI262163:NTK262163 ODE262163:ODG262163 ONA262163:ONC262163 OWW262163:OWY262163 PGS262163:PGU262163 PQO262163:PQQ262163 QAK262163:QAM262163 QKG262163:QKI262163 QUC262163:QUE262163 RDY262163:REA262163 RNU262163:RNW262163 RXQ262163:RXS262163 SHM262163:SHO262163 SRI262163:SRK262163 TBE262163:TBG262163 TLA262163:TLC262163 TUW262163:TUY262163 UES262163:UEU262163 UOO262163:UOQ262163 UYK262163:UYM262163 VIG262163:VII262163 VSC262163:VSE262163 WBY262163:WCA262163 WLU262163:WLW262163 WVQ262163:WVS262163 I327699:K327699 JE327699:JG327699 TA327699:TC327699 ACW327699:ACY327699 AMS327699:AMU327699 AWO327699:AWQ327699 BGK327699:BGM327699 BQG327699:BQI327699 CAC327699:CAE327699 CJY327699:CKA327699 CTU327699:CTW327699 DDQ327699:DDS327699 DNM327699:DNO327699 DXI327699:DXK327699 EHE327699:EHG327699 ERA327699:ERC327699 FAW327699:FAY327699 FKS327699:FKU327699 FUO327699:FUQ327699 GEK327699:GEM327699 GOG327699:GOI327699 GYC327699:GYE327699 HHY327699:HIA327699 HRU327699:HRW327699 IBQ327699:IBS327699 ILM327699:ILO327699 IVI327699:IVK327699 JFE327699:JFG327699 JPA327699:JPC327699 JYW327699:JYY327699 KIS327699:KIU327699 KSO327699:KSQ327699 LCK327699:LCM327699 LMG327699:LMI327699 LWC327699:LWE327699 MFY327699:MGA327699 MPU327699:MPW327699 MZQ327699:MZS327699 NJM327699:NJO327699 NTI327699:NTK327699 ODE327699:ODG327699 ONA327699:ONC327699 OWW327699:OWY327699 PGS327699:PGU327699 PQO327699:PQQ327699 QAK327699:QAM327699 QKG327699:QKI327699 QUC327699:QUE327699 RDY327699:REA327699 RNU327699:RNW327699 RXQ327699:RXS327699 SHM327699:SHO327699 SRI327699:SRK327699 TBE327699:TBG327699 TLA327699:TLC327699 TUW327699:TUY327699 UES327699:UEU327699 UOO327699:UOQ327699 UYK327699:UYM327699 VIG327699:VII327699 VSC327699:VSE327699 WBY327699:WCA327699 WLU327699:WLW327699 WVQ327699:WVS327699 I393235:K393235 JE393235:JG393235 TA393235:TC393235 ACW393235:ACY393235 AMS393235:AMU393235 AWO393235:AWQ393235 BGK393235:BGM393235 BQG393235:BQI393235 CAC393235:CAE393235 CJY393235:CKA393235 CTU393235:CTW393235 DDQ393235:DDS393235 DNM393235:DNO393235 DXI393235:DXK393235 EHE393235:EHG393235 ERA393235:ERC393235 FAW393235:FAY393235 FKS393235:FKU393235 FUO393235:FUQ393235 GEK393235:GEM393235 GOG393235:GOI393235 GYC393235:GYE393235 HHY393235:HIA393235 HRU393235:HRW393235 IBQ393235:IBS393235 ILM393235:ILO393235 IVI393235:IVK393235 JFE393235:JFG393235 JPA393235:JPC393235 JYW393235:JYY393235 KIS393235:KIU393235 KSO393235:KSQ393235 LCK393235:LCM393235 LMG393235:LMI393235 LWC393235:LWE393235 MFY393235:MGA393235 MPU393235:MPW393235 MZQ393235:MZS393235 NJM393235:NJO393235 NTI393235:NTK393235 ODE393235:ODG393235 ONA393235:ONC393235 OWW393235:OWY393235 PGS393235:PGU393235 PQO393235:PQQ393235 QAK393235:QAM393235 QKG393235:QKI393235 QUC393235:QUE393235 RDY393235:REA393235 RNU393235:RNW393235 RXQ393235:RXS393235 SHM393235:SHO393235 SRI393235:SRK393235 TBE393235:TBG393235 TLA393235:TLC393235 TUW393235:TUY393235 UES393235:UEU393235 UOO393235:UOQ393235 UYK393235:UYM393235 VIG393235:VII393235 VSC393235:VSE393235 WBY393235:WCA393235 WLU393235:WLW393235 WVQ393235:WVS393235 I458771:K458771 JE458771:JG458771 TA458771:TC458771 ACW458771:ACY458771 AMS458771:AMU458771 AWO458771:AWQ458771 BGK458771:BGM458771 BQG458771:BQI458771 CAC458771:CAE458771 CJY458771:CKA458771 CTU458771:CTW458771 DDQ458771:DDS458771 DNM458771:DNO458771 DXI458771:DXK458771 EHE458771:EHG458771 ERA458771:ERC458771 FAW458771:FAY458771 FKS458771:FKU458771 FUO458771:FUQ458771 GEK458771:GEM458771 GOG458771:GOI458771 GYC458771:GYE458771 HHY458771:HIA458771 HRU458771:HRW458771 IBQ458771:IBS458771 ILM458771:ILO458771 IVI458771:IVK458771 JFE458771:JFG458771 JPA458771:JPC458771 JYW458771:JYY458771 KIS458771:KIU458771 KSO458771:KSQ458771 LCK458771:LCM458771 LMG458771:LMI458771 LWC458771:LWE458771 MFY458771:MGA458771 MPU458771:MPW458771 MZQ458771:MZS458771 NJM458771:NJO458771 NTI458771:NTK458771 ODE458771:ODG458771 ONA458771:ONC458771 OWW458771:OWY458771 PGS458771:PGU458771 PQO458771:PQQ458771 QAK458771:QAM458771 QKG458771:QKI458771 QUC458771:QUE458771 RDY458771:REA458771 RNU458771:RNW458771 RXQ458771:RXS458771 SHM458771:SHO458771 SRI458771:SRK458771 TBE458771:TBG458771 TLA458771:TLC458771 TUW458771:TUY458771 UES458771:UEU458771 UOO458771:UOQ458771 UYK458771:UYM458771 VIG458771:VII458771 VSC458771:VSE458771 WBY458771:WCA458771 WLU458771:WLW458771 WVQ458771:WVS458771 I524307:K524307 JE524307:JG524307 TA524307:TC524307 ACW524307:ACY524307 AMS524307:AMU524307 AWO524307:AWQ524307 BGK524307:BGM524307 BQG524307:BQI524307 CAC524307:CAE524307 CJY524307:CKA524307 CTU524307:CTW524307 DDQ524307:DDS524307 DNM524307:DNO524307 DXI524307:DXK524307 EHE524307:EHG524307 ERA524307:ERC524307 FAW524307:FAY524307 FKS524307:FKU524307 FUO524307:FUQ524307 GEK524307:GEM524307 GOG524307:GOI524307 GYC524307:GYE524307 HHY524307:HIA524307 HRU524307:HRW524307 IBQ524307:IBS524307 ILM524307:ILO524307 IVI524307:IVK524307 JFE524307:JFG524307 JPA524307:JPC524307 JYW524307:JYY524307 KIS524307:KIU524307 KSO524307:KSQ524307 LCK524307:LCM524307 LMG524307:LMI524307 LWC524307:LWE524307 MFY524307:MGA524307 MPU524307:MPW524307 MZQ524307:MZS524307 NJM524307:NJO524307 NTI524307:NTK524307 ODE524307:ODG524307 ONA524307:ONC524307 OWW524307:OWY524307 PGS524307:PGU524307 PQO524307:PQQ524307 QAK524307:QAM524307 QKG524307:QKI524307 QUC524307:QUE524307 RDY524307:REA524307 RNU524307:RNW524307 RXQ524307:RXS524307 SHM524307:SHO524307 SRI524307:SRK524307 TBE524307:TBG524307 TLA524307:TLC524307 TUW524307:TUY524307 UES524307:UEU524307 UOO524307:UOQ524307 UYK524307:UYM524307 VIG524307:VII524307 VSC524307:VSE524307 WBY524307:WCA524307 WLU524307:WLW524307 WVQ524307:WVS524307 I589843:K589843 JE589843:JG589843 TA589843:TC589843 ACW589843:ACY589843 AMS589843:AMU589843 AWO589843:AWQ589843 BGK589843:BGM589843 BQG589843:BQI589843 CAC589843:CAE589843 CJY589843:CKA589843 CTU589843:CTW589843 DDQ589843:DDS589843 DNM589843:DNO589843 DXI589843:DXK589843 EHE589843:EHG589843 ERA589843:ERC589843 FAW589843:FAY589843 FKS589843:FKU589843 FUO589843:FUQ589843 GEK589843:GEM589843 GOG589843:GOI589843 GYC589843:GYE589843 HHY589843:HIA589843 HRU589843:HRW589843 IBQ589843:IBS589843 ILM589843:ILO589843 IVI589843:IVK589843 JFE589843:JFG589843 JPA589843:JPC589843 JYW589843:JYY589843 KIS589843:KIU589843 KSO589843:KSQ589843 LCK589843:LCM589843 LMG589843:LMI589843 LWC589843:LWE589843 MFY589843:MGA589843 MPU589843:MPW589843 MZQ589843:MZS589843 NJM589843:NJO589843 NTI589843:NTK589843 ODE589843:ODG589843 ONA589843:ONC589843 OWW589843:OWY589843 PGS589843:PGU589843 PQO589843:PQQ589843 QAK589843:QAM589843 QKG589843:QKI589843 QUC589843:QUE589843 RDY589843:REA589843 RNU589843:RNW589843 RXQ589843:RXS589843 SHM589843:SHO589843 SRI589843:SRK589843 TBE589843:TBG589843 TLA589843:TLC589843 TUW589843:TUY589843 UES589843:UEU589843 UOO589843:UOQ589843 UYK589843:UYM589843 VIG589843:VII589843 VSC589843:VSE589843 WBY589843:WCA589843 WLU589843:WLW589843 WVQ589843:WVS589843 I655379:K655379 JE655379:JG655379 TA655379:TC655379 ACW655379:ACY655379 AMS655379:AMU655379 AWO655379:AWQ655379 BGK655379:BGM655379 BQG655379:BQI655379 CAC655379:CAE655379 CJY655379:CKA655379 CTU655379:CTW655379 DDQ655379:DDS655379 DNM655379:DNO655379 DXI655379:DXK655379 EHE655379:EHG655379 ERA655379:ERC655379 FAW655379:FAY655379 FKS655379:FKU655379 FUO655379:FUQ655379 GEK655379:GEM655379 GOG655379:GOI655379 GYC655379:GYE655379 HHY655379:HIA655379 HRU655379:HRW655379 IBQ655379:IBS655379 ILM655379:ILO655379 IVI655379:IVK655379 JFE655379:JFG655379 JPA655379:JPC655379 JYW655379:JYY655379 KIS655379:KIU655379 KSO655379:KSQ655379 LCK655379:LCM655379 LMG655379:LMI655379 LWC655379:LWE655379 MFY655379:MGA655379 MPU655379:MPW655379 MZQ655379:MZS655379 NJM655379:NJO655379 NTI655379:NTK655379 ODE655379:ODG655379 ONA655379:ONC655379 OWW655379:OWY655379 PGS655379:PGU655379 PQO655379:PQQ655379 QAK655379:QAM655379 QKG655379:QKI655379 QUC655379:QUE655379 RDY655379:REA655379 RNU655379:RNW655379 RXQ655379:RXS655379 SHM655379:SHO655379 SRI655379:SRK655379 TBE655379:TBG655379 TLA655379:TLC655379 TUW655379:TUY655379 UES655379:UEU655379 UOO655379:UOQ655379 UYK655379:UYM655379 VIG655379:VII655379 VSC655379:VSE655379 WBY655379:WCA655379 WLU655379:WLW655379 WVQ655379:WVS655379 I720915:K720915 JE720915:JG720915 TA720915:TC720915 ACW720915:ACY720915 AMS720915:AMU720915 AWO720915:AWQ720915 BGK720915:BGM720915 BQG720915:BQI720915 CAC720915:CAE720915 CJY720915:CKA720915 CTU720915:CTW720915 DDQ720915:DDS720915 DNM720915:DNO720915 DXI720915:DXK720915 EHE720915:EHG720915 ERA720915:ERC720915 FAW720915:FAY720915 FKS720915:FKU720915 FUO720915:FUQ720915 GEK720915:GEM720915 GOG720915:GOI720915 GYC720915:GYE720915 HHY720915:HIA720915 HRU720915:HRW720915 IBQ720915:IBS720915 ILM720915:ILO720915 IVI720915:IVK720915 JFE720915:JFG720915 JPA720915:JPC720915 JYW720915:JYY720915 KIS720915:KIU720915 KSO720915:KSQ720915 LCK720915:LCM720915 LMG720915:LMI720915 LWC720915:LWE720915 MFY720915:MGA720915 MPU720915:MPW720915 MZQ720915:MZS720915 NJM720915:NJO720915 NTI720915:NTK720915 ODE720915:ODG720915 ONA720915:ONC720915 OWW720915:OWY720915 PGS720915:PGU720915 PQO720915:PQQ720915 QAK720915:QAM720915 QKG720915:QKI720915 QUC720915:QUE720915 RDY720915:REA720915 RNU720915:RNW720915 RXQ720915:RXS720915 SHM720915:SHO720915 SRI720915:SRK720915 TBE720915:TBG720915 TLA720915:TLC720915 TUW720915:TUY720915 UES720915:UEU720915 UOO720915:UOQ720915 UYK720915:UYM720915 VIG720915:VII720915 VSC720915:VSE720915 WBY720915:WCA720915 WLU720915:WLW720915 WVQ720915:WVS720915 I786451:K786451 JE786451:JG786451 TA786451:TC786451 ACW786451:ACY786451 AMS786451:AMU786451 AWO786451:AWQ786451 BGK786451:BGM786451 BQG786451:BQI786451 CAC786451:CAE786451 CJY786451:CKA786451 CTU786451:CTW786451 DDQ786451:DDS786451 DNM786451:DNO786451 DXI786451:DXK786451 EHE786451:EHG786451 ERA786451:ERC786451 FAW786451:FAY786451 FKS786451:FKU786451 FUO786451:FUQ786451 GEK786451:GEM786451 GOG786451:GOI786451 GYC786451:GYE786451 HHY786451:HIA786451 HRU786451:HRW786451 IBQ786451:IBS786451 ILM786451:ILO786451 IVI786451:IVK786451 JFE786451:JFG786451 JPA786451:JPC786451 JYW786451:JYY786451 KIS786451:KIU786451 KSO786451:KSQ786451 LCK786451:LCM786451 LMG786451:LMI786451 LWC786451:LWE786451 MFY786451:MGA786451 MPU786451:MPW786451 MZQ786451:MZS786451 NJM786451:NJO786451 NTI786451:NTK786451 ODE786451:ODG786451 ONA786451:ONC786451 OWW786451:OWY786451 PGS786451:PGU786451 PQO786451:PQQ786451 QAK786451:QAM786451 QKG786451:QKI786451 QUC786451:QUE786451 RDY786451:REA786451 RNU786451:RNW786451 RXQ786451:RXS786451 SHM786451:SHO786451 SRI786451:SRK786451 TBE786451:TBG786451 TLA786451:TLC786451 TUW786451:TUY786451 UES786451:UEU786451 UOO786451:UOQ786451 UYK786451:UYM786451 VIG786451:VII786451 VSC786451:VSE786451 WBY786451:WCA786451 WLU786451:WLW786451 WVQ786451:WVS786451 I851987:K851987 JE851987:JG851987 TA851987:TC851987 ACW851987:ACY851987 AMS851987:AMU851987 AWO851987:AWQ851987 BGK851987:BGM851987 BQG851987:BQI851987 CAC851987:CAE851987 CJY851987:CKA851987 CTU851987:CTW851987 DDQ851987:DDS851987 DNM851987:DNO851987 DXI851987:DXK851987 EHE851987:EHG851987 ERA851987:ERC851987 FAW851987:FAY851987 FKS851987:FKU851987 FUO851987:FUQ851987 GEK851987:GEM851987 GOG851987:GOI851987 GYC851987:GYE851987 HHY851987:HIA851987 HRU851987:HRW851987 IBQ851987:IBS851987 ILM851987:ILO851987 IVI851987:IVK851987 JFE851987:JFG851987 JPA851987:JPC851987 JYW851987:JYY851987 KIS851987:KIU851987 KSO851987:KSQ851987 LCK851987:LCM851987 LMG851987:LMI851987 LWC851987:LWE851987 MFY851987:MGA851987 MPU851987:MPW851987 MZQ851987:MZS851987 NJM851987:NJO851987 NTI851987:NTK851987 ODE851987:ODG851987 ONA851987:ONC851987 OWW851987:OWY851987 PGS851987:PGU851987 PQO851987:PQQ851987 QAK851987:QAM851987 QKG851987:QKI851987 QUC851987:QUE851987 RDY851987:REA851987 RNU851987:RNW851987 RXQ851987:RXS851987 SHM851987:SHO851987 SRI851987:SRK851987 TBE851987:TBG851987 TLA851987:TLC851987 TUW851987:TUY851987 UES851987:UEU851987 UOO851987:UOQ851987 UYK851987:UYM851987 VIG851987:VII851987 VSC851987:VSE851987 WBY851987:WCA851987 WLU851987:WLW851987 WVQ851987:WVS851987 I917523:K917523 JE917523:JG917523 TA917523:TC917523 ACW917523:ACY917523 AMS917523:AMU917523 AWO917523:AWQ917523 BGK917523:BGM917523 BQG917523:BQI917523 CAC917523:CAE917523 CJY917523:CKA917523 CTU917523:CTW917523 DDQ917523:DDS917523 DNM917523:DNO917523 DXI917523:DXK917523 EHE917523:EHG917523 ERA917523:ERC917523 FAW917523:FAY917523 FKS917523:FKU917523 FUO917523:FUQ917523 GEK917523:GEM917523 GOG917523:GOI917523 GYC917523:GYE917523 HHY917523:HIA917523 HRU917523:HRW917523 IBQ917523:IBS917523 ILM917523:ILO917523 IVI917523:IVK917523 JFE917523:JFG917523 JPA917523:JPC917523 JYW917523:JYY917523 KIS917523:KIU917523 KSO917523:KSQ917523 LCK917523:LCM917523 LMG917523:LMI917523 LWC917523:LWE917523 MFY917523:MGA917523 MPU917523:MPW917523 MZQ917523:MZS917523 NJM917523:NJO917523 NTI917523:NTK917523 ODE917523:ODG917523 ONA917523:ONC917523 OWW917523:OWY917523 PGS917523:PGU917523 PQO917523:PQQ917523 QAK917523:QAM917523 QKG917523:QKI917523 QUC917523:QUE917523 RDY917523:REA917523 RNU917523:RNW917523 RXQ917523:RXS917523 SHM917523:SHO917523 SRI917523:SRK917523 TBE917523:TBG917523 TLA917523:TLC917523 TUW917523:TUY917523 UES917523:UEU917523 UOO917523:UOQ917523 UYK917523:UYM917523 VIG917523:VII917523 VSC917523:VSE917523 WBY917523:WCA917523 WLU917523:WLW917523 WVQ917523:WVS917523 I983059:K983059 JE983059:JG983059 TA983059:TC983059 ACW983059:ACY983059 AMS983059:AMU983059 AWO983059:AWQ983059 BGK983059:BGM983059 BQG983059:BQI983059 CAC983059:CAE983059 CJY983059:CKA983059 CTU983059:CTW983059 DDQ983059:DDS983059 DNM983059:DNO983059 DXI983059:DXK983059 EHE983059:EHG983059 ERA983059:ERC983059 FAW983059:FAY983059 FKS983059:FKU983059 FUO983059:FUQ983059 GEK983059:GEM983059 GOG983059:GOI983059 GYC983059:GYE983059 HHY983059:HIA983059 HRU983059:HRW983059 IBQ983059:IBS983059 ILM983059:ILO983059 IVI983059:IVK983059 JFE983059:JFG983059 JPA983059:JPC983059 JYW983059:JYY983059 KIS983059:KIU983059 KSO983059:KSQ983059 LCK983059:LCM983059 LMG983059:LMI983059 LWC983059:LWE983059 MFY983059:MGA983059 MPU983059:MPW983059 MZQ983059:MZS983059 NJM983059:NJO983059 NTI983059:NTK983059 ODE983059:ODG983059 ONA983059:ONC983059 OWW983059:OWY983059 PGS983059:PGU983059 PQO983059:PQQ983059 QAK983059:QAM983059 QKG983059:QKI983059 QUC983059:QUE983059 RDY983059:REA983059 RNU983059:RNW983059 RXQ983059:RXS983059 SHM983059:SHO983059 SRI983059:SRK983059 TBE983059:TBG983059 TLA983059:TLC983059 TUW983059:TUY983059 UES983059:UEU983059 UOO983059:UOQ983059 UYK983059:UYM983059 VIG983059:VII983059 VSC983059:VSE983059 WBY983059:WCA983059 WLU983059:WLW983059 WVQ983059:WVS983059">
      <formula1>COUNTA(C12:H12)=2</formula1>
    </dataValidation>
    <dataValidation type="custom" allowBlank="1" showInputMessage="1" showErrorMessage="1" sqref="F12:H12 JB12:JD12 SX12:SZ12 ACT12:ACV12 AMP12:AMR12 AWL12:AWN12 BGH12:BGJ12 BQD12:BQF12 BZZ12:CAB12 CJV12:CJX12 CTR12:CTT12 DDN12:DDP12 DNJ12:DNL12 DXF12:DXH12 EHB12:EHD12 EQX12:EQZ12 FAT12:FAV12 FKP12:FKR12 FUL12:FUN12 GEH12:GEJ12 GOD12:GOF12 GXZ12:GYB12 HHV12:HHX12 HRR12:HRT12 IBN12:IBP12 ILJ12:ILL12 IVF12:IVH12 JFB12:JFD12 JOX12:JOZ12 JYT12:JYV12 KIP12:KIR12 KSL12:KSN12 LCH12:LCJ12 LMD12:LMF12 LVZ12:LWB12 MFV12:MFX12 MPR12:MPT12 MZN12:MZP12 NJJ12:NJL12 NTF12:NTH12 ODB12:ODD12 OMX12:OMZ12 OWT12:OWV12 PGP12:PGR12 PQL12:PQN12 QAH12:QAJ12 QKD12:QKF12 QTZ12:QUB12 RDV12:RDX12 RNR12:RNT12 RXN12:RXP12 SHJ12:SHL12 SRF12:SRH12 TBB12:TBD12 TKX12:TKZ12 TUT12:TUV12 UEP12:UER12 UOL12:UON12 UYH12:UYJ12 VID12:VIF12 VRZ12:VSB12 WBV12:WBX12 WLR12:WLT12 WVN12:WVP12 F65548:H65548 JB65548:JD65548 SX65548:SZ65548 ACT65548:ACV65548 AMP65548:AMR65548 AWL65548:AWN65548 BGH65548:BGJ65548 BQD65548:BQF65548 BZZ65548:CAB65548 CJV65548:CJX65548 CTR65548:CTT65548 DDN65548:DDP65548 DNJ65548:DNL65548 DXF65548:DXH65548 EHB65548:EHD65548 EQX65548:EQZ65548 FAT65548:FAV65548 FKP65548:FKR65548 FUL65548:FUN65548 GEH65548:GEJ65548 GOD65548:GOF65548 GXZ65548:GYB65548 HHV65548:HHX65548 HRR65548:HRT65548 IBN65548:IBP65548 ILJ65548:ILL65548 IVF65548:IVH65548 JFB65548:JFD65548 JOX65548:JOZ65548 JYT65548:JYV65548 KIP65548:KIR65548 KSL65548:KSN65548 LCH65548:LCJ65548 LMD65548:LMF65548 LVZ65548:LWB65548 MFV65548:MFX65548 MPR65548:MPT65548 MZN65548:MZP65548 NJJ65548:NJL65548 NTF65548:NTH65548 ODB65548:ODD65548 OMX65548:OMZ65548 OWT65548:OWV65548 PGP65548:PGR65548 PQL65548:PQN65548 QAH65548:QAJ65548 QKD65548:QKF65548 QTZ65548:QUB65548 RDV65548:RDX65548 RNR65548:RNT65548 RXN65548:RXP65548 SHJ65548:SHL65548 SRF65548:SRH65548 TBB65548:TBD65548 TKX65548:TKZ65548 TUT65548:TUV65548 UEP65548:UER65548 UOL65548:UON65548 UYH65548:UYJ65548 VID65548:VIF65548 VRZ65548:VSB65548 WBV65548:WBX65548 WLR65548:WLT65548 WVN65548:WVP65548 F131084:H131084 JB131084:JD131084 SX131084:SZ131084 ACT131084:ACV131084 AMP131084:AMR131084 AWL131084:AWN131084 BGH131084:BGJ131084 BQD131084:BQF131084 BZZ131084:CAB131084 CJV131084:CJX131084 CTR131084:CTT131084 DDN131084:DDP131084 DNJ131084:DNL131084 DXF131084:DXH131084 EHB131084:EHD131084 EQX131084:EQZ131084 FAT131084:FAV131084 FKP131084:FKR131084 FUL131084:FUN131084 GEH131084:GEJ131084 GOD131084:GOF131084 GXZ131084:GYB131084 HHV131084:HHX131084 HRR131084:HRT131084 IBN131084:IBP131084 ILJ131084:ILL131084 IVF131084:IVH131084 JFB131084:JFD131084 JOX131084:JOZ131084 JYT131084:JYV131084 KIP131084:KIR131084 KSL131084:KSN131084 LCH131084:LCJ131084 LMD131084:LMF131084 LVZ131084:LWB131084 MFV131084:MFX131084 MPR131084:MPT131084 MZN131084:MZP131084 NJJ131084:NJL131084 NTF131084:NTH131084 ODB131084:ODD131084 OMX131084:OMZ131084 OWT131084:OWV131084 PGP131084:PGR131084 PQL131084:PQN131084 QAH131084:QAJ131084 QKD131084:QKF131084 QTZ131084:QUB131084 RDV131084:RDX131084 RNR131084:RNT131084 RXN131084:RXP131084 SHJ131084:SHL131084 SRF131084:SRH131084 TBB131084:TBD131084 TKX131084:TKZ131084 TUT131084:TUV131084 UEP131084:UER131084 UOL131084:UON131084 UYH131084:UYJ131084 VID131084:VIF131084 VRZ131084:VSB131084 WBV131084:WBX131084 WLR131084:WLT131084 WVN131084:WVP131084 F196620:H196620 JB196620:JD196620 SX196620:SZ196620 ACT196620:ACV196620 AMP196620:AMR196620 AWL196620:AWN196620 BGH196620:BGJ196620 BQD196620:BQF196620 BZZ196620:CAB196620 CJV196620:CJX196620 CTR196620:CTT196620 DDN196620:DDP196620 DNJ196620:DNL196620 DXF196620:DXH196620 EHB196620:EHD196620 EQX196620:EQZ196620 FAT196620:FAV196620 FKP196620:FKR196620 FUL196620:FUN196620 GEH196620:GEJ196620 GOD196620:GOF196620 GXZ196620:GYB196620 HHV196620:HHX196620 HRR196620:HRT196620 IBN196620:IBP196620 ILJ196620:ILL196620 IVF196620:IVH196620 JFB196620:JFD196620 JOX196620:JOZ196620 JYT196620:JYV196620 KIP196620:KIR196620 KSL196620:KSN196620 LCH196620:LCJ196620 LMD196620:LMF196620 LVZ196620:LWB196620 MFV196620:MFX196620 MPR196620:MPT196620 MZN196620:MZP196620 NJJ196620:NJL196620 NTF196620:NTH196620 ODB196620:ODD196620 OMX196620:OMZ196620 OWT196620:OWV196620 PGP196620:PGR196620 PQL196620:PQN196620 QAH196620:QAJ196620 QKD196620:QKF196620 QTZ196620:QUB196620 RDV196620:RDX196620 RNR196620:RNT196620 RXN196620:RXP196620 SHJ196620:SHL196620 SRF196620:SRH196620 TBB196620:TBD196620 TKX196620:TKZ196620 TUT196620:TUV196620 UEP196620:UER196620 UOL196620:UON196620 UYH196620:UYJ196620 VID196620:VIF196620 VRZ196620:VSB196620 WBV196620:WBX196620 WLR196620:WLT196620 WVN196620:WVP196620 F262156:H262156 JB262156:JD262156 SX262156:SZ262156 ACT262156:ACV262156 AMP262156:AMR262156 AWL262156:AWN262156 BGH262156:BGJ262156 BQD262156:BQF262156 BZZ262156:CAB262156 CJV262156:CJX262156 CTR262156:CTT262156 DDN262156:DDP262156 DNJ262156:DNL262156 DXF262156:DXH262156 EHB262156:EHD262156 EQX262156:EQZ262156 FAT262156:FAV262156 FKP262156:FKR262156 FUL262156:FUN262156 GEH262156:GEJ262156 GOD262156:GOF262156 GXZ262156:GYB262156 HHV262156:HHX262156 HRR262156:HRT262156 IBN262156:IBP262156 ILJ262156:ILL262156 IVF262156:IVH262156 JFB262156:JFD262156 JOX262156:JOZ262156 JYT262156:JYV262156 KIP262156:KIR262156 KSL262156:KSN262156 LCH262156:LCJ262156 LMD262156:LMF262156 LVZ262156:LWB262156 MFV262156:MFX262156 MPR262156:MPT262156 MZN262156:MZP262156 NJJ262156:NJL262156 NTF262156:NTH262156 ODB262156:ODD262156 OMX262156:OMZ262156 OWT262156:OWV262156 PGP262156:PGR262156 PQL262156:PQN262156 QAH262156:QAJ262156 QKD262156:QKF262156 QTZ262156:QUB262156 RDV262156:RDX262156 RNR262156:RNT262156 RXN262156:RXP262156 SHJ262156:SHL262156 SRF262156:SRH262156 TBB262156:TBD262156 TKX262156:TKZ262156 TUT262156:TUV262156 UEP262156:UER262156 UOL262156:UON262156 UYH262156:UYJ262156 VID262156:VIF262156 VRZ262156:VSB262156 WBV262156:WBX262156 WLR262156:WLT262156 WVN262156:WVP262156 F327692:H327692 JB327692:JD327692 SX327692:SZ327692 ACT327692:ACV327692 AMP327692:AMR327692 AWL327692:AWN327692 BGH327692:BGJ327692 BQD327692:BQF327692 BZZ327692:CAB327692 CJV327692:CJX327692 CTR327692:CTT327692 DDN327692:DDP327692 DNJ327692:DNL327692 DXF327692:DXH327692 EHB327692:EHD327692 EQX327692:EQZ327692 FAT327692:FAV327692 FKP327692:FKR327692 FUL327692:FUN327692 GEH327692:GEJ327692 GOD327692:GOF327692 GXZ327692:GYB327692 HHV327692:HHX327692 HRR327692:HRT327692 IBN327692:IBP327692 ILJ327692:ILL327692 IVF327692:IVH327692 JFB327692:JFD327692 JOX327692:JOZ327692 JYT327692:JYV327692 KIP327692:KIR327692 KSL327692:KSN327692 LCH327692:LCJ327692 LMD327692:LMF327692 LVZ327692:LWB327692 MFV327692:MFX327692 MPR327692:MPT327692 MZN327692:MZP327692 NJJ327692:NJL327692 NTF327692:NTH327692 ODB327692:ODD327692 OMX327692:OMZ327692 OWT327692:OWV327692 PGP327692:PGR327692 PQL327692:PQN327692 QAH327692:QAJ327692 QKD327692:QKF327692 QTZ327692:QUB327692 RDV327692:RDX327692 RNR327692:RNT327692 RXN327692:RXP327692 SHJ327692:SHL327692 SRF327692:SRH327692 TBB327692:TBD327692 TKX327692:TKZ327692 TUT327692:TUV327692 UEP327692:UER327692 UOL327692:UON327692 UYH327692:UYJ327692 VID327692:VIF327692 VRZ327692:VSB327692 WBV327692:WBX327692 WLR327692:WLT327692 WVN327692:WVP327692 F393228:H393228 JB393228:JD393228 SX393228:SZ393228 ACT393228:ACV393228 AMP393228:AMR393228 AWL393228:AWN393228 BGH393228:BGJ393228 BQD393228:BQF393228 BZZ393228:CAB393228 CJV393228:CJX393228 CTR393228:CTT393228 DDN393228:DDP393228 DNJ393228:DNL393228 DXF393228:DXH393228 EHB393228:EHD393228 EQX393228:EQZ393228 FAT393228:FAV393228 FKP393228:FKR393228 FUL393228:FUN393228 GEH393228:GEJ393228 GOD393228:GOF393228 GXZ393228:GYB393228 HHV393228:HHX393228 HRR393228:HRT393228 IBN393228:IBP393228 ILJ393228:ILL393228 IVF393228:IVH393228 JFB393228:JFD393228 JOX393228:JOZ393228 JYT393228:JYV393228 KIP393228:KIR393228 KSL393228:KSN393228 LCH393228:LCJ393228 LMD393228:LMF393228 LVZ393228:LWB393228 MFV393228:MFX393228 MPR393228:MPT393228 MZN393228:MZP393228 NJJ393228:NJL393228 NTF393228:NTH393228 ODB393228:ODD393228 OMX393228:OMZ393228 OWT393228:OWV393228 PGP393228:PGR393228 PQL393228:PQN393228 QAH393228:QAJ393228 QKD393228:QKF393228 QTZ393228:QUB393228 RDV393228:RDX393228 RNR393228:RNT393228 RXN393228:RXP393228 SHJ393228:SHL393228 SRF393228:SRH393228 TBB393228:TBD393228 TKX393228:TKZ393228 TUT393228:TUV393228 UEP393228:UER393228 UOL393228:UON393228 UYH393228:UYJ393228 VID393228:VIF393228 VRZ393228:VSB393228 WBV393228:WBX393228 WLR393228:WLT393228 WVN393228:WVP393228 F458764:H458764 JB458764:JD458764 SX458764:SZ458764 ACT458764:ACV458764 AMP458764:AMR458764 AWL458764:AWN458764 BGH458764:BGJ458764 BQD458764:BQF458764 BZZ458764:CAB458764 CJV458764:CJX458764 CTR458764:CTT458764 DDN458764:DDP458764 DNJ458764:DNL458764 DXF458764:DXH458764 EHB458764:EHD458764 EQX458764:EQZ458764 FAT458764:FAV458764 FKP458764:FKR458764 FUL458764:FUN458764 GEH458764:GEJ458764 GOD458764:GOF458764 GXZ458764:GYB458764 HHV458764:HHX458764 HRR458764:HRT458764 IBN458764:IBP458764 ILJ458764:ILL458764 IVF458764:IVH458764 JFB458764:JFD458764 JOX458764:JOZ458764 JYT458764:JYV458764 KIP458764:KIR458764 KSL458764:KSN458764 LCH458764:LCJ458764 LMD458764:LMF458764 LVZ458764:LWB458764 MFV458764:MFX458764 MPR458764:MPT458764 MZN458764:MZP458764 NJJ458764:NJL458764 NTF458764:NTH458764 ODB458764:ODD458764 OMX458764:OMZ458764 OWT458764:OWV458764 PGP458764:PGR458764 PQL458764:PQN458764 QAH458764:QAJ458764 QKD458764:QKF458764 QTZ458764:QUB458764 RDV458764:RDX458764 RNR458764:RNT458764 RXN458764:RXP458764 SHJ458764:SHL458764 SRF458764:SRH458764 TBB458764:TBD458764 TKX458764:TKZ458764 TUT458764:TUV458764 UEP458764:UER458764 UOL458764:UON458764 UYH458764:UYJ458764 VID458764:VIF458764 VRZ458764:VSB458764 WBV458764:WBX458764 WLR458764:WLT458764 WVN458764:WVP458764 F524300:H524300 JB524300:JD524300 SX524300:SZ524300 ACT524300:ACV524300 AMP524300:AMR524300 AWL524300:AWN524300 BGH524300:BGJ524300 BQD524300:BQF524300 BZZ524300:CAB524300 CJV524300:CJX524300 CTR524300:CTT524300 DDN524300:DDP524300 DNJ524300:DNL524300 DXF524300:DXH524300 EHB524300:EHD524300 EQX524300:EQZ524300 FAT524300:FAV524300 FKP524300:FKR524300 FUL524300:FUN524300 GEH524300:GEJ524300 GOD524300:GOF524300 GXZ524300:GYB524300 HHV524300:HHX524300 HRR524300:HRT524300 IBN524300:IBP524300 ILJ524300:ILL524300 IVF524300:IVH524300 JFB524300:JFD524300 JOX524300:JOZ524300 JYT524300:JYV524300 KIP524300:KIR524300 KSL524300:KSN524300 LCH524300:LCJ524300 LMD524300:LMF524300 LVZ524300:LWB524300 MFV524300:MFX524300 MPR524300:MPT524300 MZN524300:MZP524300 NJJ524300:NJL524300 NTF524300:NTH524300 ODB524300:ODD524300 OMX524300:OMZ524300 OWT524300:OWV524300 PGP524300:PGR524300 PQL524300:PQN524300 QAH524300:QAJ524300 QKD524300:QKF524300 QTZ524300:QUB524300 RDV524300:RDX524300 RNR524300:RNT524300 RXN524300:RXP524300 SHJ524300:SHL524300 SRF524300:SRH524300 TBB524300:TBD524300 TKX524300:TKZ524300 TUT524300:TUV524300 UEP524300:UER524300 UOL524300:UON524300 UYH524300:UYJ524300 VID524300:VIF524300 VRZ524300:VSB524300 WBV524300:WBX524300 WLR524300:WLT524300 WVN524300:WVP524300 F589836:H589836 JB589836:JD589836 SX589836:SZ589836 ACT589836:ACV589836 AMP589836:AMR589836 AWL589836:AWN589836 BGH589836:BGJ589836 BQD589836:BQF589836 BZZ589836:CAB589836 CJV589836:CJX589836 CTR589836:CTT589836 DDN589836:DDP589836 DNJ589836:DNL589836 DXF589836:DXH589836 EHB589836:EHD589836 EQX589836:EQZ589836 FAT589836:FAV589836 FKP589836:FKR589836 FUL589836:FUN589836 GEH589836:GEJ589836 GOD589836:GOF589836 GXZ589836:GYB589836 HHV589836:HHX589836 HRR589836:HRT589836 IBN589836:IBP589836 ILJ589836:ILL589836 IVF589836:IVH589836 JFB589836:JFD589836 JOX589836:JOZ589836 JYT589836:JYV589836 KIP589836:KIR589836 KSL589836:KSN589836 LCH589836:LCJ589836 LMD589836:LMF589836 LVZ589836:LWB589836 MFV589836:MFX589836 MPR589836:MPT589836 MZN589836:MZP589836 NJJ589836:NJL589836 NTF589836:NTH589836 ODB589836:ODD589836 OMX589836:OMZ589836 OWT589836:OWV589836 PGP589836:PGR589836 PQL589836:PQN589836 QAH589836:QAJ589836 QKD589836:QKF589836 QTZ589836:QUB589836 RDV589836:RDX589836 RNR589836:RNT589836 RXN589836:RXP589836 SHJ589836:SHL589836 SRF589836:SRH589836 TBB589836:TBD589836 TKX589836:TKZ589836 TUT589836:TUV589836 UEP589836:UER589836 UOL589836:UON589836 UYH589836:UYJ589836 VID589836:VIF589836 VRZ589836:VSB589836 WBV589836:WBX589836 WLR589836:WLT589836 WVN589836:WVP589836 F655372:H655372 JB655372:JD655372 SX655372:SZ655372 ACT655372:ACV655372 AMP655372:AMR655372 AWL655372:AWN655372 BGH655372:BGJ655372 BQD655372:BQF655372 BZZ655372:CAB655372 CJV655372:CJX655372 CTR655372:CTT655372 DDN655372:DDP655372 DNJ655372:DNL655372 DXF655372:DXH655372 EHB655372:EHD655372 EQX655372:EQZ655372 FAT655372:FAV655372 FKP655372:FKR655372 FUL655372:FUN655372 GEH655372:GEJ655372 GOD655372:GOF655372 GXZ655372:GYB655372 HHV655372:HHX655372 HRR655372:HRT655372 IBN655372:IBP655372 ILJ655372:ILL655372 IVF655372:IVH655372 JFB655372:JFD655372 JOX655372:JOZ655372 JYT655372:JYV655372 KIP655372:KIR655372 KSL655372:KSN655372 LCH655372:LCJ655372 LMD655372:LMF655372 LVZ655372:LWB655372 MFV655372:MFX655372 MPR655372:MPT655372 MZN655372:MZP655372 NJJ655372:NJL655372 NTF655372:NTH655372 ODB655372:ODD655372 OMX655372:OMZ655372 OWT655372:OWV655372 PGP655372:PGR655372 PQL655372:PQN655372 QAH655372:QAJ655372 QKD655372:QKF655372 QTZ655372:QUB655372 RDV655372:RDX655372 RNR655372:RNT655372 RXN655372:RXP655372 SHJ655372:SHL655372 SRF655372:SRH655372 TBB655372:TBD655372 TKX655372:TKZ655372 TUT655372:TUV655372 UEP655372:UER655372 UOL655372:UON655372 UYH655372:UYJ655372 VID655372:VIF655372 VRZ655372:VSB655372 WBV655372:WBX655372 WLR655372:WLT655372 WVN655372:WVP655372 F720908:H720908 JB720908:JD720908 SX720908:SZ720908 ACT720908:ACV720908 AMP720908:AMR720908 AWL720908:AWN720908 BGH720908:BGJ720908 BQD720908:BQF720908 BZZ720908:CAB720908 CJV720908:CJX720908 CTR720908:CTT720908 DDN720908:DDP720908 DNJ720908:DNL720908 DXF720908:DXH720908 EHB720908:EHD720908 EQX720908:EQZ720908 FAT720908:FAV720908 FKP720908:FKR720908 FUL720908:FUN720908 GEH720908:GEJ720908 GOD720908:GOF720908 GXZ720908:GYB720908 HHV720908:HHX720908 HRR720908:HRT720908 IBN720908:IBP720908 ILJ720908:ILL720908 IVF720908:IVH720908 JFB720908:JFD720908 JOX720908:JOZ720908 JYT720908:JYV720908 KIP720908:KIR720908 KSL720908:KSN720908 LCH720908:LCJ720908 LMD720908:LMF720908 LVZ720908:LWB720908 MFV720908:MFX720908 MPR720908:MPT720908 MZN720908:MZP720908 NJJ720908:NJL720908 NTF720908:NTH720908 ODB720908:ODD720908 OMX720908:OMZ720908 OWT720908:OWV720908 PGP720908:PGR720908 PQL720908:PQN720908 QAH720908:QAJ720908 QKD720908:QKF720908 QTZ720908:QUB720908 RDV720908:RDX720908 RNR720908:RNT720908 RXN720908:RXP720908 SHJ720908:SHL720908 SRF720908:SRH720908 TBB720908:TBD720908 TKX720908:TKZ720908 TUT720908:TUV720908 UEP720908:UER720908 UOL720908:UON720908 UYH720908:UYJ720908 VID720908:VIF720908 VRZ720908:VSB720908 WBV720908:WBX720908 WLR720908:WLT720908 WVN720908:WVP720908 F786444:H786444 JB786444:JD786444 SX786444:SZ786444 ACT786444:ACV786444 AMP786444:AMR786444 AWL786444:AWN786444 BGH786444:BGJ786444 BQD786444:BQF786444 BZZ786444:CAB786444 CJV786444:CJX786444 CTR786444:CTT786444 DDN786444:DDP786444 DNJ786444:DNL786444 DXF786444:DXH786444 EHB786444:EHD786444 EQX786444:EQZ786444 FAT786444:FAV786444 FKP786444:FKR786444 FUL786444:FUN786444 GEH786444:GEJ786444 GOD786444:GOF786444 GXZ786444:GYB786444 HHV786444:HHX786444 HRR786444:HRT786444 IBN786444:IBP786444 ILJ786444:ILL786444 IVF786444:IVH786444 JFB786444:JFD786444 JOX786444:JOZ786444 JYT786444:JYV786444 KIP786444:KIR786444 KSL786444:KSN786444 LCH786444:LCJ786444 LMD786444:LMF786444 LVZ786444:LWB786444 MFV786444:MFX786444 MPR786444:MPT786444 MZN786444:MZP786444 NJJ786444:NJL786444 NTF786444:NTH786444 ODB786444:ODD786444 OMX786444:OMZ786444 OWT786444:OWV786444 PGP786444:PGR786444 PQL786444:PQN786444 QAH786444:QAJ786444 QKD786444:QKF786444 QTZ786444:QUB786444 RDV786444:RDX786444 RNR786444:RNT786444 RXN786444:RXP786444 SHJ786444:SHL786444 SRF786444:SRH786444 TBB786444:TBD786444 TKX786444:TKZ786444 TUT786444:TUV786444 UEP786444:UER786444 UOL786444:UON786444 UYH786444:UYJ786444 VID786444:VIF786444 VRZ786444:VSB786444 WBV786444:WBX786444 WLR786444:WLT786444 WVN786444:WVP786444 F851980:H851980 JB851980:JD851980 SX851980:SZ851980 ACT851980:ACV851980 AMP851980:AMR851980 AWL851980:AWN851980 BGH851980:BGJ851980 BQD851980:BQF851980 BZZ851980:CAB851980 CJV851980:CJX851980 CTR851980:CTT851980 DDN851980:DDP851980 DNJ851980:DNL851980 DXF851980:DXH851980 EHB851980:EHD851980 EQX851980:EQZ851980 FAT851980:FAV851980 FKP851980:FKR851980 FUL851980:FUN851980 GEH851980:GEJ851980 GOD851980:GOF851980 GXZ851980:GYB851980 HHV851980:HHX851980 HRR851980:HRT851980 IBN851980:IBP851980 ILJ851980:ILL851980 IVF851980:IVH851980 JFB851980:JFD851980 JOX851980:JOZ851980 JYT851980:JYV851980 KIP851980:KIR851980 KSL851980:KSN851980 LCH851980:LCJ851980 LMD851980:LMF851980 LVZ851980:LWB851980 MFV851980:MFX851980 MPR851980:MPT851980 MZN851980:MZP851980 NJJ851980:NJL851980 NTF851980:NTH851980 ODB851980:ODD851980 OMX851980:OMZ851980 OWT851980:OWV851980 PGP851980:PGR851980 PQL851980:PQN851980 QAH851980:QAJ851980 QKD851980:QKF851980 QTZ851980:QUB851980 RDV851980:RDX851980 RNR851980:RNT851980 RXN851980:RXP851980 SHJ851980:SHL851980 SRF851980:SRH851980 TBB851980:TBD851980 TKX851980:TKZ851980 TUT851980:TUV851980 UEP851980:UER851980 UOL851980:UON851980 UYH851980:UYJ851980 VID851980:VIF851980 VRZ851980:VSB851980 WBV851980:WBX851980 WLR851980:WLT851980 WVN851980:WVP851980 F917516:H917516 JB917516:JD917516 SX917516:SZ917516 ACT917516:ACV917516 AMP917516:AMR917516 AWL917516:AWN917516 BGH917516:BGJ917516 BQD917516:BQF917516 BZZ917516:CAB917516 CJV917516:CJX917516 CTR917516:CTT917516 DDN917516:DDP917516 DNJ917516:DNL917516 DXF917516:DXH917516 EHB917516:EHD917516 EQX917516:EQZ917516 FAT917516:FAV917516 FKP917516:FKR917516 FUL917516:FUN917516 GEH917516:GEJ917516 GOD917516:GOF917516 GXZ917516:GYB917516 HHV917516:HHX917516 HRR917516:HRT917516 IBN917516:IBP917516 ILJ917516:ILL917516 IVF917516:IVH917516 JFB917516:JFD917516 JOX917516:JOZ917516 JYT917516:JYV917516 KIP917516:KIR917516 KSL917516:KSN917516 LCH917516:LCJ917516 LMD917516:LMF917516 LVZ917516:LWB917516 MFV917516:MFX917516 MPR917516:MPT917516 MZN917516:MZP917516 NJJ917516:NJL917516 NTF917516:NTH917516 ODB917516:ODD917516 OMX917516:OMZ917516 OWT917516:OWV917516 PGP917516:PGR917516 PQL917516:PQN917516 QAH917516:QAJ917516 QKD917516:QKF917516 QTZ917516:QUB917516 RDV917516:RDX917516 RNR917516:RNT917516 RXN917516:RXP917516 SHJ917516:SHL917516 SRF917516:SRH917516 TBB917516:TBD917516 TKX917516:TKZ917516 TUT917516:TUV917516 UEP917516:UER917516 UOL917516:UON917516 UYH917516:UYJ917516 VID917516:VIF917516 VRZ917516:VSB917516 WBV917516:WBX917516 WLR917516:WLT917516 WVN917516:WVP917516 F983052:H983052 JB983052:JD983052 SX983052:SZ983052 ACT983052:ACV983052 AMP983052:AMR983052 AWL983052:AWN983052 BGH983052:BGJ983052 BQD983052:BQF983052 BZZ983052:CAB983052 CJV983052:CJX983052 CTR983052:CTT983052 DDN983052:DDP983052 DNJ983052:DNL983052 DXF983052:DXH983052 EHB983052:EHD983052 EQX983052:EQZ983052 FAT983052:FAV983052 FKP983052:FKR983052 FUL983052:FUN983052 GEH983052:GEJ983052 GOD983052:GOF983052 GXZ983052:GYB983052 HHV983052:HHX983052 HRR983052:HRT983052 IBN983052:IBP983052 ILJ983052:ILL983052 IVF983052:IVH983052 JFB983052:JFD983052 JOX983052:JOZ983052 JYT983052:JYV983052 KIP983052:KIR983052 KSL983052:KSN983052 LCH983052:LCJ983052 LMD983052:LMF983052 LVZ983052:LWB983052 MFV983052:MFX983052 MPR983052:MPT983052 MZN983052:MZP983052 NJJ983052:NJL983052 NTF983052:NTH983052 ODB983052:ODD983052 OMX983052:OMZ983052 OWT983052:OWV983052 PGP983052:PGR983052 PQL983052:PQN983052 QAH983052:QAJ983052 QKD983052:QKF983052 QTZ983052:QUB983052 RDV983052:RDX983052 RNR983052:RNT983052 RXN983052:RXP983052 SHJ983052:SHL983052 SRF983052:SRH983052 TBB983052:TBD983052 TKX983052:TKZ983052 TUT983052:TUV983052 UEP983052:UER983052 UOL983052:UON983052 UYH983052:UYJ983052 VID983052:VIF983052 VRZ983052:VSB983052 WBV983052:WBX983052 WLR983052:WLT983052 WVN983052:WVP983052 F19:H19 JB19:JD19 SX19:SZ19 ACT19:ACV19 AMP19:AMR19 AWL19:AWN19 BGH19:BGJ19 BQD19:BQF19 BZZ19:CAB19 CJV19:CJX19 CTR19:CTT19 DDN19:DDP19 DNJ19:DNL19 DXF19:DXH19 EHB19:EHD19 EQX19:EQZ19 FAT19:FAV19 FKP19:FKR19 FUL19:FUN19 GEH19:GEJ19 GOD19:GOF19 GXZ19:GYB19 HHV19:HHX19 HRR19:HRT19 IBN19:IBP19 ILJ19:ILL19 IVF19:IVH19 JFB19:JFD19 JOX19:JOZ19 JYT19:JYV19 KIP19:KIR19 KSL19:KSN19 LCH19:LCJ19 LMD19:LMF19 LVZ19:LWB19 MFV19:MFX19 MPR19:MPT19 MZN19:MZP19 NJJ19:NJL19 NTF19:NTH19 ODB19:ODD19 OMX19:OMZ19 OWT19:OWV19 PGP19:PGR19 PQL19:PQN19 QAH19:QAJ19 QKD19:QKF19 QTZ19:QUB19 RDV19:RDX19 RNR19:RNT19 RXN19:RXP19 SHJ19:SHL19 SRF19:SRH19 TBB19:TBD19 TKX19:TKZ19 TUT19:TUV19 UEP19:UER19 UOL19:UON19 UYH19:UYJ19 VID19:VIF19 VRZ19:VSB19 WBV19:WBX19 WLR19:WLT19 WVN19:WVP19 F65555:H65555 JB65555:JD65555 SX65555:SZ65555 ACT65555:ACV65555 AMP65555:AMR65555 AWL65555:AWN65555 BGH65555:BGJ65555 BQD65555:BQF65555 BZZ65555:CAB65555 CJV65555:CJX65555 CTR65555:CTT65555 DDN65555:DDP65555 DNJ65555:DNL65555 DXF65555:DXH65555 EHB65555:EHD65555 EQX65555:EQZ65555 FAT65555:FAV65555 FKP65555:FKR65555 FUL65555:FUN65555 GEH65555:GEJ65555 GOD65555:GOF65555 GXZ65555:GYB65555 HHV65555:HHX65555 HRR65555:HRT65555 IBN65555:IBP65555 ILJ65555:ILL65555 IVF65555:IVH65555 JFB65555:JFD65555 JOX65555:JOZ65555 JYT65555:JYV65555 KIP65555:KIR65555 KSL65555:KSN65555 LCH65555:LCJ65555 LMD65555:LMF65555 LVZ65555:LWB65555 MFV65555:MFX65555 MPR65555:MPT65555 MZN65555:MZP65555 NJJ65555:NJL65555 NTF65555:NTH65555 ODB65555:ODD65555 OMX65555:OMZ65555 OWT65555:OWV65555 PGP65555:PGR65555 PQL65555:PQN65555 QAH65555:QAJ65555 QKD65555:QKF65555 QTZ65555:QUB65555 RDV65555:RDX65555 RNR65555:RNT65555 RXN65555:RXP65555 SHJ65555:SHL65555 SRF65555:SRH65555 TBB65555:TBD65555 TKX65555:TKZ65555 TUT65555:TUV65555 UEP65555:UER65555 UOL65555:UON65555 UYH65555:UYJ65555 VID65555:VIF65555 VRZ65555:VSB65555 WBV65555:WBX65555 WLR65555:WLT65555 WVN65555:WVP65555 F131091:H131091 JB131091:JD131091 SX131091:SZ131091 ACT131091:ACV131091 AMP131091:AMR131091 AWL131091:AWN131091 BGH131091:BGJ131091 BQD131091:BQF131091 BZZ131091:CAB131091 CJV131091:CJX131091 CTR131091:CTT131091 DDN131091:DDP131091 DNJ131091:DNL131091 DXF131091:DXH131091 EHB131091:EHD131091 EQX131091:EQZ131091 FAT131091:FAV131091 FKP131091:FKR131091 FUL131091:FUN131091 GEH131091:GEJ131091 GOD131091:GOF131091 GXZ131091:GYB131091 HHV131091:HHX131091 HRR131091:HRT131091 IBN131091:IBP131091 ILJ131091:ILL131091 IVF131091:IVH131091 JFB131091:JFD131091 JOX131091:JOZ131091 JYT131091:JYV131091 KIP131091:KIR131091 KSL131091:KSN131091 LCH131091:LCJ131091 LMD131091:LMF131091 LVZ131091:LWB131091 MFV131091:MFX131091 MPR131091:MPT131091 MZN131091:MZP131091 NJJ131091:NJL131091 NTF131091:NTH131091 ODB131091:ODD131091 OMX131091:OMZ131091 OWT131091:OWV131091 PGP131091:PGR131091 PQL131091:PQN131091 QAH131091:QAJ131091 QKD131091:QKF131091 QTZ131091:QUB131091 RDV131091:RDX131091 RNR131091:RNT131091 RXN131091:RXP131091 SHJ131091:SHL131091 SRF131091:SRH131091 TBB131091:TBD131091 TKX131091:TKZ131091 TUT131091:TUV131091 UEP131091:UER131091 UOL131091:UON131091 UYH131091:UYJ131091 VID131091:VIF131091 VRZ131091:VSB131091 WBV131091:WBX131091 WLR131091:WLT131091 WVN131091:WVP131091 F196627:H196627 JB196627:JD196627 SX196627:SZ196627 ACT196627:ACV196627 AMP196627:AMR196627 AWL196627:AWN196627 BGH196627:BGJ196627 BQD196627:BQF196627 BZZ196627:CAB196627 CJV196627:CJX196627 CTR196627:CTT196627 DDN196627:DDP196627 DNJ196627:DNL196627 DXF196627:DXH196627 EHB196627:EHD196627 EQX196627:EQZ196627 FAT196627:FAV196627 FKP196627:FKR196627 FUL196627:FUN196627 GEH196627:GEJ196627 GOD196627:GOF196627 GXZ196627:GYB196627 HHV196627:HHX196627 HRR196627:HRT196627 IBN196627:IBP196627 ILJ196627:ILL196627 IVF196627:IVH196627 JFB196627:JFD196627 JOX196627:JOZ196627 JYT196627:JYV196627 KIP196627:KIR196627 KSL196627:KSN196627 LCH196627:LCJ196627 LMD196627:LMF196627 LVZ196627:LWB196627 MFV196627:MFX196627 MPR196627:MPT196627 MZN196627:MZP196627 NJJ196627:NJL196627 NTF196627:NTH196627 ODB196627:ODD196627 OMX196627:OMZ196627 OWT196627:OWV196627 PGP196627:PGR196627 PQL196627:PQN196627 QAH196627:QAJ196627 QKD196627:QKF196627 QTZ196627:QUB196627 RDV196627:RDX196627 RNR196627:RNT196627 RXN196627:RXP196627 SHJ196627:SHL196627 SRF196627:SRH196627 TBB196627:TBD196627 TKX196627:TKZ196627 TUT196627:TUV196627 UEP196627:UER196627 UOL196627:UON196627 UYH196627:UYJ196627 VID196627:VIF196627 VRZ196627:VSB196627 WBV196627:WBX196627 WLR196627:WLT196627 WVN196627:WVP196627 F262163:H262163 JB262163:JD262163 SX262163:SZ262163 ACT262163:ACV262163 AMP262163:AMR262163 AWL262163:AWN262163 BGH262163:BGJ262163 BQD262163:BQF262163 BZZ262163:CAB262163 CJV262163:CJX262163 CTR262163:CTT262163 DDN262163:DDP262163 DNJ262163:DNL262163 DXF262163:DXH262163 EHB262163:EHD262163 EQX262163:EQZ262163 FAT262163:FAV262163 FKP262163:FKR262163 FUL262163:FUN262163 GEH262163:GEJ262163 GOD262163:GOF262163 GXZ262163:GYB262163 HHV262163:HHX262163 HRR262163:HRT262163 IBN262163:IBP262163 ILJ262163:ILL262163 IVF262163:IVH262163 JFB262163:JFD262163 JOX262163:JOZ262163 JYT262163:JYV262163 KIP262163:KIR262163 KSL262163:KSN262163 LCH262163:LCJ262163 LMD262163:LMF262163 LVZ262163:LWB262163 MFV262163:MFX262163 MPR262163:MPT262163 MZN262163:MZP262163 NJJ262163:NJL262163 NTF262163:NTH262163 ODB262163:ODD262163 OMX262163:OMZ262163 OWT262163:OWV262163 PGP262163:PGR262163 PQL262163:PQN262163 QAH262163:QAJ262163 QKD262163:QKF262163 QTZ262163:QUB262163 RDV262163:RDX262163 RNR262163:RNT262163 RXN262163:RXP262163 SHJ262163:SHL262163 SRF262163:SRH262163 TBB262163:TBD262163 TKX262163:TKZ262163 TUT262163:TUV262163 UEP262163:UER262163 UOL262163:UON262163 UYH262163:UYJ262163 VID262163:VIF262163 VRZ262163:VSB262163 WBV262163:WBX262163 WLR262163:WLT262163 WVN262163:WVP262163 F327699:H327699 JB327699:JD327699 SX327699:SZ327699 ACT327699:ACV327699 AMP327699:AMR327699 AWL327699:AWN327699 BGH327699:BGJ327699 BQD327699:BQF327699 BZZ327699:CAB327699 CJV327699:CJX327699 CTR327699:CTT327699 DDN327699:DDP327699 DNJ327699:DNL327699 DXF327699:DXH327699 EHB327699:EHD327699 EQX327699:EQZ327699 FAT327699:FAV327699 FKP327699:FKR327699 FUL327699:FUN327699 GEH327699:GEJ327699 GOD327699:GOF327699 GXZ327699:GYB327699 HHV327699:HHX327699 HRR327699:HRT327699 IBN327699:IBP327699 ILJ327699:ILL327699 IVF327699:IVH327699 JFB327699:JFD327699 JOX327699:JOZ327699 JYT327699:JYV327699 KIP327699:KIR327699 KSL327699:KSN327699 LCH327699:LCJ327699 LMD327699:LMF327699 LVZ327699:LWB327699 MFV327699:MFX327699 MPR327699:MPT327699 MZN327699:MZP327699 NJJ327699:NJL327699 NTF327699:NTH327699 ODB327699:ODD327699 OMX327699:OMZ327699 OWT327699:OWV327699 PGP327699:PGR327699 PQL327699:PQN327699 QAH327699:QAJ327699 QKD327699:QKF327699 QTZ327699:QUB327699 RDV327699:RDX327699 RNR327699:RNT327699 RXN327699:RXP327699 SHJ327699:SHL327699 SRF327699:SRH327699 TBB327699:TBD327699 TKX327699:TKZ327699 TUT327699:TUV327699 UEP327699:UER327699 UOL327699:UON327699 UYH327699:UYJ327699 VID327699:VIF327699 VRZ327699:VSB327699 WBV327699:WBX327699 WLR327699:WLT327699 WVN327699:WVP327699 F393235:H393235 JB393235:JD393235 SX393235:SZ393235 ACT393235:ACV393235 AMP393235:AMR393235 AWL393235:AWN393235 BGH393235:BGJ393235 BQD393235:BQF393235 BZZ393235:CAB393235 CJV393235:CJX393235 CTR393235:CTT393235 DDN393235:DDP393235 DNJ393235:DNL393235 DXF393235:DXH393235 EHB393235:EHD393235 EQX393235:EQZ393235 FAT393235:FAV393235 FKP393235:FKR393235 FUL393235:FUN393235 GEH393235:GEJ393235 GOD393235:GOF393235 GXZ393235:GYB393235 HHV393235:HHX393235 HRR393235:HRT393235 IBN393235:IBP393235 ILJ393235:ILL393235 IVF393235:IVH393235 JFB393235:JFD393235 JOX393235:JOZ393235 JYT393235:JYV393235 KIP393235:KIR393235 KSL393235:KSN393235 LCH393235:LCJ393235 LMD393235:LMF393235 LVZ393235:LWB393235 MFV393235:MFX393235 MPR393235:MPT393235 MZN393235:MZP393235 NJJ393235:NJL393235 NTF393235:NTH393235 ODB393235:ODD393235 OMX393235:OMZ393235 OWT393235:OWV393235 PGP393235:PGR393235 PQL393235:PQN393235 QAH393235:QAJ393235 QKD393235:QKF393235 QTZ393235:QUB393235 RDV393235:RDX393235 RNR393235:RNT393235 RXN393235:RXP393235 SHJ393235:SHL393235 SRF393235:SRH393235 TBB393235:TBD393235 TKX393235:TKZ393235 TUT393235:TUV393235 UEP393235:UER393235 UOL393235:UON393235 UYH393235:UYJ393235 VID393235:VIF393235 VRZ393235:VSB393235 WBV393235:WBX393235 WLR393235:WLT393235 WVN393235:WVP393235 F458771:H458771 JB458771:JD458771 SX458771:SZ458771 ACT458771:ACV458771 AMP458771:AMR458771 AWL458771:AWN458771 BGH458771:BGJ458771 BQD458771:BQF458771 BZZ458771:CAB458771 CJV458771:CJX458771 CTR458771:CTT458771 DDN458771:DDP458771 DNJ458771:DNL458771 DXF458771:DXH458771 EHB458771:EHD458771 EQX458771:EQZ458771 FAT458771:FAV458771 FKP458771:FKR458771 FUL458771:FUN458771 GEH458771:GEJ458771 GOD458771:GOF458771 GXZ458771:GYB458771 HHV458771:HHX458771 HRR458771:HRT458771 IBN458771:IBP458771 ILJ458771:ILL458771 IVF458771:IVH458771 JFB458771:JFD458771 JOX458771:JOZ458771 JYT458771:JYV458771 KIP458771:KIR458771 KSL458771:KSN458771 LCH458771:LCJ458771 LMD458771:LMF458771 LVZ458771:LWB458771 MFV458771:MFX458771 MPR458771:MPT458771 MZN458771:MZP458771 NJJ458771:NJL458771 NTF458771:NTH458771 ODB458771:ODD458771 OMX458771:OMZ458771 OWT458771:OWV458771 PGP458771:PGR458771 PQL458771:PQN458771 QAH458771:QAJ458771 QKD458771:QKF458771 QTZ458771:QUB458771 RDV458771:RDX458771 RNR458771:RNT458771 RXN458771:RXP458771 SHJ458771:SHL458771 SRF458771:SRH458771 TBB458771:TBD458771 TKX458771:TKZ458771 TUT458771:TUV458771 UEP458771:UER458771 UOL458771:UON458771 UYH458771:UYJ458771 VID458771:VIF458771 VRZ458771:VSB458771 WBV458771:WBX458771 WLR458771:WLT458771 WVN458771:WVP458771 F524307:H524307 JB524307:JD524307 SX524307:SZ524307 ACT524307:ACV524307 AMP524307:AMR524307 AWL524307:AWN524307 BGH524307:BGJ524307 BQD524307:BQF524307 BZZ524307:CAB524307 CJV524307:CJX524307 CTR524307:CTT524307 DDN524307:DDP524307 DNJ524307:DNL524307 DXF524307:DXH524307 EHB524307:EHD524307 EQX524307:EQZ524307 FAT524307:FAV524307 FKP524307:FKR524307 FUL524307:FUN524307 GEH524307:GEJ524307 GOD524307:GOF524307 GXZ524307:GYB524307 HHV524307:HHX524307 HRR524307:HRT524307 IBN524307:IBP524307 ILJ524307:ILL524307 IVF524307:IVH524307 JFB524307:JFD524307 JOX524307:JOZ524307 JYT524307:JYV524307 KIP524307:KIR524307 KSL524307:KSN524307 LCH524307:LCJ524307 LMD524307:LMF524307 LVZ524307:LWB524307 MFV524307:MFX524307 MPR524307:MPT524307 MZN524307:MZP524307 NJJ524307:NJL524307 NTF524307:NTH524307 ODB524307:ODD524307 OMX524307:OMZ524307 OWT524307:OWV524307 PGP524307:PGR524307 PQL524307:PQN524307 QAH524307:QAJ524307 QKD524307:QKF524307 QTZ524307:QUB524307 RDV524307:RDX524307 RNR524307:RNT524307 RXN524307:RXP524307 SHJ524307:SHL524307 SRF524307:SRH524307 TBB524307:TBD524307 TKX524307:TKZ524307 TUT524307:TUV524307 UEP524307:UER524307 UOL524307:UON524307 UYH524307:UYJ524307 VID524307:VIF524307 VRZ524307:VSB524307 WBV524307:WBX524307 WLR524307:WLT524307 WVN524307:WVP524307 F589843:H589843 JB589843:JD589843 SX589843:SZ589843 ACT589843:ACV589843 AMP589843:AMR589843 AWL589843:AWN589843 BGH589843:BGJ589843 BQD589843:BQF589843 BZZ589843:CAB589843 CJV589843:CJX589843 CTR589843:CTT589843 DDN589843:DDP589843 DNJ589843:DNL589843 DXF589843:DXH589843 EHB589843:EHD589843 EQX589843:EQZ589843 FAT589843:FAV589843 FKP589843:FKR589843 FUL589843:FUN589843 GEH589843:GEJ589843 GOD589843:GOF589843 GXZ589843:GYB589843 HHV589843:HHX589843 HRR589843:HRT589843 IBN589843:IBP589843 ILJ589843:ILL589843 IVF589843:IVH589843 JFB589843:JFD589843 JOX589843:JOZ589843 JYT589843:JYV589843 KIP589843:KIR589843 KSL589843:KSN589843 LCH589843:LCJ589843 LMD589843:LMF589843 LVZ589843:LWB589843 MFV589843:MFX589843 MPR589843:MPT589843 MZN589843:MZP589843 NJJ589843:NJL589843 NTF589843:NTH589843 ODB589843:ODD589843 OMX589843:OMZ589843 OWT589843:OWV589843 PGP589843:PGR589843 PQL589843:PQN589843 QAH589843:QAJ589843 QKD589843:QKF589843 QTZ589843:QUB589843 RDV589843:RDX589843 RNR589843:RNT589843 RXN589843:RXP589843 SHJ589843:SHL589843 SRF589843:SRH589843 TBB589843:TBD589843 TKX589843:TKZ589843 TUT589843:TUV589843 UEP589843:UER589843 UOL589843:UON589843 UYH589843:UYJ589843 VID589843:VIF589843 VRZ589843:VSB589843 WBV589843:WBX589843 WLR589843:WLT589843 WVN589843:WVP589843 F655379:H655379 JB655379:JD655379 SX655379:SZ655379 ACT655379:ACV655379 AMP655379:AMR655379 AWL655379:AWN655379 BGH655379:BGJ655379 BQD655379:BQF655379 BZZ655379:CAB655379 CJV655379:CJX655379 CTR655379:CTT655379 DDN655379:DDP655379 DNJ655379:DNL655379 DXF655379:DXH655379 EHB655379:EHD655379 EQX655379:EQZ655379 FAT655379:FAV655379 FKP655379:FKR655379 FUL655379:FUN655379 GEH655379:GEJ655379 GOD655379:GOF655379 GXZ655379:GYB655379 HHV655379:HHX655379 HRR655379:HRT655379 IBN655379:IBP655379 ILJ655379:ILL655379 IVF655379:IVH655379 JFB655379:JFD655379 JOX655379:JOZ655379 JYT655379:JYV655379 KIP655379:KIR655379 KSL655379:KSN655379 LCH655379:LCJ655379 LMD655379:LMF655379 LVZ655379:LWB655379 MFV655379:MFX655379 MPR655379:MPT655379 MZN655379:MZP655379 NJJ655379:NJL655379 NTF655379:NTH655379 ODB655379:ODD655379 OMX655379:OMZ655379 OWT655379:OWV655379 PGP655379:PGR655379 PQL655379:PQN655379 QAH655379:QAJ655379 QKD655379:QKF655379 QTZ655379:QUB655379 RDV655379:RDX655379 RNR655379:RNT655379 RXN655379:RXP655379 SHJ655379:SHL655379 SRF655379:SRH655379 TBB655379:TBD655379 TKX655379:TKZ655379 TUT655379:TUV655379 UEP655379:UER655379 UOL655379:UON655379 UYH655379:UYJ655379 VID655379:VIF655379 VRZ655379:VSB655379 WBV655379:WBX655379 WLR655379:WLT655379 WVN655379:WVP655379 F720915:H720915 JB720915:JD720915 SX720915:SZ720915 ACT720915:ACV720915 AMP720915:AMR720915 AWL720915:AWN720915 BGH720915:BGJ720915 BQD720915:BQF720915 BZZ720915:CAB720915 CJV720915:CJX720915 CTR720915:CTT720915 DDN720915:DDP720915 DNJ720915:DNL720915 DXF720915:DXH720915 EHB720915:EHD720915 EQX720915:EQZ720915 FAT720915:FAV720915 FKP720915:FKR720915 FUL720915:FUN720915 GEH720915:GEJ720915 GOD720915:GOF720915 GXZ720915:GYB720915 HHV720915:HHX720915 HRR720915:HRT720915 IBN720915:IBP720915 ILJ720915:ILL720915 IVF720915:IVH720915 JFB720915:JFD720915 JOX720915:JOZ720915 JYT720915:JYV720915 KIP720915:KIR720915 KSL720915:KSN720915 LCH720915:LCJ720915 LMD720915:LMF720915 LVZ720915:LWB720915 MFV720915:MFX720915 MPR720915:MPT720915 MZN720915:MZP720915 NJJ720915:NJL720915 NTF720915:NTH720915 ODB720915:ODD720915 OMX720915:OMZ720915 OWT720915:OWV720915 PGP720915:PGR720915 PQL720915:PQN720915 QAH720915:QAJ720915 QKD720915:QKF720915 QTZ720915:QUB720915 RDV720915:RDX720915 RNR720915:RNT720915 RXN720915:RXP720915 SHJ720915:SHL720915 SRF720915:SRH720915 TBB720915:TBD720915 TKX720915:TKZ720915 TUT720915:TUV720915 UEP720915:UER720915 UOL720915:UON720915 UYH720915:UYJ720915 VID720915:VIF720915 VRZ720915:VSB720915 WBV720915:WBX720915 WLR720915:WLT720915 WVN720915:WVP720915 F786451:H786451 JB786451:JD786451 SX786451:SZ786451 ACT786451:ACV786451 AMP786451:AMR786451 AWL786451:AWN786451 BGH786451:BGJ786451 BQD786451:BQF786451 BZZ786451:CAB786451 CJV786451:CJX786451 CTR786451:CTT786451 DDN786451:DDP786451 DNJ786451:DNL786451 DXF786451:DXH786451 EHB786451:EHD786451 EQX786451:EQZ786451 FAT786451:FAV786451 FKP786451:FKR786451 FUL786451:FUN786451 GEH786451:GEJ786451 GOD786451:GOF786451 GXZ786451:GYB786451 HHV786451:HHX786451 HRR786451:HRT786451 IBN786451:IBP786451 ILJ786451:ILL786451 IVF786451:IVH786451 JFB786451:JFD786451 JOX786451:JOZ786451 JYT786451:JYV786451 KIP786451:KIR786451 KSL786451:KSN786451 LCH786451:LCJ786451 LMD786451:LMF786451 LVZ786451:LWB786451 MFV786451:MFX786451 MPR786451:MPT786451 MZN786451:MZP786451 NJJ786451:NJL786451 NTF786451:NTH786451 ODB786451:ODD786451 OMX786451:OMZ786451 OWT786451:OWV786451 PGP786451:PGR786451 PQL786451:PQN786451 QAH786451:QAJ786451 QKD786451:QKF786451 QTZ786451:QUB786451 RDV786451:RDX786451 RNR786451:RNT786451 RXN786451:RXP786451 SHJ786451:SHL786451 SRF786451:SRH786451 TBB786451:TBD786451 TKX786451:TKZ786451 TUT786451:TUV786451 UEP786451:UER786451 UOL786451:UON786451 UYH786451:UYJ786451 VID786451:VIF786451 VRZ786451:VSB786451 WBV786451:WBX786451 WLR786451:WLT786451 WVN786451:WVP786451 F851987:H851987 JB851987:JD851987 SX851987:SZ851987 ACT851987:ACV851987 AMP851987:AMR851987 AWL851987:AWN851987 BGH851987:BGJ851987 BQD851987:BQF851987 BZZ851987:CAB851987 CJV851987:CJX851987 CTR851987:CTT851987 DDN851987:DDP851987 DNJ851987:DNL851987 DXF851987:DXH851987 EHB851987:EHD851987 EQX851987:EQZ851987 FAT851987:FAV851987 FKP851987:FKR851987 FUL851987:FUN851987 GEH851987:GEJ851987 GOD851987:GOF851987 GXZ851987:GYB851987 HHV851987:HHX851987 HRR851987:HRT851987 IBN851987:IBP851987 ILJ851987:ILL851987 IVF851987:IVH851987 JFB851987:JFD851987 JOX851987:JOZ851987 JYT851987:JYV851987 KIP851987:KIR851987 KSL851987:KSN851987 LCH851987:LCJ851987 LMD851987:LMF851987 LVZ851987:LWB851987 MFV851987:MFX851987 MPR851987:MPT851987 MZN851987:MZP851987 NJJ851987:NJL851987 NTF851987:NTH851987 ODB851987:ODD851987 OMX851987:OMZ851987 OWT851987:OWV851987 PGP851987:PGR851987 PQL851987:PQN851987 QAH851987:QAJ851987 QKD851987:QKF851987 QTZ851987:QUB851987 RDV851987:RDX851987 RNR851987:RNT851987 RXN851987:RXP851987 SHJ851987:SHL851987 SRF851987:SRH851987 TBB851987:TBD851987 TKX851987:TKZ851987 TUT851987:TUV851987 UEP851987:UER851987 UOL851987:UON851987 UYH851987:UYJ851987 VID851987:VIF851987 VRZ851987:VSB851987 WBV851987:WBX851987 WLR851987:WLT851987 WVN851987:WVP851987 F917523:H917523 JB917523:JD917523 SX917523:SZ917523 ACT917523:ACV917523 AMP917523:AMR917523 AWL917523:AWN917523 BGH917523:BGJ917523 BQD917523:BQF917523 BZZ917523:CAB917523 CJV917523:CJX917523 CTR917523:CTT917523 DDN917523:DDP917523 DNJ917523:DNL917523 DXF917523:DXH917523 EHB917523:EHD917523 EQX917523:EQZ917523 FAT917523:FAV917523 FKP917523:FKR917523 FUL917523:FUN917523 GEH917523:GEJ917523 GOD917523:GOF917523 GXZ917523:GYB917523 HHV917523:HHX917523 HRR917523:HRT917523 IBN917523:IBP917523 ILJ917523:ILL917523 IVF917523:IVH917523 JFB917523:JFD917523 JOX917523:JOZ917523 JYT917523:JYV917523 KIP917523:KIR917523 KSL917523:KSN917523 LCH917523:LCJ917523 LMD917523:LMF917523 LVZ917523:LWB917523 MFV917523:MFX917523 MPR917523:MPT917523 MZN917523:MZP917523 NJJ917523:NJL917523 NTF917523:NTH917523 ODB917523:ODD917523 OMX917523:OMZ917523 OWT917523:OWV917523 PGP917523:PGR917523 PQL917523:PQN917523 QAH917523:QAJ917523 QKD917523:QKF917523 QTZ917523:QUB917523 RDV917523:RDX917523 RNR917523:RNT917523 RXN917523:RXP917523 SHJ917523:SHL917523 SRF917523:SRH917523 TBB917523:TBD917523 TKX917523:TKZ917523 TUT917523:TUV917523 UEP917523:UER917523 UOL917523:UON917523 UYH917523:UYJ917523 VID917523:VIF917523 VRZ917523:VSB917523 WBV917523:WBX917523 WLR917523:WLT917523 WVN917523:WVP917523 F983059:H983059 JB983059:JD983059 SX983059:SZ983059 ACT983059:ACV983059 AMP983059:AMR983059 AWL983059:AWN983059 BGH983059:BGJ983059 BQD983059:BQF983059 BZZ983059:CAB983059 CJV983059:CJX983059 CTR983059:CTT983059 DDN983059:DDP983059 DNJ983059:DNL983059 DXF983059:DXH983059 EHB983059:EHD983059 EQX983059:EQZ983059 FAT983059:FAV983059 FKP983059:FKR983059 FUL983059:FUN983059 GEH983059:GEJ983059 GOD983059:GOF983059 GXZ983059:GYB983059 HHV983059:HHX983059 HRR983059:HRT983059 IBN983059:IBP983059 ILJ983059:ILL983059 IVF983059:IVH983059 JFB983059:JFD983059 JOX983059:JOZ983059 JYT983059:JYV983059 KIP983059:KIR983059 KSL983059:KSN983059 LCH983059:LCJ983059 LMD983059:LMF983059 LVZ983059:LWB983059 MFV983059:MFX983059 MPR983059:MPT983059 MZN983059:MZP983059 NJJ983059:NJL983059 NTF983059:NTH983059 ODB983059:ODD983059 OMX983059:OMZ983059 OWT983059:OWV983059 PGP983059:PGR983059 PQL983059:PQN983059 QAH983059:QAJ983059 QKD983059:QKF983059 QTZ983059:QUB983059 RDV983059:RDX983059 RNR983059:RNT983059 RXN983059:RXP983059 SHJ983059:SHL983059 SRF983059:SRH983059 TBB983059:TBD983059 TKX983059:TKZ983059 TUT983059:TUV983059 UEP983059:UER983059 UOL983059:UON983059 UYH983059:UYJ983059 VID983059:VIF983059 VRZ983059:VSB983059 WBV983059:WBX983059 WLR983059:WLT983059 WVN983059:WVP983059">
      <formula1>COUNTA(C12)=1</formula1>
    </dataValidation>
    <dataValidation type="list" allowBlank="1" showInputMessage="1" showErrorMessage="1" sqref="A46:B53 IW46:IX53 SS46:ST53 ACO46:ACP53 AMK46:AML53 AWG46:AWH53 BGC46:BGD53 BPY46:BPZ53 BZU46:BZV53 CJQ46:CJR53 CTM46:CTN53 DDI46:DDJ53 DNE46:DNF53 DXA46:DXB53 EGW46:EGX53 EQS46:EQT53 FAO46:FAP53 FKK46:FKL53 FUG46:FUH53 GEC46:GED53 GNY46:GNZ53 GXU46:GXV53 HHQ46:HHR53 HRM46:HRN53 IBI46:IBJ53 ILE46:ILF53 IVA46:IVB53 JEW46:JEX53 JOS46:JOT53 JYO46:JYP53 KIK46:KIL53 KSG46:KSH53 LCC46:LCD53 LLY46:LLZ53 LVU46:LVV53 MFQ46:MFR53 MPM46:MPN53 MZI46:MZJ53 NJE46:NJF53 NTA46:NTB53 OCW46:OCX53 OMS46:OMT53 OWO46:OWP53 PGK46:PGL53 PQG46:PQH53 QAC46:QAD53 QJY46:QJZ53 QTU46:QTV53 RDQ46:RDR53 RNM46:RNN53 RXI46:RXJ53 SHE46:SHF53 SRA46:SRB53 TAW46:TAX53 TKS46:TKT53 TUO46:TUP53 UEK46:UEL53 UOG46:UOH53 UYC46:UYD53 VHY46:VHZ53 VRU46:VRV53 WBQ46:WBR53 WLM46:WLN53 WVI46:WVJ53 A65582:B65589 IW65582:IX65589 SS65582:ST65589 ACO65582:ACP65589 AMK65582:AML65589 AWG65582:AWH65589 BGC65582:BGD65589 BPY65582:BPZ65589 BZU65582:BZV65589 CJQ65582:CJR65589 CTM65582:CTN65589 DDI65582:DDJ65589 DNE65582:DNF65589 DXA65582:DXB65589 EGW65582:EGX65589 EQS65582:EQT65589 FAO65582:FAP65589 FKK65582:FKL65589 FUG65582:FUH65589 GEC65582:GED65589 GNY65582:GNZ65589 GXU65582:GXV65589 HHQ65582:HHR65589 HRM65582:HRN65589 IBI65582:IBJ65589 ILE65582:ILF65589 IVA65582:IVB65589 JEW65582:JEX65589 JOS65582:JOT65589 JYO65582:JYP65589 KIK65582:KIL65589 KSG65582:KSH65589 LCC65582:LCD65589 LLY65582:LLZ65589 LVU65582:LVV65589 MFQ65582:MFR65589 MPM65582:MPN65589 MZI65582:MZJ65589 NJE65582:NJF65589 NTA65582:NTB65589 OCW65582:OCX65589 OMS65582:OMT65589 OWO65582:OWP65589 PGK65582:PGL65589 PQG65582:PQH65589 QAC65582:QAD65589 QJY65582:QJZ65589 QTU65582:QTV65589 RDQ65582:RDR65589 RNM65582:RNN65589 RXI65582:RXJ65589 SHE65582:SHF65589 SRA65582:SRB65589 TAW65582:TAX65589 TKS65582:TKT65589 TUO65582:TUP65589 UEK65582:UEL65589 UOG65582:UOH65589 UYC65582:UYD65589 VHY65582:VHZ65589 VRU65582:VRV65589 WBQ65582:WBR65589 WLM65582:WLN65589 WVI65582:WVJ65589 A131118:B131125 IW131118:IX131125 SS131118:ST131125 ACO131118:ACP131125 AMK131118:AML131125 AWG131118:AWH131125 BGC131118:BGD131125 BPY131118:BPZ131125 BZU131118:BZV131125 CJQ131118:CJR131125 CTM131118:CTN131125 DDI131118:DDJ131125 DNE131118:DNF131125 DXA131118:DXB131125 EGW131118:EGX131125 EQS131118:EQT131125 FAO131118:FAP131125 FKK131118:FKL131125 FUG131118:FUH131125 GEC131118:GED131125 GNY131118:GNZ131125 GXU131118:GXV131125 HHQ131118:HHR131125 HRM131118:HRN131125 IBI131118:IBJ131125 ILE131118:ILF131125 IVA131118:IVB131125 JEW131118:JEX131125 JOS131118:JOT131125 JYO131118:JYP131125 KIK131118:KIL131125 KSG131118:KSH131125 LCC131118:LCD131125 LLY131118:LLZ131125 LVU131118:LVV131125 MFQ131118:MFR131125 MPM131118:MPN131125 MZI131118:MZJ131125 NJE131118:NJF131125 NTA131118:NTB131125 OCW131118:OCX131125 OMS131118:OMT131125 OWO131118:OWP131125 PGK131118:PGL131125 PQG131118:PQH131125 QAC131118:QAD131125 QJY131118:QJZ131125 QTU131118:QTV131125 RDQ131118:RDR131125 RNM131118:RNN131125 RXI131118:RXJ131125 SHE131118:SHF131125 SRA131118:SRB131125 TAW131118:TAX131125 TKS131118:TKT131125 TUO131118:TUP131125 UEK131118:UEL131125 UOG131118:UOH131125 UYC131118:UYD131125 VHY131118:VHZ131125 VRU131118:VRV131125 WBQ131118:WBR131125 WLM131118:WLN131125 WVI131118:WVJ131125 A196654:B196661 IW196654:IX196661 SS196654:ST196661 ACO196654:ACP196661 AMK196654:AML196661 AWG196654:AWH196661 BGC196654:BGD196661 BPY196654:BPZ196661 BZU196654:BZV196661 CJQ196654:CJR196661 CTM196654:CTN196661 DDI196654:DDJ196661 DNE196654:DNF196661 DXA196654:DXB196661 EGW196654:EGX196661 EQS196654:EQT196661 FAO196654:FAP196661 FKK196654:FKL196661 FUG196654:FUH196661 GEC196654:GED196661 GNY196654:GNZ196661 GXU196654:GXV196661 HHQ196654:HHR196661 HRM196654:HRN196661 IBI196654:IBJ196661 ILE196654:ILF196661 IVA196654:IVB196661 JEW196654:JEX196661 JOS196654:JOT196661 JYO196654:JYP196661 KIK196654:KIL196661 KSG196654:KSH196661 LCC196654:LCD196661 LLY196654:LLZ196661 LVU196654:LVV196661 MFQ196654:MFR196661 MPM196654:MPN196661 MZI196654:MZJ196661 NJE196654:NJF196661 NTA196654:NTB196661 OCW196654:OCX196661 OMS196654:OMT196661 OWO196654:OWP196661 PGK196654:PGL196661 PQG196654:PQH196661 QAC196654:QAD196661 QJY196654:QJZ196661 QTU196654:QTV196661 RDQ196654:RDR196661 RNM196654:RNN196661 RXI196654:RXJ196661 SHE196654:SHF196661 SRA196654:SRB196661 TAW196654:TAX196661 TKS196654:TKT196661 TUO196654:TUP196661 UEK196654:UEL196661 UOG196654:UOH196661 UYC196654:UYD196661 VHY196654:VHZ196661 VRU196654:VRV196661 WBQ196654:WBR196661 WLM196654:WLN196661 WVI196654:WVJ196661 A262190:B262197 IW262190:IX262197 SS262190:ST262197 ACO262190:ACP262197 AMK262190:AML262197 AWG262190:AWH262197 BGC262190:BGD262197 BPY262190:BPZ262197 BZU262190:BZV262197 CJQ262190:CJR262197 CTM262190:CTN262197 DDI262190:DDJ262197 DNE262190:DNF262197 DXA262190:DXB262197 EGW262190:EGX262197 EQS262190:EQT262197 FAO262190:FAP262197 FKK262190:FKL262197 FUG262190:FUH262197 GEC262190:GED262197 GNY262190:GNZ262197 GXU262190:GXV262197 HHQ262190:HHR262197 HRM262190:HRN262197 IBI262190:IBJ262197 ILE262190:ILF262197 IVA262190:IVB262197 JEW262190:JEX262197 JOS262190:JOT262197 JYO262190:JYP262197 KIK262190:KIL262197 KSG262190:KSH262197 LCC262190:LCD262197 LLY262190:LLZ262197 LVU262190:LVV262197 MFQ262190:MFR262197 MPM262190:MPN262197 MZI262190:MZJ262197 NJE262190:NJF262197 NTA262190:NTB262197 OCW262190:OCX262197 OMS262190:OMT262197 OWO262190:OWP262197 PGK262190:PGL262197 PQG262190:PQH262197 QAC262190:QAD262197 QJY262190:QJZ262197 QTU262190:QTV262197 RDQ262190:RDR262197 RNM262190:RNN262197 RXI262190:RXJ262197 SHE262190:SHF262197 SRA262190:SRB262197 TAW262190:TAX262197 TKS262190:TKT262197 TUO262190:TUP262197 UEK262190:UEL262197 UOG262190:UOH262197 UYC262190:UYD262197 VHY262190:VHZ262197 VRU262190:VRV262197 WBQ262190:WBR262197 WLM262190:WLN262197 WVI262190:WVJ262197 A327726:B327733 IW327726:IX327733 SS327726:ST327733 ACO327726:ACP327733 AMK327726:AML327733 AWG327726:AWH327733 BGC327726:BGD327733 BPY327726:BPZ327733 BZU327726:BZV327733 CJQ327726:CJR327733 CTM327726:CTN327733 DDI327726:DDJ327733 DNE327726:DNF327733 DXA327726:DXB327733 EGW327726:EGX327733 EQS327726:EQT327733 FAO327726:FAP327733 FKK327726:FKL327733 FUG327726:FUH327733 GEC327726:GED327733 GNY327726:GNZ327733 GXU327726:GXV327733 HHQ327726:HHR327733 HRM327726:HRN327733 IBI327726:IBJ327733 ILE327726:ILF327733 IVA327726:IVB327733 JEW327726:JEX327733 JOS327726:JOT327733 JYO327726:JYP327733 KIK327726:KIL327733 KSG327726:KSH327733 LCC327726:LCD327733 LLY327726:LLZ327733 LVU327726:LVV327733 MFQ327726:MFR327733 MPM327726:MPN327733 MZI327726:MZJ327733 NJE327726:NJF327733 NTA327726:NTB327733 OCW327726:OCX327733 OMS327726:OMT327733 OWO327726:OWP327733 PGK327726:PGL327733 PQG327726:PQH327733 QAC327726:QAD327733 QJY327726:QJZ327733 QTU327726:QTV327733 RDQ327726:RDR327733 RNM327726:RNN327733 RXI327726:RXJ327733 SHE327726:SHF327733 SRA327726:SRB327733 TAW327726:TAX327733 TKS327726:TKT327733 TUO327726:TUP327733 UEK327726:UEL327733 UOG327726:UOH327733 UYC327726:UYD327733 VHY327726:VHZ327733 VRU327726:VRV327733 WBQ327726:WBR327733 WLM327726:WLN327733 WVI327726:WVJ327733 A393262:B393269 IW393262:IX393269 SS393262:ST393269 ACO393262:ACP393269 AMK393262:AML393269 AWG393262:AWH393269 BGC393262:BGD393269 BPY393262:BPZ393269 BZU393262:BZV393269 CJQ393262:CJR393269 CTM393262:CTN393269 DDI393262:DDJ393269 DNE393262:DNF393269 DXA393262:DXB393269 EGW393262:EGX393269 EQS393262:EQT393269 FAO393262:FAP393269 FKK393262:FKL393269 FUG393262:FUH393269 GEC393262:GED393269 GNY393262:GNZ393269 GXU393262:GXV393269 HHQ393262:HHR393269 HRM393262:HRN393269 IBI393262:IBJ393269 ILE393262:ILF393269 IVA393262:IVB393269 JEW393262:JEX393269 JOS393262:JOT393269 JYO393262:JYP393269 KIK393262:KIL393269 KSG393262:KSH393269 LCC393262:LCD393269 LLY393262:LLZ393269 LVU393262:LVV393269 MFQ393262:MFR393269 MPM393262:MPN393269 MZI393262:MZJ393269 NJE393262:NJF393269 NTA393262:NTB393269 OCW393262:OCX393269 OMS393262:OMT393269 OWO393262:OWP393269 PGK393262:PGL393269 PQG393262:PQH393269 QAC393262:QAD393269 QJY393262:QJZ393269 QTU393262:QTV393269 RDQ393262:RDR393269 RNM393262:RNN393269 RXI393262:RXJ393269 SHE393262:SHF393269 SRA393262:SRB393269 TAW393262:TAX393269 TKS393262:TKT393269 TUO393262:TUP393269 UEK393262:UEL393269 UOG393262:UOH393269 UYC393262:UYD393269 VHY393262:VHZ393269 VRU393262:VRV393269 WBQ393262:WBR393269 WLM393262:WLN393269 WVI393262:WVJ393269 A458798:B458805 IW458798:IX458805 SS458798:ST458805 ACO458798:ACP458805 AMK458798:AML458805 AWG458798:AWH458805 BGC458798:BGD458805 BPY458798:BPZ458805 BZU458798:BZV458805 CJQ458798:CJR458805 CTM458798:CTN458805 DDI458798:DDJ458805 DNE458798:DNF458805 DXA458798:DXB458805 EGW458798:EGX458805 EQS458798:EQT458805 FAO458798:FAP458805 FKK458798:FKL458805 FUG458798:FUH458805 GEC458798:GED458805 GNY458798:GNZ458805 GXU458798:GXV458805 HHQ458798:HHR458805 HRM458798:HRN458805 IBI458798:IBJ458805 ILE458798:ILF458805 IVA458798:IVB458805 JEW458798:JEX458805 JOS458798:JOT458805 JYO458798:JYP458805 KIK458798:KIL458805 KSG458798:KSH458805 LCC458798:LCD458805 LLY458798:LLZ458805 LVU458798:LVV458805 MFQ458798:MFR458805 MPM458798:MPN458805 MZI458798:MZJ458805 NJE458798:NJF458805 NTA458798:NTB458805 OCW458798:OCX458805 OMS458798:OMT458805 OWO458798:OWP458805 PGK458798:PGL458805 PQG458798:PQH458805 QAC458798:QAD458805 QJY458798:QJZ458805 QTU458798:QTV458805 RDQ458798:RDR458805 RNM458798:RNN458805 RXI458798:RXJ458805 SHE458798:SHF458805 SRA458798:SRB458805 TAW458798:TAX458805 TKS458798:TKT458805 TUO458798:TUP458805 UEK458798:UEL458805 UOG458798:UOH458805 UYC458798:UYD458805 VHY458798:VHZ458805 VRU458798:VRV458805 WBQ458798:WBR458805 WLM458798:WLN458805 WVI458798:WVJ458805 A524334:B524341 IW524334:IX524341 SS524334:ST524341 ACO524334:ACP524341 AMK524334:AML524341 AWG524334:AWH524341 BGC524334:BGD524341 BPY524334:BPZ524341 BZU524334:BZV524341 CJQ524334:CJR524341 CTM524334:CTN524341 DDI524334:DDJ524341 DNE524334:DNF524341 DXA524334:DXB524341 EGW524334:EGX524341 EQS524334:EQT524341 FAO524334:FAP524341 FKK524334:FKL524341 FUG524334:FUH524341 GEC524334:GED524341 GNY524334:GNZ524341 GXU524334:GXV524341 HHQ524334:HHR524341 HRM524334:HRN524341 IBI524334:IBJ524341 ILE524334:ILF524341 IVA524334:IVB524341 JEW524334:JEX524341 JOS524334:JOT524341 JYO524334:JYP524341 KIK524334:KIL524341 KSG524334:KSH524341 LCC524334:LCD524341 LLY524334:LLZ524341 LVU524334:LVV524341 MFQ524334:MFR524341 MPM524334:MPN524341 MZI524334:MZJ524341 NJE524334:NJF524341 NTA524334:NTB524341 OCW524334:OCX524341 OMS524334:OMT524341 OWO524334:OWP524341 PGK524334:PGL524341 PQG524334:PQH524341 QAC524334:QAD524341 QJY524334:QJZ524341 QTU524334:QTV524341 RDQ524334:RDR524341 RNM524334:RNN524341 RXI524334:RXJ524341 SHE524334:SHF524341 SRA524334:SRB524341 TAW524334:TAX524341 TKS524334:TKT524341 TUO524334:TUP524341 UEK524334:UEL524341 UOG524334:UOH524341 UYC524334:UYD524341 VHY524334:VHZ524341 VRU524334:VRV524341 WBQ524334:WBR524341 WLM524334:WLN524341 WVI524334:WVJ524341 A589870:B589877 IW589870:IX589877 SS589870:ST589877 ACO589870:ACP589877 AMK589870:AML589877 AWG589870:AWH589877 BGC589870:BGD589877 BPY589870:BPZ589877 BZU589870:BZV589877 CJQ589870:CJR589877 CTM589870:CTN589877 DDI589870:DDJ589877 DNE589870:DNF589877 DXA589870:DXB589877 EGW589870:EGX589877 EQS589870:EQT589877 FAO589870:FAP589877 FKK589870:FKL589877 FUG589870:FUH589877 GEC589870:GED589877 GNY589870:GNZ589877 GXU589870:GXV589877 HHQ589870:HHR589877 HRM589870:HRN589877 IBI589870:IBJ589877 ILE589870:ILF589877 IVA589870:IVB589877 JEW589870:JEX589877 JOS589870:JOT589877 JYO589870:JYP589877 KIK589870:KIL589877 KSG589870:KSH589877 LCC589870:LCD589877 LLY589870:LLZ589877 LVU589870:LVV589877 MFQ589870:MFR589877 MPM589870:MPN589877 MZI589870:MZJ589877 NJE589870:NJF589877 NTA589870:NTB589877 OCW589870:OCX589877 OMS589870:OMT589877 OWO589870:OWP589877 PGK589870:PGL589877 PQG589870:PQH589877 QAC589870:QAD589877 QJY589870:QJZ589877 QTU589870:QTV589877 RDQ589870:RDR589877 RNM589870:RNN589877 RXI589870:RXJ589877 SHE589870:SHF589877 SRA589870:SRB589877 TAW589870:TAX589877 TKS589870:TKT589877 TUO589870:TUP589877 UEK589870:UEL589877 UOG589870:UOH589877 UYC589870:UYD589877 VHY589870:VHZ589877 VRU589870:VRV589877 WBQ589870:WBR589877 WLM589870:WLN589877 WVI589870:WVJ589877 A655406:B655413 IW655406:IX655413 SS655406:ST655413 ACO655406:ACP655413 AMK655406:AML655413 AWG655406:AWH655413 BGC655406:BGD655413 BPY655406:BPZ655413 BZU655406:BZV655413 CJQ655406:CJR655413 CTM655406:CTN655413 DDI655406:DDJ655413 DNE655406:DNF655413 DXA655406:DXB655413 EGW655406:EGX655413 EQS655406:EQT655413 FAO655406:FAP655413 FKK655406:FKL655413 FUG655406:FUH655413 GEC655406:GED655413 GNY655406:GNZ655413 GXU655406:GXV655413 HHQ655406:HHR655413 HRM655406:HRN655413 IBI655406:IBJ655413 ILE655406:ILF655413 IVA655406:IVB655413 JEW655406:JEX655413 JOS655406:JOT655413 JYO655406:JYP655413 KIK655406:KIL655413 KSG655406:KSH655413 LCC655406:LCD655413 LLY655406:LLZ655413 LVU655406:LVV655413 MFQ655406:MFR655413 MPM655406:MPN655413 MZI655406:MZJ655413 NJE655406:NJF655413 NTA655406:NTB655413 OCW655406:OCX655413 OMS655406:OMT655413 OWO655406:OWP655413 PGK655406:PGL655413 PQG655406:PQH655413 QAC655406:QAD655413 QJY655406:QJZ655413 QTU655406:QTV655413 RDQ655406:RDR655413 RNM655406:RNN655413 RXI655406:RXJ655413 SHE655406:SHF655413 SRA655406:SRB655413 TAW655406:TAX655413 TKS655406:TKT655413 TUO655406:TUP655413 UEK655406:UEL655413 UOG655406:UOH655413 UYC655406:UYD655413 VHY655406:VHZ655413 VRU655406:VRV655413 WBQ655406:WBR655413 WLM655406:WLN655413 WVI655406:WVJ655413 A720942:B720949 IW720942:IX720949 SS720942:ST720949 ACO720942:ACP720949 AMK720942:AML720949 AWG720942:AWH720949 BGC720942:BGD720949 BPY720942:BPZ720949 BZU720942:BZV720949 CJQ720942:CJR720949 CTM720942:CTN720949 DDI720942:DDJ720949 DNE720942:DNF720949 DXA720942:DXB720949 EGW720942:EGX720949 EQS720942:EQT720949 FAO720942:FAP720949 FKK720942:FKL720949 FUG720942:FUH720949 GEC720942:GED720949 GNY720942:GNZ720949 GXU720942:GXV720949 HHQ720942:HHR720949 HRM720942:HRN720949 IBI720942:IBJ720949 ILE720942:ILF720949 IVA720942:IVB720949 JEW720942:JEX720949 JOS720942:JOT720949 JYO720942:JYP720949 KIK720942:KIL720949 KSG720942:KSH720949 LCC720942:LCD720949 LLY720942:LLZ720949 LVU720942:LVV720949 MFQ720942:MFR720949 MPM720942:MPN720949 MZI720942:MZJ720949 NJE720942:NJF720949 NTA720942:NTB720949 OCW720942:OCX720949 OMS720942:OMT720949 OWO720942:OWP720949 PGK720942:PGL720949 PQG720942:PQH720949 QAC720942:QAD720949 QJY720942:QJZ720949 QTU720942:QTV720949 RDQ720942:RDR720949 RNM720942:RNN720949 RXI720942:RXJ720949 SHE720942:SHF720949 SRA720942:SRB720949 TAW720942:TAX720949 TKS720942:TKT720949 TUO720942:TUP720949 UEK720942:UEL720949 UOG720942:UOH720949 UYC720942:UYD720949 VHY720942:VHZ720949 VRU720942:VRV720949 WBQ720942:WBR720949 WLM720942:WLN720949 WVI720942:WVJ720949 A786478:B786485 IW786478:IX786485 SS786478:ST786485 ACO786478:ACP786485 AMK786478:AML786485 AWG786478:AWH786485 BGC786478:BGD786485 BPY786478:BPZ786485 BZU786478:BZV786485 CJQ786478:CJR786485 CTM786478:CTN786485 DDI786478:DDJ786485 DNE786478:DNF786485 DXA786478:DXB786485 EGW786478:EGX786485 EQS786478:EQT786485 FAO786478:FAP786485 FKK786478:FKL786485 FUG786478:FUH786485 GEC786478:GED786485 GNY786478:GNZ786485 GXU786478:GXV786485 HHQ786478:HHR786485 HRM786478:HRN786485 IBI786478:IBJ786485 ILE786478:ILF786485 IVA786478:IVB786485 JEW786478:JEX786485 JOS786478:JOT786485 JYO786478:JYP786485 KIK786478:KIL786485 KSG786478:KSH786485 LCC786478:LCD786485 LLY786478:LLZ786485 LVU786478:LVV786485 MFQ786478:MFR786485 MPM786478:MPN786485 MZI786478:MZJ786485 NJE786478:NJF786485 NTA786478:NTB786485 OCW786478:OCX786485 OMS786478:OMT786485 OWO786478:OWP786485 PGK786478:PGL786485 PQG786478:PQH786485 QAC786478:QAD786485 QJY786478:QJZ786485 QTU786478:QTV786485 RDQ786478:RDR786485 RNM786478:RNN786485 RXI786478:RXJ786485 SHE786478:SHF786485 SRA786478:SRB786485 TAW786478:TAX786485 TKS786478:TKT786485 TUO786478:TUP786485 UEK786478:UEL786485 UOG786478:UOH786485 UYC786478:UYD786485 VHY786478:VHZ786485 VRU786478:VRV786485 WBQ786478:WBR786485 WLM786478:WLN786485 WVI786478:WVJ786485 A852014:B852021 IW852014:IX852021 SS852014:ST852021 ACO852014:ACP852021 AMK852014:AML852021 AWG852014:AWH852021 BGC852014:BGD852021 BPY852014:BPZ852021 BZU852014:BZV852021 CJQ852014:CJR852021 CTM852014:CTN852021 DDI852014:DDJ852021 DNE852014:DNF852021 DXA852014:DXB852021 EGW852014:EGX852021 EQS852014:EQT852021 FAO852014:FAP852021 FKK852014:FKL852021 FUG852014:FUH852021 GEC852014:GED852021 GNY852014:GNZ852021 GXU852014:GXV852021 HHQ852014:HHR852021 HRM852014:HRN852021 IBI852014:IBJ852021 ILE852014:ILF852021 IVA852014:IVB852021 JEW852014:JEX852021 JOS852014:JOT852021 JYO852014:JYP852021 KIK852014:KIL852021 KSG852014:KSH852021 LCC852014:LCD852021 LLY852014:LLZ852021 LVU852014:LVV852021 MFQ852014:MFR852021 MPM852014:MPN852021 MZI852014:MZJ852021 NJE852014:NJF852021 NTA852014:NTB852021 OCW852014:OCX852021 OMS852014:OMT852021 OWO852014:OWP852021 PGK852014:PGL852021 PQG852014:PQH852021 QAC852014:QAD852021 QJY852014:QJZ852021 QTU852014:QTV852021 RDQ852014:RDR852021 RNM852014:RNN852021 RXI852014:RXJ852021 SHE852014:SHF852021 SRA852014:SRB852021 TAW852014:TAX852021 TKS852014:TKT852021 TUO852014:TUP852021 UEK852014:UEL852021 UOG852014:UOH852021 UYC852014:UYD852021 VHY852014:VHZ852021 VRU852014:VRV852021 WBQ852014:WBR852021 WLM852014:WLN852021 WVI852014:WVJ852021 A917550:B917557 IW917550:IX917557 SS917550:ST917557 ACO917550:ACP917557 AMK917550:AML917557 AWG917550:AWH917557 BGC917550:BGD917557 BPY917550:BPZ917557 BZU917550:BZV917557 CJQ917550:CJR917557 CTM917550:CTN917557 DDI917550:DDJ917557 DNE917550:DNF917557 DXA917550:DXB917557 EGW917550:EGX917557 EQS917550:EQT917557 FAO917550:FAP917557 FKK917550:FKL917557 FUG917550:FUH917557 GEC917550:GED917557 GNY917550:GNZ917557 GXU917550:GXV917557 HHQ917550:HHR917557 HRM917550:HRN917557 IBI917550:IBJ917557 ILE917550:ILF917557 IVA917550:IVB917557 JEW917550:JEX917557 JOS917550:JOT917557 JYO917550:JYP917557 KIK917550:KIL917557 KSG917550:KSH917557 LCC917550:LCD917557 LLY917550:LLZ917557 LVU917550:LVV917557 MFQ917550:MFR917557 MPM917550:MPN917557 MZI917550:MZJ917557 NJE917550:NJF917557 NTA917550:NTB917557 OCW917550:OCX917557 OMS917550:OMT917557 OWO917550:OWP917557 PGK917550:PGL917557 PQG917550:PQH917557 QAC917550:QAD917557 QJY917550:QJZ917557 QTU917550:QTV917557 RDQ917550:RDR917557 RNM917550:RNN917557 RXI917550:RXJ917557 SHE917550:SHF917557 SRA917550:SRB917557 TAW917550:TAX917557 TKS917550:TKT917557 TUO917550:TUP917557 UEK917550:UEL917557 UOG917550:UOH917557 UYC917550:UYD917557 VHY917550:VHZ917557 VRU917550:VRV917557 WBQ917550:WBR917557 WLM917550:WLN917557 WVI917550:WVJ917557 A983086:B983093 IW983086:IX983093 SS983086:ST983093 ACO983086:ACP983093 AMK983086:AML983093 AWG983086:AWH983093 BGC983086:BGD983093 BPY983086:BPZ983093 BZU983086:BZV983093 CJQ983086:CJR983093 CTM983086:CTN983093 DDI983086:DDJ983093 DNE983086:DNF983093 DXA983086:DXB983093 EGW983086:EGX983093 EQS983086:EQT983093 FAO983086:FAP983093 FKK983086:FKL983093 FUG983086:FUH983093 GEC983086:GED983093 GNY983086:GNZ983093 GXU983086:GXV983093 HHQ983086:HHR983093 HRM983086:HRN983093 IBI983086:IBJ983093 ILE983086:ILF983093 IVA983086:IVB983093 JEW983086:JEX983093 JOS983086:JOT983093 JYO983086:JYP983093 KIK983086:KIL983093 KSG983086:KSH983093 LCC983086:LCD983093 LLY983086:LLZ983093 LVU983086:LVV983093 MFQ983086:MFR983093 MPM983086:MPN983093 MZI983086:MZJ983093 NJE983086:NJF983093 NTA983086:NTB983093 OCW983086:OCX983093 OMS983086:OMT983093 OWO983086:OWP983093 PGK983086:PGL983093 PQG983086:PQH983093 QAC983086:QAD983093 QJY983086:QJZ983093 QTU983086:QTV983093 RDQ983086:RDR983093 RNM983086:RNN983093 RXI983086:RXJ983093 SHE983086:SHF983093 SRA983086:SRB983093 TAW983086:TAX983093 TKS983086:TKT983093 TUO983086:TUP983093 UEK983086:UEL983093 UOG983086:UOH983093 UYC983086:UYD983093 VHY983086:VHZ983093 VRU983086:VRV983093 WBQ983086:WBR983093 WLM983086:WLN983093 WVI983086:WVJ983093">
      <formula1>INDIRECT($A$16)</formula1>
    </dataValidation>
    <dataValidation allowBlank="1" showInputMessage="1" showErrorMessage="1" promptTitle="Propósito del empleo" prompt="Debe registrar el propósito del empleo que se encuentra relacionado en el manual de funciones del empleo." sqref="I15 JE15 TA15 ACW15 AMS15 AWO15 BGK15 BQG15 CAC15 CJY15 CTU15 DDQ15 DNM15 DXI15 EHE15 ERA15 FAW15 FKS15 FUO15 GEK15 GOG15 GYC15 HHY15 HRU15 IBQ15 ILM15 IVI15 JFE15 JPA15 JYW15 KIS15 KSO15 LCK15 LMG15 LWC15 MFY15 MPU15 MZQ15 NJM15 NTI15 ODE15 ONA15 OWW15 PGS15 PQO15 QAK15 QKG15 QUC15 RDY15 RNU15 RXQ15 SHM15 SRI15 TBE15 TLA15 TUW15 UES15 UOO15 UYK15 VIG15 VSC15 WBY15 WLU15 WVQ15 I65551 JE65551 TA65551 ACW65551 AMS65551 AWO65551 BGK65551 BQG65551 CAC65551 CJY65551 CTU65551 DDQ65551 DNM65551 DXI65551 EHE65551 ERA65551 FAW65551 FKS65551 FUO65551 GEK65551 GOG65551 GYC65551 HHY65551 HRU65551 IBQ65551 ILM65551 IVI65551 JFE65551 JPA65551 JYW65551 KIS65551 KSO65551 LCK65551 LMG65551 LWC65551 MFY65551 MPU65551 MZQ65551 NJM65551 NTI65551 ODE65551 ONA65551 OWW65551 PGS65551 PQO65551 QAK65551 QKG65551 QUC65551 RDY65551 RNU65551 RXQ65551 SHM65551 SRI65551 TBE65551 TLA65551 TUW65551 UES65551 UOO65551 UYK65551 VIG65551 VSC65551 WBY65551 WLU65551 WVQ65551 I131087 JE131087 TA131087 ACW131087 AMS131087 AWO131087 BGK131087 BQG131087 CAC131087 CJY131087 CTU131087 DDQ131087 DNM131087 DXI131087 EHE131087 ERA131087 FAW131087 FKS131087 FUO131087 GEK131087 GOG131087 GYC131087 HHY131087 HRU131087 IBQ131087 ILM131087 IVI131087 JFE131087 JPA131087 JYW131087 KIS131087 KSO131087 LCK131087 LMG131087 LWC131087 MFY131087 MPU131087 MZQ131087 NJM131087 NTI131087 ODE131087 ONA131087 OWW131087 PGS131087 PQO131087 QAK131087 QKG131087 QUC131087 RDY131087 RNU131087 RXQ131087 SHM131087 SRI131087 TBE131087 TLA131087 TUW131087 UES131087 UOO131087 UYK131087 VIG131087 VSC131087 WBY131087 WLU131087 WVQ131087 I196623 JE196623 TA196623 ACW196623 AMS196623 AWO196623 BGK196623 BQG196623 CAC196623 CJY196623 CTU196623 DDQ196623 DNM196623 DXI196623 EHE196623 ERA196623 FAW196623 FKS196623 FUO196623 GEK196623 GOG196623 GYC196623 HHY196623 HRU196623 IBQ196623 ILM196623 IVI196623 JFE196623 JPA196623 JYW196623 KIS196623 KSO196623 LCK196623 LMG196623 LWC196623 MFY196623 MPU196623 MZQ196623 NJM196623 NTI196623 ODE196623 ONA196623 OWW196623 PGS196623 PQO196623 QAK196623 QKG196623 QUC196623 RDY196623 RNU196623 RXQ196623 SHM196623 SRI196623 TBE196623 TLA196623 TUW196623 UES196623 UOO196623 UYK196623 VIG196623 VSC196623 WBY196623 WLU196623 WVQ196623 I262159 JE262159 TA262159 ACW262159 AMS262159 AWO262159 BGK262159 BQG262159 CAC262159 CJY262159 CTU262159 DDQ262159 DNM262159 DXI262159 EHE262159 ERA262159 FAW262159 FKS262159 FUO262159 GEK262159 GOG262159 GYC262159 HHY262159 HRU262159 IBQ262159 ILM262159 IVI262159 JFE262159 JPA262159 JYW262159 KIS262159 KSO262159 LCK262159 LMG262159 LWC262159 MFY262159 MPU262159 MZQ262159 NJM262159 NTI262159 ODE262159 ONA262159 OWW262159 PGS262159 PQO262159 QAK262159 QKG262159 QUC262159 RDY262159 RNU262159 RXQ262159 SHM262159 SRI262159 TBE262159 TLA262159 TUW262159 UES262159 UOO262159 UYK262159 VIG262159 VSC262159 WBY262159 WLU262159 WVQ262159 I327695 JE327695 TA327695 ACW327695 AMS327695 AWO327695 BGK327695 BQG327695 CAC327695 CJY327695 CTU327695 DDQ327695 DNM327695 DXI327695 EHE327695 ERA327695 FAW327695 FKS327695 FUO327695 GEK327695 GOG327695 GYC327695 HHY327695 HRU327695 IBQ327695 ILM327695 IVI327695 JFE327695 JPA327695 JYW327695 KIS327695 KSO327695 LCK327695 LMG327695 LWC327695 MFY327695 MPU327695 MZQ327695 NJM327695 NTI327695 ODE327695 ONA327695 OWW327695 PGS327695 PQO327695 QAK327695 QKG327695 QUC327695 RDY327695 RNU327695 RXQ327695 SHM327695 SRI327695 TBE327695 TLA327695 TUW327695 UES327695 UOO327695 UYK327695 VIG327695 VSC327695 WBY327695 WLU327695 WVQ327695 I393231 JE393231 TA393231 ACW393231 AMS393231 AWO393231 BGK393231 BQG393231 CAC393231 CJY393231 CTU393231 DDQ393231 DNM393231 DXI393231 EHE393231 ERA393231 FAW393231 FKS393231 FUO393231 GEK393231 GOG393231 GYC393231 HHY393231 HRU393231 IBQ393231 ILM393231 IVI393231 JFE393231 JPA393231 JYW393231 KIS393231 KSO393231 LCK393231 LMG393231 LWC393231 MFY393231 MPU393231 MZQ393231 NJM393231 NTI393231 ODE393231 ONA393231 OWW393231 PGS393231 PQO393231 QAK393231 QKG393231 QUC393231 RDY393231 RNU393231 RXQ393231 SHM393231 SRI393231 TBE393231 TLA393231 TUW393231 UES393231 UOO393231 UYK393231 VIG393231 VSC393231 WBY393231 WLU393231 WVQ393231 I458767 JE458767 TA458767 ACW458767 AMS458767 AWO458767 BGK458767 BQG458767 CAC458767 CJY458767 CTU458767 DDQ458767 DNM458767 DXI458767 EHE458767 ERA458767 FAW458767 FKS458767 FUO458767 GEK458767 GOG458767 GYC458767 HHY458767 HRU458767 IBQ458767 ILM458767 IVI458767 JFE458767 JPA458767 JYW458767 KIS458767 KSO458767 LCK458767 LMG458767 LWC458767 MFY458767 MPU458767 MZQ458767 NJM458767 NTI458767 ODE458767 ONA458767 OWW458767 PGS458767 PQO458767 QAK458767 QKG458767 QUC458767 RDY458767 RNU458767 RXQ458767 SHM458767 SRI458767 TBE458767 TLA458767 TUW458767 UES458767 UOO458767 UYK458767 VIG458767 VSC458767 WBY458767 WLU458767 WVQ458767 I524303 JE524303 TA524303 ACW524303 AMS524303 AWO524303 BGK524303 BQG524303 CAC524303 CJY524303 CTU524303 DDQ524303 DNM524303 DXI524303 EHE524303 ERA524303 FAW524303 FKS524303 FUO524303 GEK524303 GOG524303 GYC524303 HHY524303 HRU524303 IBQ524303 ILM524303 IVI524303 JFE524303 JPA524303 JYW524303 KIS524303 KSO524303 LCK524303 LMG524303 LWC524303 MFY524303 MPU524303 MZQ524303 NJM524303 NTI524303 ODE524303 ONA524303 OWW524303 PGS524303 PQO524303 QAK524303 QKG524303 QUC524303 RDY524303 RNU524303 RXQ524303 SHM524303 SRI524303 TBE524303 TLA524303 TUW524303 UES524303 UOO524303 UYK524303 VIG524303 VSC524303 WBY524303 WLU524303 WVQ524303 I589839 JE589839 TA589839 ACW589839 AMS589839 AWO589839 BGK589839 BQG589839 CAC589839 CJY589839 CTU589839 DDQ589839 DNM589839 DXI589839 EHE589839 ERA589839 FAW589839 FKS589839 FUO589839 GEK589839 GOG589839 GYC589839 HHY589839 HRU589839 IBQ589839 ILM589839 IVI589839 JFE589839 JPA589839 JYW589839 KIS589839 KSO589839 LCK589839 LMG589839 LWC589839 MFY589839 MPU589839 MZQ589839 NJM589839 NTI589839 ODE589839 ONA589839 OWW589839 PGS589839 PQO589839 QAK589839 QKG589839 QUC589839 RDY589839 RNU589839 RXQ589839 SHM589839 SRI589839 TBE589839 TLA589839 TUW589839 UES589839 UOO589839 UYK589839 VIG589839 VSC589839 WBY589839 WLU589839 WVQ589839 I655375 JE655375 TA655375 ACW655375 AMS655375 AWO655375 BGK655375 BQG655375 CAC655375 CJY655375 CTU655375 DDQ655375 DNM655375 DXI655375 EHE655375 ERA655375 FAW655375 FKS655375 FUO655375 GEK655375 GOG655375 GYC655375 HHY655375 HRU655375 IBQ655375 ILM655375 IVI655375 JFE655375 JPA655375 JYW655375 KIS655375 KSO655375 LCK655375 LMG655375 LWC655375 MFY655375 MPU655375 MZQ655375 NJM655375 NTI655375 ODE655375 ONA655375 OWW655375 PGS655375 PQO655375 QAK655375 QKG655375 QUC655375 RDY655375 RNU655375 RXQ655375 SHM655375 SRI655375 TBE655375 TLA655375 TUW655375 UES655375 UOO655375 UYK655375 VIG655375 VSC655375 WBY655375 WLU655375 WVQ655375 I720911 JE720911 TA720911 ACW720911 AMS720911 AWO720911 BGK720911 BQG720911 CAC720911 CJY720911 CTU720911 DDQ720911 DNM720911 DXI720911 EHE720911 ERA720911 FAW720911 FKS720911 FUO720911 GEK720911 GOG720911 GYC720911 HHY720911 HRU720911 IBQ720911 ILM720911 IVI720911 JFE720911 JPA720911 JYW720911 KIS720911 KSO720911 LCK720911 LMG720911 LWC720911 MFY720911 MPU720911 MZQ720911 NJM720911 NTI720911 ODE720911 ONA720911 OWW720911 PGS720911 PQO720911 QAK720911 QKG720911 QUC720911 RDY720911 RNU720911 RXQ720911 SHM720911 SRI720911 TBE720911 TLA720911 TUW720911 UES720911 UOO720911 UYK720911 VIG720911 VSC720911 WBY720911 WLU720911 WVQ720911 I786447 JE786447 TA786447 ACW786447 AMS786447 AWO786447 BGK786447 BQG786447 CAC786447 CJY786447 CTU786447 DDQ786447 DNM786447 DXI786447 EHE786447 ERA786447 FAW786447 FKS786447 FUO786447 GEK786447 GOG786447 GYC786447 HHY786447 HRU786447 IBQ786447 ILM786447 IVI786447 JFE786447 JPA786447 JYW786447 KIS786447 KSO786447 LCK786447 LMG786447 LWC786447 MFY786447 MPU786447 MZQ786447 NJM786447 NTI786447 ODE786447 ONA786447 OWW786447 PGS786447 PQO786447 QAK786447 QKG786447 QUC786447 RDY786447 RNU786447 RXQ786447 SHM786447 SRI786447 TBE786447 TLA786447 TUW786447 UES786447 UOO786447 UYK786447 VIG786447 VSC786447 WBY786447 WLU786447 WVQ786447 I851983 JE851983 TA851983 ACW851983 AMS851983 AWO851983 BGK851983 BQG851983 CAC851983 CJY851983 CTU851983 DDQ851983 DNM851983 DXI851983 EHE851983 ERA851983 FAW851983 FKS851983 FUO851983 GEK851983 GOG851983 GYC851983 HHY851983 HRU851983 IBQ851983 ILM851983 IVI851983 JFE851983 JPA851983 JYW851983 KIS851983 KSO851983 LCK851983 LMG851983 LWC851983 MFY851983 MPU851983 MZQ851983 NJM851983 NTI851983 ODE851983 ONA851983 OWW851983 PGS851983 PQO851983 QAK851983 QKG851983 QUC851983 RDY851983 RNU851983 RXQ851983 SHM851983 SRI851983 TBE851983 TLA851983 TUW851983 UES851983 UOO851983 UYK851983 VIG851983 VSC851983 WBY851983 WLU851983 WVQ851983 I917519 JE917519 TA917519 ACW917519 AMS917519 AWO917519 BGK917519 BQG917519 CAC917519 CJY917519 CTU917519 DDQ917519 DNM917519 DXI917519 EHE917519 ERA917519 FAW917519 FKS917519 FUO917519 GEK917519 GOG917519 GYC917519 HHY917519 HRU917519 IBQ917519 ILM917519 IVI917519 JFE917519 JPA917519 JYW917519 KIS917519 KSO917519 LCK917519 LMG917519 LWC917519 MFY917519 MPU917519 MZQ917519 NJM917519 NTI917519 ODE917519 ONA917519 OWW917519 PGS917519 PQO917519 QAK917519 QKG917519 QUC917519 RDY917519 RNU917519 RXQ917519 SHM917519 SRI917519 TBE917519 TLA917519 TUW917519 UES917519 UOO917519 UYK917519 VIG917519 VSC917519 WBY917519 WLU917519 WVQ917519 I983055 JE983055 TA983055 ACW983055 AMS983055 AWO983055 BGK983055 BQG983055 CAC983055 CJY983055 CTU983055 DDQ983055 DNM983055 DXI983055 EHE983055 ERA983055 FAW983055 FKS983055 FUO983055 GEK983055 GOG983055 GYC983055 HHY983055 HRU983055 IBQ983055 ILM983055 IVI983055 JFE983055 JPA983055 JYW983055 KIS983055 KSO983055 LCK983055 LMG983055 LWC983055 MFY983055 MPU983055 MZQ983055 NJM983055 NTI983055 ODE983055 ONA983055 OWW983055 PGS983055 PQO983055 QAK983055 QKG983055 QUC983055 RDY983055 RNU983055 RXQ983055 SHM983055 SRI983055 TBE983055 TLA983055 TUW983055 UES983055 UOO983055 UYK983055 VIG983055 VSC983055 WBY983055 WLU983055 WVQ983055"/>
    <dataValidation type="custom" allowBlank="1" showInputMessage="1" showErrorMessage="1" sqref="L19:O19">
      <formula1>COUNTA(C19:K19)=3</formula1>
    </dataValidation>
  </dataValidations>
  <hyperlinks>
    <hyperlink ref="A94:E95" location="'F1. INF. GENERAL'!A1" display="'F1. INF. GENERAL'!A1"/>
    <hyperlink ref="F94:K95" location="'F4. CALF. COM. COMPORT.'!A1" display="F4. CALF. COM. COMPORT."/>
    <hyperlink ref="L94:O95" location="'F3. EVIDENCIAS'!A1" display="F3. EVIDENCIAS"/>
    <hyperlink ref="Q94:S95" location="'F7. PLAN DE MEJORAMIENTO'!A1" display="F7. PLAN DE MEJORAMIENTO"/>
  </hyperlinks>
  <printOptions horizontalCentered="1"/>
  <pageMargins left="0.39370078740157483" right="0.39370078740157483" top="0.39370078740157483" bottom="0.39370078740157483" header="0.31496062992125984" footer="0.31496062992125984"/>
  <pageSetup scale="40" orientation="portrait" horizontalDpi="4294967294" r:id="rId1"/>
  <rowBreaks count="1" manualBreakCount="1">
    <brk id="72" max="18" man="1"/>
  </row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14:formula1>
            <xm:f>IF(COUNTA($A$14,$I$14)=2,Hoja4!$C$2:$C$6,"")</xm:f>
          </x14:formula1>
          <xm:sqref>A16:E16</xm:sqref>
        </x14:dataValidation>
        <x14:dataValidation type="list" allowBlank="1" showInputMessage="1" showErrorMessage="1">
          <x14:formula1>
            <xm:f>IF(COUNTA($A$21,$G$21,$N$21,$P$21)=4,Hoja4!$C$2:$C$6,"")</xm:f>
          </x14:formula1>
          <xm:sqref>R21:S21</xm:sqref>
        </x14:dataValidation>
        <x14:dataValidation type="list" allowBlank="1" showInputMessage="1" showErrorMessage="1">
          <x14:formula1>
            <xm:f>Hoja4!$C$15:$C$16</xm:f>
          </x14:formula1>
          <xm:sqref>R23:S23 A75:S75 D92:D93</xm:sqref>
        </x14:dataValidation>
        <x14:dataValidation type="list" allowBlank="1" showInputMessage="1" showErrorMessage="1">
          <x14:formula1>
            <xm:f>IF($F$29="X","",Hoja4!$G$4:$G$5)</xm:f>
          </x14:formula1>
          <xm:sqref>K29:K30</xm:sqref>
        </x14:dataValidation>
        <x14:dataValidation type="list" allowBlank="1" showInputMessage="1" showErrorMessage="1">
          <x14:formula1>
            <xm:f>IF($K$29="X",Hoja4!$B$261:$B$263,"")</xm:f>
          </x14:formula1>
          <xm:sqref>N29:S30</xm:sqref>
        </x14:dataValidation>
        <x14:dataValidation type="list" allowBlank="1" showInputMessage="1" showErrorMessage="1">
          <x14:formula1>
            <xm:f>Hoja4!$B$512:$B$514</xm:f>
          </x14:formula1>
          <xm:sqref>N34:R34</xm:sqref>
        </x14:dataValidation>
        <x14:dataValidation type="list" allowBlank="1" showInputMessage="1" showErrorMessage="1">
          <x14:formula1>
            <xm:f>Hoja4!$A$255:$A$258</xm:f>
          </x14:formula1>
          <xm:sqref>N46:R46 N48:R48 N50:R50 N52:R52</xm:sqref>
        </x14:dataValidation>
        <x14:dataValidation type="list" allowBlank="1" showInputMessage="1" showErrorMessage="1">
          <x14:formula1>
            <xm:f>Hoja4!$N$1:$N$102</xm:f>
          </x14:formula1>
          <xm:sqref>N37:R39</xm:sqref>
        </x14:dataValidation>
        <x14:dataValidation type="list" allowBlank="1" showInputMessage="1" showErrorMessage="1">
          <x14:formula1>
            <xm:f>IF($A$75="SI",Hoja4!$D$3:$D$5,"")</xm:f>
          </x14:formula1>
          <xm:sqref>D77:F78 M77:P78</xm:sqref>
        </x14:dataValidation>
        <x14:dataValidation type="list" allowBlank="1" showInputMessage="1" showErrorMessage="1">
          <x14:formula1>
            <xm:f>IF($K$29="X","",Hoja4!$G$4:$G$5)</xm:f>
          </x14:formula1>
          <xm:sqref>F29:F30</xm:sqref>
        </x14:dataValidation>
        <x14:dataValidation type="list" allowBlank="1" showInputMessage="1" showErrorMessage="1">
          <x14:formula1>
            <xm:f>Hoja4!$E$3:$E$14</xm:f>
          </x14:formula1>
          <xm:sqref>F9 K9 R9</xm:sqref>
        </x14:dataValidation>
        <x14:dataValidation type="list" allowBlank="1" showInputMessage="1" showErrorMessage="1" promptTitle="Dias">
          <x14:formula1>
            <xm:f>Hoja4!$H$3:$H$33</xm:f>
          </x14:formula1>
          <xm:sqref>E9 J9 Q9</xm:sqref>
        </x14:dataValidation>
        <x14:dataValidation type="list" allowBlank="1" showInputMessage="1" showErrorMessage="1">
          <x14:formula1>
            <xm:f>Hoja4!$J$4:$J$36</xm:f>
          </x14:formula1>
          <xm:sqref>G9 L9 S9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2"/>
  </sheetPr>
  <dimension ref="A1:XAV725"/>
  <sheetViews>
    <sheetView showGridLines="0" topLeftCell="H8" zoomScale="80" zoomScaleNormal="80" zoomScaleSheetLayoutView="55" workbookViewId="0">
      <selection activeCell="M37" sqref="M37:M38"/>
    </sheetView>
  </sheetViews>
  <sheetFormatPr baseColWidth="10" defaultColWidth="0" defaultRowHeight="15" zeroHeight="1" x14ac:dyDescent="0.25"/>
  <cols>
    <col min="1" max="1" width="12.5703125" customWidth="1"/>
    <col min="2" max="2" width="14" customWidth="1"/>
    <col min="3" max="4" width="11.42578125" customWidth="1"/>
    <col min="5" max="5" width="12.5703125" customWidth="1"/>
    <col min="6" max="6" width="11.42578125" customWidth="1"/>
    <col min="7" max="7" width="13.5703125" customWidth="1"/>
    <col min="8" max="8" width="12.42578125" customWidth="1"/>
    <col min="9" max="9" width="13.42578125" customWidth="1"/>
    <col min="10" max="11" width="16" customWidth="1"/>
    <col min="12" max="13" width="14.5703125" customWidth="1"/>
    <col min="14" max="14" width="12" customWidth="1"/>
    <col min="15" max="15" width="12.5703125" bestFit="1" customWidth="1"/>
    <col min="16" max="17" width="14.5703125" customWidth="1"/>
    <col min="18" max="18" width="11.42578125" customWidth="1"/>
    <col min="19" max="19" width="13" customWidth="1"/>
    <col min="20" max="20" width="0.28515625" customWidth="1"/>
    <col min="21" max="72" width="11.42578125" hidden="1" customWidth="1"/>
    <col min="16273" max="16384" width="11.42578125" hidden="1"/>
  </cols>
  <sheetData>
    <row r="1" spans="1:72" ht="15.75" hidden="1" thickBot="1" x14ac:dyDescent="0.3">
      <c r="A1" s="24"/>
      <c r="B1" s="24"/>
      <c r="C1" s="24"/>
      <c r="D1" s="24"/>
      <c r="E1" s="24"/>
      <c r="F1" s="24"/>
      <c r="G1" s="24"/>
      <c r="H1" s="24"/>
      <c r="I1" s="24"/>
      <c r="J1" s="24"/>
      <c r="K1" s="24"/>
      <c r="L1" s="24"/>
      <c r="M1" s="24"/>
      <c r="N1" s="24"/>
      <c r="O1" s="24"/>
      <c r="P1" s="24"/>
      <c r="Q1" s="24"/>
      <c r="R1" s="24"/>
      <c r="S1" s="24"/>
    </row>
    <row r="2" spans="1:72" ht="25.5" customHeight="1" x14ac:dyDescent="0.25">
      <c r="A2" s="504"/>
      <c r="B2" s="505"/>
      <c r="C2" s="505"/>
      <c r="D2" s="505"/>
      <c r="E2" s="508" t="s">
        <v>51</v>
      </c>
      <c r="F2" s="509"/>
      <c r="G2" s="509"/>
      <c r="H2" s="509"/>
      <c r="I2" s="509"/>
      <c r="J2" s="509"/>
      <c r="K2" s="509"/>
      <c r="L2" s="509"/>
      <c r="M2" s="509"/>
      <c r="N2" s="509"/>
      <c r="O2" s="509"/>
      <c r="P2" s="511"/>
      <c r="Q2" s="512"/>
      <c r="R2" s="512"/>
      <c r="S2" s="513"/>
    </row>
    <row r="3" spans="1:72" ht="15" customHeight="1" x14ac:dyDescent="0.25">
      <c r="A3" s="506"/>
      <c r="B3" s="507"/>
      <c r="C3" s="507"/>
      <c r="D3" s="507"/>
      <c r="E3" s="510"/>
      <c r="F3" s="510"/>
      <c r="G3" s="510"/>
      <c r="H3" s="510"/>
      <c r="I3" s="510"/>
      <c r="J3" s="510"/>
      <c r="K3" s="510"/>
      <c r="L3" s="510"/>
      <c r="M3" s="510"/>
      <c r="N3" s="510"/>
      <c r="O3" s="510"/>
      <c r="P3" s="514"/>
      <c r="Q3" s="514"/>
      <c r="R3" s="514"/>
      <c r="S3" s="515"/>
    </row>
    <row r="4" spans="1:72" ht="15" customHeight="1" x14ac:dyDescent="0.25">
      <c r="A4" s="506"/>
      <c r="B4" s="507"/>
      <c r="C4" s="507"/>
      <c r="D4" s="507"/>
      <c r="E4" s="516" t="s">
        <v>52</v>
      </c>
      <c r="F4" s="516"/>
      <c r="G4" s="516"/>
      <c r="H4" s="516"/>
      <c r="I4" s="516"/>
      <c r="J4" s="516"/>
      <c r="K4" s="516"/>
      <c r="L4" s="516"/>
      <c r="M4" s="516"/>
      <c r="N4" s="516"/>
      <c r="O4" s="516"/>
      <c r="P4" s="514"/>
      <c r="Q4" s="514"/>
      <c r="R4" s="514"/>
      <c r="S4" s="515"/>
    </row>
    <row r="5" spans="1:72" ht="15" customHeight="1" x14ac:dyDescent="0.25">
      <c r="A5" s="506"/>
      <c r="B5" s="507"/>
      <c r="C5" s="507"/>
      <c r="D5" s="507"/>
      <c r="E5" s="516"/>
      <c r="F5" s="516"/>
      <c r="G5" s="516"/>
      <c r="H5" s="516"/>
      <c r="I5" s="516"/>
      <c r="J5" s="516"/>
      <c r="K5" s="516"/>
      <c r="L5" s="516"/>
      <c r="M5" s="516"/>
      <c r="N5" s="516"/>
      <c r="O5" s="516"/>
      <c r="P5" s="514"/>
      <c r="Q5" s="514"/>
      <c r="R5" s="514"/>
      <c r="S5" s="515"/>
    </row>
    <row r="6" spans="1:72" ht="15" customHeight="1" x14ac:dyDescent="0.25">
      <c r="A6" s="506"/>
      <c r="B6" s="507"/>
      <c r="C6" s="507"/>
      <c r="D6" s="507"/>
      <c r="E6" s="517" t="s">
        <v>53</v>
      </c>
      <c r="F6" s="517"/>
      <c r="G6" s="517"/>
      <c r="H6" s="518" t="s">
        <v>54</v>
      </c>
      <c r="I6" s="518"/>
      <c r="J6" s="520" t="s">
        <v>55</v>
      </c>
      <c r="K6" s="520"/>
      <c r="L6" s="518" t="s">
        <v>56</v>
      </c>
      <c r="M6" s="518"/>
      <c r="N6" s="520" t="s">
        <v>57</v>
      </c>
      <c r="O6" s="520"/>
      <c r="P6" s="514"/>
      <c r="Q6" s="514"/>
      <c r="R6" s="514"/>
      <c r="S6" s="515"/>
    </row>
    <row r="7" spans="1:72" ht="15" customHeight="1" x14ac:dyDescent="0.25">
      <c r="A7" s="506"/>
      <c r="B7" s="507"/>
      <c r="C7" s="507"/>
      <c r="D7" s="507"/>
      <c r="E7" s="517"/>
      <c r="F7" s="517"/>
      <c r="G7" s="517"/>
      <c r="H7" s="518" t="s">
        <v>58</v>
      </c>
      <c r="I7" s="518"/>
      <c r="J7" s="519">
        <v>42731</v>
      </c>
      <c r="K7" s="520"/>
      <c r="L7" s="518" t="s">
        <v>59</v>
      </c>
      <c r="M7" s="518"/>
      <c r="N7" s="523" t="s">
        <v>60</v>
      </c>
      <c r="O7" s="523"/>
      <c r="P7" s="514"/>
      <c r="Q7" s="514"/>
      <c r="R7" s="514"/>
      <c r="S7" s="515"/>
    </row>
    <row r="8" spans="1:72" s="26" customFormat="1" ht="15.75" thickBot="1" x14ac:dyDescent="0.3">
      <c r="A8" s="521"/>
      <c r="B8" s="522"/>
      <c r="C8" s="522"/>
      <c r="D8" s="522"/>
      <c r="E8" s="522"/>
      <c r="F8" s="522"/>
      <c r="G8" s="522"/>
      <c r="H8" s="522"/>
      <c r="I8" s="522"/>
      <c r="J8" s="522"/>
      <c r="K8" s="522"/>
      <c r="L8" s="522"/>
      <c r="M8" s="522"/>
      <c r="N8" s="522"/>
      <c r="O8" s="522"/>
      <c r="P8" s="514"/>
      <c r="Q8" s="514"/>
      <c r="R8" s="514"/>
      <c r="S8" s="51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row>
    <row r="9" spans="1:72" s="28" customFormat="1" ht="16.5" thickBot="1" x14ac:dyDescent="0.3">
      <c r="A9" s="492" t="s">
        <v>61</v>
      </c>
      <c r="B9" s="493"/>
      <c r="C9" s="493"/>
      <c r="D9" s="493"/>
      <c r="E9" s="245" t="s">
        <v>62</v>
      </c>
      <c r="F9" s="245" t="s">
        <v>63</v>
      </c>
      <c r="G9" s="245" t="s">
        <v>64</v>
      </c>
      <c r="H9" s="496" t="s">
        <v>65</v>
      </c>
      <c r="I9" s="497"/>
      <c r="J9" s="245" t="s">
        <v>62</v>
      </c>
      <c r="K9" s="245" t="s">
        <v>63</v>
      </c>
      <c r="L9" s="245" t="s">
        <v>64</v>
      </c>
      <c r="M9" s="498" t="s">
        <v>66</v>
      </c>
      <c r="N9" s="499"/>
      <c r="O9" s="499"/>
      <c r="P9" s="500"/>
      <c r="Q9" s="245" t="s">
        <v>62</v>
      </c>
      <c r="R9" s="245" t="s">
        <v>63</v>
      </c>
      <c r="S9" s="71" t="s">
        <v>64</v>
      </c>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row>
    <row r="10" spans="1:72" s="28" customFormat="1" ht="16.5" thickBot="1" x14ac:dyDescent="0.3">
      <c r="A10" s="494"/>
      <c r="B10" s="495"/>
      <c r="C10" s="495"/>
      <c r="D10" s="495"/>
      <c r="E10" s="173"/>
      <c r="F10" s="173"/>
      <c r="G10" s="173"/>
      <c r="H10" s="496"/>
      <c r="I10" s="497"/>
      <c r="J10" s="173"/>
      <c r="K10" s="173"/>
      <c r="L10" s="173"/>
      <c r="M10" s="501"/>
      <c r="N10" s="502"/>
      <c r="O10" s="502"/>
      <c r="P10" s="503"/>
      <c r="Q10" s="173"/>
      <c r="R10" s="173"/>
      <c r="S10" s="173"/>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row>
    <row r="11" spans="1:72" s="29" customFormat="1" ht="27" customHeight="1" thickBot="1" x14ac:dyDescent="0.3">
      <c r="A11" s="479" t="s">
        <v>67</v>
      </c>
      <c r="B11" s="480"/>
      <c r="C11" s="480"/>
      <c r="D11" s="480"/>
      <c r="E11" s="480"/>
      <c r="F11" s="480"/>
      <c r="G11" s="480"/>
      <c r="H11" s="480"/>
      <c r="I11" s="480"/>
      <c r="J11" s="480"/>
      <c r="K11" s="480"/>
      <c r="L11" s="480"/>
      <c r="M11" s="480"/>
      <c r="N11" s="480"/>
      <c r="O11" s="480"/>
      <c r="P11" s="480"/>
      <c r="Q11" s="480"/>
      <c r="R11" s="480"/>
      <c r="S11" s="48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row>
    <row r="12" spans="1:72" s="2" customFormat="1" ht="15.75" customHeight="1" x14ac:dyDescent="0.25">
      <c r="A12" s="455" t="s">
        <v>68</v>
      </c>
      <c r="B12" s="456"/>
      <c r="C12" s="455" t="s">
        <v>69</v>
      </c>
      <c r="D12" s="466"/>
      <c r="E12" s="456"/>
      <c r="F12" s="455" t="s">
        <v>70</v>
      </c>
      <c r="G12" s="466"/>
      <c r="H12" s="456"/>
      <c r="I12" s="455" t="s">
        <v>71</v>
      </c>
      <c r="J12" s="466"/>
      <c r="K12" s="456"/>
      <c r="L12" s="455" t="s">
        <v>72</v>
      </c>
      <c r="M12" s="466"/>
      <c r="N12" s="466"/>
      <c r="O12" s="456"/>
      <c r="P12" s="455" t="s">
        <v>73</v>
      </c>
      <c r="Q12" s="466"/>
      <c r="R12" s="466"/>
      <c r="S12" s="456"/>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row>
    <row r="13" spans="1:72" s="2" customFormat="1" ht="23.25" customHeight="1" thickBot="1" x14ac:dyDescent="0.3">
      <c r="A13" s="490" t="str">
        <f>'F2. COMP. LAB Y COM COMPOR'!A13:B13</f>
        <v>CEDULA DE CIUDADANIA</v>
      </c>
      <c r="B13" s="491"/>
      <c r="C13" s="470">
        <f>'F2. COMP. LAB Y COM COMPOR'!C13:E13</f>
        <v>0</v>
      </c>
      <c r="D13" s="476"/>
      <c r="E13" s="477"/>
      <c r="F13" s="467">
        <f>'F2. COMP. LAB Y COM COMPOR'!F13:H13</f>
        <v>0</v>
      </c>
      <c r="G13" s="468"/>
      <c r="H13" s="469"/>
      <c r="I13" s="462">
        <f>'F2. COMP. LAB Y COM COMPOR'!I13:K13</f>
        <v>0</v>
      </c>
      <c r="J13" s="471"/>
      <c r="K13" s="463"/>
      <c r="L13" s="462">
        <f>'F2. COMP. LAB Y COM COMPOR'!L13:O13</f>
        <v>0</v>
      </c>
      <c r="M13" s="471"/>
      <c r="N13" s="471"/>
      <c r="O13" s="463"/>
      <c r="P13" s="462">
        <f>'F2. COMP. LAB Y COM COMPOR'!P13:S13</f>
        <v>0</v>
      </c>
      <c r="Q13" s="471"/>
      <c r="R13" s="471"/>
      <c r="S13" s="463"/>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c r="BR13" s="244"/>
      <c r="BS13" s="244"/>
      <c r="BT13" s="244"/>
    </row>
    <row r="14" spans="1:72" s="8" customFormat="1" ht="15.75" customHeight="1" x14ac:dyDescent="0.25">
      <c r="A14" s="455" t="s">
        <v>74</v>
      </c>
      <c r="B14" s="466"/>
      <c r="C14" s="466"/>
      <c r="D14" s="466"/>
      <c r="E14" s="466"/>
      <c r="F14" s="466"/>
      <c r="G14" s="466"/>
      <c r="H14" s="466"/>
      <c r="I14" s="455" t="s">
        <v>75</v>
      </c>
      <c r="J14" s="466"/>
      <c r="K14" s="466"/>
      <c r="L14" s="466"/>
      <c r="M14" s="466"/>
      <c r="N14" s="466"/>
      <c r="O14" s="466"/>
      <c r="P14" s="466"/>
      <c r="Q14" s="466"/>
      <c r="R14" s="466"/>
      <c r="S14" s="456"/>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row>
    <row r="15" spans="1:72" s="4" customFormat="1" ht="15.75" customHeight="1" thickBot="1" x14ac:dyDescent="0.3">
      <c r="A15" s="467">
        <f>'F2. COMP. LAB Y COM COMPOR'!A15:H15</f>
        <v>0</v>
      </c>
      <c r="B15" s="468"/>
      <c r="C15" s="468"/>
      <c r="D15" s="468"/>
      <c r="E15" s="468"/>
      <c r="F15" s="471"/>
      <c r="G15" s="471"/>
      <c r="H15" s="468"/>
      <c r="I15" s="482" t="str">
        <f>'F2. COMP. LAB Y COM COMPOR'!I15:S15</f>
        <v>ddd</v>
      </c>
      <c r="J15" s="483"/>
      <c r="K15" s="483"/>
      <c r="L15" s="483"/>
      <c r="M15" s="483"/>
      <c r="N15" s="483"/>
      <c r="O15" s="483"/>
      <c r="P15" s="483"/>
      <c r="Q15" s="483"/>
      <c r="R15" s="483"/>
      <c r="S15" s="484"/>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row>
    <row r="16" spans="1:72" s="31" customFormat="1" ht="18.75" customHeight="1" thickBot="1" x14ac:dyDescent="0.3">
      <c r="A16" s="455" t="s">
        <v>76</v>
      </c>
      <c r="B16" s="466"/>
      <c r="C16" s="466"/>
      <c r="D16" s="466"/>
      <c r="E16" s="466"/>
      <c r="F16" s="455" t="s">
        <v>77</v>
      </c>
      <c r="G16" s="456"/>
      <c r="H16" s="241" t="s">
        <v>78</v>
      </c>
      <c r="I16" s="485" t="str">
        <f>'F2. COMP. LAB Y COM COMPOR'!I16:S17</f>
        <v>Propósito del empleo:</v>
      </c>
      <c r="J16" s="487">
        <f>'F2. COMP. LAB Y COM COMPOR'!J16:S17</f>
        <v>0</v>
      </c>
      <c r="K16" s="488"/>
      <c r="L16" s="488"/>
      <c r="M16" s="488"/>
      <c r="N16" s="488"/>
      <c r="O16" s="488"/>
      <c r="P16" s="488"/>
      <c r="Q16" s="488"/>
      <c r="R16" s="488"/>
      <c r="S16" s="489"/>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row>
    <row r="17" spans="1:72" s="31" customFormat="1" ht="35.25" customHeight="1" thickBot="1" x14ac:dyDescent="0.3">
      <c r="A17" s="459" t="str">
        <f>'F2. COMP. LAB Y COM COMPOR'!A17:E17</f>
        <v>DIRECTIVO</v>
      </c>
      <c r="B17" s="478"/>
      <c r="C17" s="478"/>
      <c r="D17" s="478"/>
      <c r="E17" s="478"/>
      <c r="F17" s="459">
        <f>'F2. COMP. LAB Y COM COMPOR'!F17:G17</f>
        <v>0</v>
      </c>
      <c r="G17" s="460"/>
      <c r="H17" s="242">
        <f>'F2. COMP. LAB Y COM COMPOR'!H17</f>
        <v>0</v>
      </c>
      <c r="I17" s="486"/>
      <c r="J17" s="459"/>
      <c r="K17" s="478"/>
      <c r="L17" s="478"/>
      <c r="M17" s="478"/>
      <c r="N17" s="478"/>
      <c r="O17" s="478"/>
      <c r="P17" s="478"/>
      <c r="Q17" s="478"/>
      <c r="R17" s="478"/>
      <c r="S17" s="46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row>
    <row r="18" spans="1:72" s="32" customFormat="1" ht="24.75" customHeight="1" thickBot="1" x14ac:dyDescent="0.3">
      <c r="A18" s="479" t="s">
        <v>79</v>
      </c>
      <c r="B18" s="480"/>
      <c r="C18" s="480"/>
      <c r="D18" s="480"/>
      <c r="E18" s="480"/>
      <c r="F18" s="474"/>
      <c r="G18" s="474"/>
      <c r="H18" s="480"/>
      <c r="I18" s="480"/>
      <c r="J18" s="480"/>
      <c r="K18" s="480"/>
      <c r="L18" s="480"/>
      <c r="M18" s="480"/>
      <c r="N18" s="480"/>
      <c r="O18" s="480"/>
      <c r="P18" s="480"/>
      <c r="Q18" s="480"/>
      <c r="R18" s="480"/>
      <c r="S18" s="48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row>
    <row r="19" spans="1:72" s="2" customFormat="1" ht="15.75" customHeight="1" x14ac:dyDescent="0.25">
      <c r="A19" s="455" t="s">
        <v>80</v>
      </c>
      <c r="B19" s="456"/>
      <c r="C19" s="455" t="s">
        <v>69</v>
      </c>
      <c r="D19" s="466"/>
      <c r="E19" s="456"/>
      <c r="F19" s="455" t="s">
        <v>70</v>
      </c>
      <c r="G19" s="466"/>
      <c r="H19" s="456"/>
      <c r="I19" s="455" t="s">
        <v>71</v>
      </c>
      <c r="J19" s="466"/>
      <c r="K19" s="456"/>
      <c r="L19" s="455" t="s">
        <v>72</v>
      </c>
      <c r="M19" s="466"/>
      <c r="N19" s="466"/>
      <c r="O19" s="456"/>
      <c r="P19" s="455" t="s">
        <v>73</v>
      </c>
      <c r="Q19" s="466"/>
      <c r="R19" s="466"/>
      <c r="S19" s="456"/>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row>
    <row r="20" spans="1:72" s="2" customFormat="1" ht="15.75" customHeight="1" thickBot="1" x14ac:dyDescent="0.3">
      <c r="A20" s="467" t="str">
        <f>'F2. COMP. LAB Y COM COMPOR'!A20:B20</f>
        <v>CEDULA DE CIUDADANIA</v>
      </c>
      <c r="B20" s="469"/>
      <c r="C20" s="470">
        <f>'F2. COMP. LAB Y COM COMPOR'!C20:E20</f>
        <v>0</v>
      </c>
      <c r="D20" s="476"/>
      <c r="E20" s="477"/>
      <c r="F20" s="467">
        <f>'F2. COMP. LAB Y COM COMPOR'!F20:H20</f>
        <v>0</v>
      </c>
      <c r="G20" s="468"/>
      <c r="H20" s="469"/>
      <c r="I20" s="462" t="str">
        <f>'F2. COMP. LAB Y COM COMPOR'!I20:K20</f>
        <v xml:space="preserve">  </v>
      </c>
      <c r="J20" s="471"/>
      <c r="K20" s="463"/>
      <c r="L20" s="462">
        <f>'F2. COMP. LAB Y COM COMPOR'!L20:O20</f>
        <v>0</v>
      </c>
      <c r="M20" s="471"/>
      <c r="N20" s="471"/>
      <c r="O20" s="463"/>
      <c r="P20" s="467" t="str">
        <f>'F2. COMP. LAB Y COM COMPOR'!P20:S20</f>
        <v xml:space="preserve">  </v>
      </c>
      <c r="Q20" s="468"/>
      <c r="R20" s="468"/>
      <c r="S20" s="469"/>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row>
    <row r="21" spans="1:72" s="8" customFormat="1" ht="15.75" customHeight="1" x14ac:dyDescent="0.25">
      <c r="A21" s="464" t="s">
        <v>81</v>
      </c>
      <c r="B21" s="465"/>
      <c r="C21" s="471"/>
      <c r="D21" s="471"/>
      <c r="E21" s="471"/>
      <c r="F21" s="471"/>
      <c r="G21" s="462" t="s">
        <v>75</v>
      </c>
      <c r="H21" s="471"/>
      <c r="I21" s="466"/>
      <c r="J21" s="466"/>
      <c r="K21" s="466"/>
      <c r="L21" s="466"/>
      <c r="M21" s="456"/>
      <c r="N21" s="466" t="s">
        <v>77</v>
      </c>
      <c r="O21" s="456"/>
      <c r="P21" s="466" t="s">
        <v>78</v>
      </c>
      <c r="Q21" s="456"/>
      <c r="R21" s="455" t="s">
        <v>76</v>
      </c>
      <c r="S21" s="456"/>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row>
    <row r="22" spans="1:72" s="4" customFormat="1" ht="31.5" customHeight="1" thickBot="1" x14ac:dyDescent="0.3">
      <c r="A22" s="457">
        <f>'F2. COMP. LAB Y COM COMPOR'!A22:F22</f>
        <v>0</v>
      </c>
      <c r="B22" s="458"/>
      <c r="C22" s="458"/>
      <c r="D22" s="458"/>
      <c r="E22" s="458"/>
      <c r="F22" s="458"/>
      <c r="G22" s="467">
        <f>'F2. COMP. LAB Y COM COMPOR'!G22:M22</f>
        <v>0</v>
      </c>
      <c r="H22" s="468"/>
      <c r="I22" s="468"/>
      <c r="J22" s="468"/>
      <c r="K22" s="468"/>
      <c r="L22" s="468"/>
      <c r="M22" s="469"/>
      <c r="N22" s="459">
        <f>'F2. COMP. LAB Y COM COMPOR'!N22:O22</f>
        <v>0</v>
      </c>
      <c r="O22" s="460"/>
      <c r="P22" s="457">
        <f>'F2. COMP. LAB Y COM COMPOR'!P22:Q22</f>
        <v>0</v>
      </c>
      <c r="Q22" s="461"/>
      <c r="R22" s="462">
        <f>'F2. COMP. LAB Y COM COMPOR'!R22:S22</f>
        <v>0</v>
      </c>
      <c r="S22" s="463"/>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row>
    <row r="23" spans="1:72" s="2" customFormat="1" ht="27" customHeight="1" thickBot="1" x14ac:dyDescent="0.3">
      <c r="A23" s="472" t="s">
        <v>82</v>
      </c>
      <c r="B23" s="473"/>
      <c r="C23" s="473"/>
      <c r="D23" s="473"/>
      <c r="E23" s="473"/>
      <c r="F23" s="473"/>
      <c r="G23" s="474"/>
      <c r="H23" s="474"/>
      <c r="I23" s="474"/>
      <c r="J23" s="474"/>
      <c r="K23" s="474"/>
      <c r="L23" s="474"/>
      <c r="M23" s="474"/>
      <c r="N23" s="474"/>
      <c r="O23" s="474"/>
      <c r="P23" s="473"/>
      <c r="Q23" s="473"/>
      <c r="R23" s="473"/>
      <c r="S23" s="475"/>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row>
    <row r="24" spans="1:72" s="2" customFormat="1" ht="15.75" customHeight="1" x14ac:dyDescent="0.25">
      <c r="A24" s="455" t="s">
        <v>80</v>
      </c>
      <c r="B24" s="456"/>
      <c r="C24" s="455" t="s">
        <v>69</v>
      </c>
      <c r="D24" s="466"/>
      <c r="E24" s="456"/>
      <c r="F24" s="455" t="s">
        <v>70</v>
      </c>
      <c r="G24" s="466"/>
      <c r="H24" s="456"/>
      <c r="I24" s="455" t="s">
        <v>71</v>
      </c>
      <c r="J24" s="466"/>
      <c r="K24" s="456"/>
      <c r="L24" s="455" t="s">
        <v>72</v>
      </c>
      <c r="M24" s="466"/>
      <c r="N24" s="466"/>
      <c r="O24" s="456"/>
      <c r="P24" s="455" t="s">
        <v>73</v>
      </c>
      <c r="Q24" s="466"/>
      <c r="R24" s="466"/>
      <c r="S24" s="456"/>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row>
    <row r="25" spans="1:72" s="2" customFormat="1" ht="15.75" customHeight="1" thickBot="1" x14ac:dyDescent="0.3">
      <c r="A25" s="467" t="str">
        <f>'F2. COMP. LAB Y COM COMPOR'!A26:B26</f>
        <v>CEDULA DE CIUDADANIA</v>
      </c>
      <c r="B25" s="469"/>
      <c r="C25" s="470" t="str">
        <f>IF('F2. COMP. LAB Y COM COMPOR'!R24="NO","NO REQUERIDO",'F2. COMP. LAB Y COM COMPOR'!C26:E26)</f>
        <v>NO REQUERIDO</v>
      </c>
      <c r="D25" s="468"/>
      <c r="E25" s="469"/>
      <c r="F25" s="467" t="str">
        <f>IF('F2. COMP. LAB Y COM COMPOR'!R24="NO","NO REQUERIDO",'F2. COMP. LAB Y COM COMPOR'!F26:H26)</f>
        <v>NO REQUERIDO</v>
      </c>
      <c r="G25" s="471"/>
      <c r="H25" s="463"/>
      <c r="I25" s="462" t="str">
        <f>IF('F2. COMP. LAB Y COM COMPOR'!R24="NO","NO REQUERIDO",'F2. COMP. LAB Y COM COMPOR'!I26:K26)</f>
        <v>NO REQUERIDO</v>
      </c>
      <c r="J25" s="471"/>
      <c r="K25" s="463"/>
      <c r="L25" s="462" t="str">
        <f>IF('F2. COMP. LAB Y COM COMPOR'!R24="NO","NO REQUERIDO",'F2. COMP. LAB Y COM COMPOR'!L26:O26)</f>
        <v>NO REQUERIDO</v>
      </c>
      <c r="M25" s="471"/>
      <c r="N25" s="471"/>
      <c r="O25" s="463"/>
      <c r="P25" s="467" t="str">
        <f>IF('F2. COMP. LAB Y COM COMPOR'!R24="NO","NO REQUERIDO",'F2. COMP. LAB Y COM COMPOR'!P26:S26)</f>
        <v>NO REQUERIDO</v>
      </c>
      <c r="Q25" s="468"/>
      <c r="R25" s="468"/>
      <c r="S25" s="469"/>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row>
    <row r="26" spans="1:72" s="2" customFormat="1" ht="15.75" customHeight="1" x14ac:dyDescent="0.25">
      <c r="A26" s="464" t="s">
        <v>83</v>
      </c>
      <c r="B26" s="465"/>
      <c r="C26" s="465"/>
      <c r="D26" s="465"/>
      <c r="E26" s="465"/>
      <c r="F26" s="465"/>
      <c r="G26" s="455" t="s">
        <v>75</v>
      </c>
      <c r="H26" s="466"/>
      <c r="I26" s="466"/>
      <c r="J26" s="466"/>
      <c r="K26" s="466"/>
      <c r="L26" s="466"/>
      <c r="M26" s="456"/>
      <c r="N26" s="466" t="s">
        <v>77</v>
      </c>
      <c r="O26" s="456"/>
      <c r="P26" s="466" t="s">
        <v>78</v>
      </c>
      <c r="Q26" s="456"/>
      <c r="R26" s="455" t="s">
        <v>76</v>
      </c>
      <c r="S26" s="456"/>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row>
    <row r="27" spans="1:72" s="2" customFormat="1" ht="33.75" customHeight="1" thickBot="1" x14ac:dyDescent="0.3">
      <c r="A27" s="457" t="str">
        <f>IF('F2. COMP. LAB Y COM COMPOR'!R24="NO","NO REQUERIDO",'F2. COMP. LAB Y COM COMPOR'!A28:F28)</f>
        <v>NO REQUERIDO</v>
      </c>
      <c r="B27" s="458"/>
      <c r="C27" s="458"/>
      <c r="D27" s="458"/>
      <c r="E27" s="458"/>
      <c r="F27" s="458"/>
      <c r="G27" s="467" t="str">
        <f>IF('F2. COMP. LAB Y COM COMPOR'!R24="NO","NO REQUERIDO",'F2. COMP. LAB Y COM COMPOR'!G28:M28)</f>
        <v>NO REQUERIDO</v>
      </c>
      <c r="H27" s="468"/>
      <c r="I27" s="468"/>
      <c r="J27" s="468"/>
      <c r="K27" s="468"/>
      <c r="L27" s="468"/>
      <c r="M27" s="469"/>
      <c r="N27" s="459" t="str">
        <f>IF('F2. COMP. LAB Y COM COMPOR'!R24="NO","NO REQUERIDO",'F2. COMP. LAB Y COM COMPOR'!N28:O28)</f>
        <v>NO REQUERIDO</v>
      </c>
      <c r="O27" s="460"/>
      <c r="P27" s="457" t="str">
        <f>IF('F2. COMP. LAB Y COM COMPOR'!R24="NO","NO REQUERIDO",'F2. COMP. LAB Y COM COMPOR'!P28:Q28)</f>
        <v>NO REQUERIDO</v>
      </c>
      <c r="Q27" s="461"/>
      <c r="R27" s="462" t="str">
        <f>IF('F2. COMP. LAB Y COM COMPOR'!R24="NO","NO REQUERIDO",'F2. COMP. LAB Y COM COMPOR'!R28:S28)</f>
        <v>NO REQUERIDO</v>
      </c>
      <c r="S27" s="463"/>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row>
    <row r="28" spans="1:72" ht="22.5" customHeight="1" x14ac:dyDescent="0.25">
      <c r="A28" s="428" t="s">
        <v>84</v>
      </c>
      <c r="B28" s="429"/>
      <c r="C28" s="429"/>
      <c r="D28" s="429"/>
      <c r="E28" s="429"/>
      <c r="F28" s="429"/>
      <c r="G28" s="429"/>
      <c r="H28" s="429"/>
      <c r="I28" s="429"/>
      <c r="J28" s="429"/>
      <c r="K28" s="429"/>
      <c r="L28" s="429"/>
      <c r="M28" s="429"/>
      <c r="N28" s="430"/>
      <c r="O28" s="430"/>
      <c r="P28" s="429"/>
      <c r="Q28" s="429"/>
      <c r="R28" s="429"/>
      <c r="S28" s="43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row>
    <row r="29" spans="1:72" ht="15" customHeight="1" x14ac:dyDescent="0.25">
      <c r="A29" s="432" t="s">
        <v>85</v>
      </c>
      <c r="B29" s="433"/>
      <c r="C29" s="433"/>
      <c r="D29" s="434"/>
      <c r="E29" s="441" t="s">
        <v>86</v>
      </c>
      <c r="F29" s="433"/>
      <c r="G29" s="433"/>
      <c r="H29" s="433"/>
      <c r="I29" s="434"/>
      <c r="J29" s="453" t="s">
        <v>87</v>
      </c>
      <c r="K29" s="454" t="s">
        <v>88</v>
      </c>
      <c r="L29" s="444" t="s">
        <v>89</v>
      </c>
      <c r="M29" s="445"/>
      <c r="N29" s="445"/>
      <c r="O29" s="445"/>
      <c r="P29" s="445"/>
      <c r="Q29" s="445"/>
      <c r="R29" s="445"/>
      <c r="S29" s="446"/>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row>
    <row r="30" spans="1:72" ht="15" customHeight="1" x14ac:dyDescent="0.25">
      <c r="A30" s="435"/>
      <c r="B30" s="436"/>
      <c r="C30" s="436"/>
      <c r="D30" s="437"/>
      <c r="E30" s="442"/>
      <c r="F30" s="436"/>
      <c r="G30" s="436"/>
      <c r="H30" s="436"/>
      <c r="I30" s="437"/>
      <c r="J30" s="453"/>
      <c r="K30" s="454"/>
      <c r="L30" s="447"/>
      <c r="M30" s="448"/>
      <c r="N30" s="448"/>
      <c r="O30" s="448"/>
      <c r="P30" s="448"/>
      <c r="Q30" s="448"/>
      <c r="R30" s="448"/>
      <c r="S30" s="449"/>
    </row>
    <row r="31" spans="1:72" ht="29.25" customHeight="1" x14ac:dyDescent="0.25">
      <c r="A31" s="435"/>
      <c r="B31" s="436"/>
      <c r="C31" s="436"/>
      <c r="D31" s="437"/>
      <c r="E31" s="442"/>
      <c r="F31" s="436"/>
      <c r="G31" s="436"/>
      <c r="H31" s="436"/>
      <c r="I31" s="437"/>
      <c r="J31" s="453"/>
      <c r="K31" s="454"/>
      <c r="L31" s="450" t="s">
        <v>90</v>
      </c>
      <c r="M31" s="450"/>
      <c r="N31" s="450"/>
      <c r="O31" s="450"/>
      <c r="P31" s="450" t="s">
        <v>91</v>
      </c>
      <c r="Q31" s="450"/>
      <c r="R31" s="450"/>
      <c r="S31" s="451"/>
    </row>
    <row r="32" spans="1:72" ht="60.75" customHeight="1" x14ac:dyDescent="0.25">
      <c r="A32" s="438"/>
      <c r="B32" s="439"/>
      <c r="C32" s="439"/>
      <c r="D32" s="440"/>
      <c r="E32" s="443"/>
      <c r="F32" s="439"/>
      <c r="G32" s="439"/>
      <c r="H32" s="439"/>
      <c r="I32" s="440"/>
      <c r="J32" s="453"/>
      <c r="K32" s="454"/>
      <c r="L32" s="198" t="s">
        <v>92</v>
      </c>
      <c r="M32" s="196" t="s">
        <v>93</v>
      </c>
      <c r="N32" s="426" t="s">
        <v>94</v>
      </c>
      <c r="O32" s="452"/>
      <c r="P32" s="198" t="s">
        <v>92</v>
      </c>
      <c r="Q32" s="196" t="s">
        <v>93</v>
      </c>
      <c r="R32" s="426" t="s">
        <v>94</v>
      </c>
      <c r="S32" s="427"/>
    </row>
    <row r="33" spans="1:23" ht="29.25" customHeight="1" x14ac:dyDescent="0.25">
      <c r="A33" s="406">
        <f>'F2. COMP. LAB Y COM COMPOR'!A37</f>
        <v>0</v>
      </c>
      <c r="B33" s="407"/>
      <c r="C33" s="407"/>
      <c r="D33" s="408"/>
      <c r="E33" s="412">
        <f>'F2. COMP. LAB Y COM COMPOR'!H37</f>
        <v>0</v>
      </c>
      <c r="F33" s="407"/>
      <c r="G33" s="407"/>
      <c r="H33" s="407"/>
      <c r="I33" s="408"/>
      <c r="J33" s="422" t="str">
        <f>+'F2. COMP. LAB Y COM COMPOR'!S37</f>
        <v/>
      </c>
      <c r="K33" s="424">
        <f>IF(OR(N33="No aplica",R33="No aplica"),"No aplica",IFERROR(AVERAGE(N33,R33),"No Aplica"))</f>
        <v>0</v>
      </c>
      <c r="L33" s="418">
        <f>'F2. COMP. LAB Y COM COMPOR'!Q37</f>
        <v>0</v>
      </c>
      <c r="M33" s="420">
        <v>0</v>
      </c>
      <c r="N33" s="402">
        <f>IF($O$47&gt;0,"No aplica",(L33*M33))</f>
        <v>0</v>
      </c>
      <c r="O33" s="414"/>
      <c r="P33" s="418">
        <f>+'F2. COMP. LAB Y COM COMPOR'!R37</f>
        <v>0</v>
      </c>
      <c r="Q33" s="420">
        <v>100</v>
      </c>
      <c r="R33" s="402">
        <f>IF($S$47&gt;0,"No aplica",(P33*Q33))</f>
        <v>0</v>
      </c>
      <c r="S33" s="403"/>
    </row>
    <row r="34" spans="1:23" ht="24" customHeight="1" x14ac:dyDescent="0.25">
      <c r="A34" s="409"/>
      <c r="B34" s="410"/>
      <c r="C34" s="410"/>
      <c r="D34" s="411"/>
      <c r="E34" s="413"/>
      <c r="F34" s="410"/>
      <c r="G34" s="410"/>
      <c r="H34" s="410"/>
      <c r="I34" s="411"/>
      <c r="J34" s="423"/>
      <c r="K34" s="425"/>
      <c r="L34" s="419"/>
      <c r="M34" s="421"/>
      <c r="N34" s="404"/>
      <c r="O34" s="415"/>
      <c r="P34" s="419"/>
      <c r="Q34" s="421"/>
      <c r="R34" s="404"/>
      <c r="S34" s="405"/>
    </row>
    <row r="35" spans="1:23" ht="27" customHeight="1" x14ac:dyDescent="0.25">
      <c r="A35" s="416">
        <f>'F2. COMP. LAB Y COM COMPOR'!A39</f>
        <v>0</v>
      </c>
      <c r="B35" s="417"/>
      <c r="C35" s="417"/>
      <c r="D35" s="417"/>
      <c r="E35" s="417">
        <f>'F2. COMP. LAB Y COM COMPOR'!$H$39</f>
        <v>0</v>
      </c>
      <c r="F35" s="417"/>
      <c r="G35" s="417"/>
      <c r="H35" s="417"/>
      <c r="I35" s="417"/>
      <c r="J35" s="422" t="str">
        <f>+'F2. COMP. LAB Y COM COMPOR'!S39</f>
        <v/>
      </c>
      <c r="K35" s="424">
        <f t="shared" ref="K35" si="0">IF(OR(N35="No aplica",R35="No aplica"),"No aplica",IFERROR(AVERAGE(N35,R35),"No Aplica"))</f>
        <v>0</v>
      </c>
      <c r="L35" s="418">
        <f>+'F2. COMP. LAB Y COM COMPOR'!Q39</f>
        <v>0</v>
      </c>
      <c r="M35" s="420">
        <v>100</v>
      </c>
      <c r="N35" s="402">
        <f t="shared" ref="N35" si="1">IF($O$47&gt;0,"No aplica",(L35*M35))</f>
        <v>0</v>
      </c>
      <c r="O35" s="414"/>
      <c r="P35" s="418">
        <f>+'F2. COMP. LAB Y COM COMPOR'!R39</f>
        <v>0</v>
      </c>
      <c r="Q35" s="420"/>
      <c r="R35" s="402">
        <f t="shared" ref="R35" si="2">IF($S$47&gt;0,"No aplica",(P35*Q35))</f>
        <v>0</v>
      </c>
      <c r="S35" s="403"/>
    </row>
    <row r="36" spans="1:23" ht="27" customHeight="1" x14ac:dyDescent="0.25">
      <c r="A36" s="416"/>
      <c r="B36" s="417"/>
      <c r="C36" s="417"/>
      <c r="D36" s="417"/>
      <c r="E36" s="417"/>
      <c r="F36" s="417"/>
      <c r="G36" s="417"/>
      <c r="H36" s="417"/>
      <c r="I36" s="417"/>
      <c r="J36" s="423"/>
      <c r="K36" s="425"/>
      <c r="L36" s="419"/>
      <c r="M36" s="421"/>
      <c r="N36" s="404"/>
      <c r="O36" s="415"/>
      <c r="P36" s="419"/>
      <c r="Q36" s="421"/>
      <c r="R36" s="404"/>
      <c r="S36" s="405"/>
    </row>
    <row r="37" spans="1:23" ht="23.25" customHeight="1" x14ac:dyDescent="0.25">
      <c r="A37" s="416">
        <f>'F2. COMP. LAB Y COM COMPOR'!A41</f>
        <v>0</v>
      </c>
      <c r="B37" s="417"/>
      <c r="C37" s="417"/>
      <c r="D37" s="417"/>
      <c r="E37" s="417">
        <f>'F2. COMP. LAB Y COM COMPOR'!$H$41</f>
        <v>0</v>
      </c>
      <c r="F37" s="417"/>
      <c r="G37" s="417"/>
      <c r="H37" s="417"/>
      <c r="I37" s="417"/>
      <c r="J37" s="422" t="str">
        <f>+'F2. COMP. LAB Y COM COMPOR'!S41</f>
        <v/>
      </c>
      <c r="K37" s="424">
        <f t="shared" ref="K37" si="3">IF(OR(N37="No aplica",R37="No aplica"),"No aplica",IFERROR(AVERAGE(N37,R37),"No Aplica"))</f>
        <v>0</v>
      </c>
      <c r="L37" s="418">
        <f>+'F2. COMP. LAB Y COM COMPOR'!Q41</f>
        <v>0</v>
      </c>
      <c r="M37" s="420">
        <v>100</v>
      </c>
      <c r="N37" s="402">
        <f t="shared" ref="N37" si="4">IF($O$47&gt;0,"No aplica",(L37*M37))</f>
        <v>0</v>
      </c>
      <c r="O37" s="414"/>
      <c r="P37" s="418">
        <f>+'F2. COMP. LAB Y COM COMPOR'!R41</f>
        <v>0</v>
      </c>
      <c r="Q37" s="420"/>
      <c r="R37" s="402">
        <f t="shared" ref="R37" si="5">IF($S$47&gt;0,"No aplica",(P37*Q37))</f>
        <v>0</v>
      </c>
      <c r="S37" s="403"/>
    </row>
    <row r="38" spans="1:23" ht="30" customHeight="1" x14ac:dyDescent="0.25">
      <c r="A38" s="416"/>
      <c r="B38" s="417"/>
      <c r="C38" s="417"/>
      <c r="D38" s="417"/>
      <c r="E38" s="417"/>
      <c r="F38" s="417"/>
      <c r="G38" s="417"/>
      <c r="H38" s="417"/>
      <c r="I38" s="417"/>
      <c r="J38" s="423"/>
      <c r="K38" s="425"/>
      <c r="L38" s="419"/>
      <c r="M38" s="421"/>
      <c r="N38" s="404"/>
      <c r="O38" s="415"/>
      <c r="P38" s="419"/>
      <c r="Q38" s="421"/>
      <c r="R38" s="404"/>
      <c r="S38" s="405"/>
    </row>
    <row r="39" spans="1:23" ht="28.5" customHeight="1" x14ac:dyDescent="0.25">
      <c r="A39" s="416">
        <f>'F2. COMP. LAB Y COM COMPOR'!A43</f>
        <v>0</v>
      </c>
      <c r="B39" s="417"/>
      <c r="C39" s="417"/>
      <c r="D39" s="417"/>
      <c r="E39" s="417">
        <f>'F2. COMP. LAB Y COM COMPOR'!$H$43</f>
        <v>0</v>
      </c>
      <c r="F39" s="417"/>
      <c r="G39" s="417"/>
      <c r="H39" s="417"/>
      <c r="I39" s="417"/>
      <c r="J39" s="422" t="str">
        <f>+'F2. COMP. LAB Y COM COMPOR'!S43</f>
        <v/>
      </c>
      <c r="K39" s="424">
        <f t="shared" ref="K39" si="6">IF(OR(N39="No aplica",R39="No aplica"),"No aplica",IFERROR(AVERAGE(N39,R39),"No Aplica"))</f>
        <v>0</v>
      </c>
      <c r="L39" s="418">
        <f>+'F2. COMP. LAB Y COM COMPOR'!Q43</f>
        <v>0</v>
      </c>
      <c r="M39" s="420"/>
      <c r="N39" s="402">
        <f t="shared" ref="N39" si="7">IF($O$47&gt;0,"No aplica",(L39*M39))</f>
        <v>0</v>
      </c>
      <c r="O39" s="414"/>
      <c r="P39" s="418">
        <f>+'F2. COMP. LAB Y COM COMPOR'!R43</f>
        <v>0</v>
      </c>
      <c r="Q39" s="420"/>
      <c r="R39" s="402">
        <f t="shared" ref="R39" si="8">IF($S$47&gt;0,"No aplica",(P39*Q39))</f>
        <v>0</v>
      </c>
      <c r="S39" s="403"/>
    </row>
    <row r="40" spans="1:23" ht="24" customHeight="1" x14ac:dyDescent="0.25">
      <c r="A40" s="416"/>
      <c r="B40" s="417"/>
      <c r="C40" s="417"/>
      <c r="D40" s="417"/>
      <c r="E40" s="417"/>
      <c r="F40" s="417"/>
      <c r="G40" s="417"/>
      <c r="H40" s="417"/>
      <c r="I40" s="417"/>
      <c r="J40" s="423"/>
      <c r="K40" s="425"/>
      <c r="L40" s="419"/>
      <c r="M40" s="421"/>
      <c r="N40" s="404"/>
      <c r="O40" s="415"/>
      <c r="P40" s="419"/>
      <c r="Q40" s="421"/>
      <c r="R40" s="404"/>
      <c r="S40" s="405"/>
    </row>
    <row r="41" spans="1:23" ht="27" customHeight="1" x14ac:dyDescent="0.25">
      <c r="A41" s="406">
        <f>'F2. COMP. LAB Y COM COMPOR'!A45</f>
        <v>0</v>
      </c>
      <c r="B41" s="407"/>
      <c r="C41" s="407"/>
      <c r="D41" s="408"/>
      <c r="E41" s="412">
        <f>'F2. COMP. LAB Y COM COMPOR'!$H$45</f>
        <v>0</v>
      </c>
      <c r="F41" s="407"/>
      <c r="G41" s="407"/>
      <c r="H41" s="407"/>
      <c r="I41" s="408"/>
      <c r="J41" s="422" t="str">
        <f>+'F2. COMP. LAB Y COM COMPOR'!S45</f>
        <v/>
      </c>
      <c r="K41" s="424">
        <f t="shared" ref="K41" si="9">IF(OR(N41="No aplica",R41="No aplica"),"No aplica",IFERROR(AVERAGE(N41,R41),"No Aplica"))</f>
        <v>0</v>
      </c>
      <c r="L41" s="418">
        <f>+'F2. COMP. LAB Y COM COMPOR'!Q45</f>
        <v>0</v>
      </c>
      <c r="M41" s="420"/>
      <c r="N41" s="402">
        <f t="shared" ref="N41" si="10">IF($O$47&gt;0,"No aplica",(L41*M41))</f>
        <v>0</v>
      </c>
      <c r="O41" s="414"/>
      <c r="P41" s="418">
        <f>+'F2. COMP. LAB Y COM COMPOR'!R45</f>
        <v>0</v>
      </c>
      <c r="Q41" s="420"/>
      <c r="R41" s="402">
        <f t="shared" ref="R41" si="11">IF($S$47&gt;0,"No aplica",(P41*Q41))</f>
        <v>0</v>
      </c>
      <c r="S41" s="403"/>
    </row>
    <row r="42" spans="1:23" ht="31.5" customHeight="1" x14ac:dyDescent="0.25">
      <c r="A42" s="409"/>
      <c r="B42" s="410"/>
      <c r="C42" s="410"/>
      <c r="D42" s="411"/>
      <c r="E42" s="413"/>
      <c r="F42" s="410"/>
      <c r="G42" s="410"/>
      <c r="H42" s="410"/>
      <c r="I42" s="411"/>
      <c r="J42" s="423"/>
      <c r="K42" s="425"/>
      <c r="L42" s="419"/>
      <c r="M42" s="421"/>
      <c r="N42" s="404"/>
      <c r="O42" s="415"/>
      <c r="P42" s="419"/>
      <c r="Q42" s="421"/>
      <c r="R42" s="404"/>
      <c r="S42" s="405"/>
      <c r="V42" s="64"/>
      <c r="W42" s="63"/>
    </row>
    <row r="43" spans="1:23" ht="24.75" customHeight="1" x14ac:dyDescent="0.25">
      <c r="A43" s="340" t="s">
        <v>95</v>
      </c>
      <c r="B43" s="341"/>
      <c r="C43" s="341"/>
      <c r="D43" s="341"/>
      <c r="E43" s="341"/>
      <c r="F43" s="341"/>
      <c r="G43" s="341"/>
      <c r="H43" s="341"/>
      <c r="I43" s="342"/>
      <c r="J43" s="199">
        <f>SUM(J33:J42)</f>
        <v>0</v>
      </c>
      <c r="K43" s="200">
        <f>SUM(K33:K42)</f>
        <v>0</v>
      </c>
      <c r="L43" s="315" t="s">
        <v>96</v>
      </c>
      <c r="M43" s="315"/>
      <c r="N43" s="315"/>
      <c r="O43" s="189">
        <f>IF(O47&gt;0,"",SUMIF(N33:O42,"&lt;=100",N33:O42))</f>
        <v>0</v>
      </c>
      <c r="P43" s="315" t="s">
        <v>96</v>
      </c>
      <c r="Q43" s="315"/>
      <c r="R43" s="315"/>
      <c r="S43" s="189">
        <f>IF(S47&gt;0,"",SUMIF(R33:S42,"&lt;=100",R33:S42))</f>
        <v>0</v>
      </c>
      <c r="V43" s="64"/>
      <c r="W43" s="63"/>
    </row>
    <row r="44" spans="1:23" ht="24.75" customHeight="1" x14ac:dyDescent="0.25">
      <c r="A44" s="355" t="s">
        <v>97</v>
      </c>
      <c r="B44" s="356"/>
      <c r="C44" s="356"/>
      <c r="D44" s="356"/>
      <c r="E44" s="356"/>
      <c r="F44" s="356"/>
      <c r="G44" s="359" t="s">
        <v>98</v>
      </c>
      <c r="H44" s="359"/>
      <c r="I44" s="359"/>
      <c r="J44" s="359"/>
      <c r="K44" s="359"/>
      <c r="L44" s="360">
        <v>180</v>
      </c>
      <c r="M44" s="361"/>
      <c r="N44" s="361"/>
      <c r="O44" s="362"/>
      <c r="P44" s="360">
        <v>180</v>
      </c>
      <c r="Q44" s="361"/>
      <c r="R44" s="361"/>
      <c r="S44" s="363"/>
      <c r="V44" s="64"/>
      <c r="W44" s="63"/>
    </row>
    <row r="45" spans="1:23" ht="24.75" customHeight="1" x14ac:dyDescent="0.25">
      <c r="A45" s="357"/>
      <c r="B45" s="358"/>
      <c r="C45" s="358"/>
      <c r="D45" s="358"/>
      <c r="E45" s="358"/>
      <c r="F45" s="358"/>
      <c r="G45" s="359" t="s">
        <v>99</v>
      </c>
      <c r="H45" s="359"/>
      <c r="I45" s="359"/>
      <c r="J45" s="359"/>
      <c r="K45" s="359"/>
      <c r="L45" s="364">
        <f>IFERROR(Hoja4!D539,0)</f>
        <v>0.5</v>
      </c>
      <c r="M45" s="365"/>
      <c r="N45" s="365"/>
      <c r="O45" s="366"/>
      <c r="P45" s="364">
        <f>IFERROR(Hoja4!D540,0)</f>
        <v>0.5</v>
      </c>
      <c r="Q45" s="365"/>
      <c r="R45" s="365"/>
      <c r="S45" s="366"/>
      <c r="V45" s="64"/>
      <c r="W45" s="63"/>
    </row>
    <row r="46" spans="1:23" ht="24.75" customHeight="1" x14ac:dyDescent="0.25">
      <c r="A46" s="347" t="s">
        <v>100</v>
      </c>
      <c r="B46" s="348"/>
      <c r="C46" s="348"/>
      <c r="D46" s="348"/>
      <c r="E46" s="348"/>
      <c r="F46" s="348"/>
      <c r="G46" s="348"/>
      <c r="H46" s="348"/>
      <c r="I46" s="348"/>
      <c r="J46" s="348"/>
      <c r="K46" s="349"/>
      <c r="L46" s="367">
        <f>IFERROR(O43*L45,"No Aplica")</f>
        <v>0</v>
      </c>
      <c r="M46" s="368"/>
      <c r="N46" s="368"/>
      <c r="O46" s="369"/>
      <c r="P46" s="367">
        <f>IFERROR(S43*P45,"No Aplica")</f>
        <v>0</v>
      </c>
      <c r="Q46" s="368"/>
      <c r="R46" s="368"/>
      <c r="S46" s="369"/>
      <c r="V46" s="64"/>
      <c r="W46" s="63"/>
    </row>
    <row r="47" spans="1:23" ht="24.75" customHeight="1" x14ac:dyDescent="0.25">
      <c r="A47" s="347" t="s">
        <v>101</v>
      </c>
      <c r="B47" s="348"/>
      <c r="C47" s="348"/>
      <c r="D47" s="348"/>
      <c r="E47" s="348"/>
      <c r="F47" s="348"/>
      <c r="G47" s="348"/>
      <c r="H47" s="348"/>
      <c r="I47" s="348"/>
      <c r="J47" s="348"/>
      <c r="K47" s="349"/>
      <c r="L47" s="315" t="s">
        <v>102</v>
      </c>
      <c r="M47" s="315"/>
      <c r="N47" s="315"/>
      <c r="O47" s="190">
        <f>+'F8. EVA. EVENTUAL (Semestre 1)'!K48</f>
        <v>0</v>
      </c>
      <c r="P47" s="315" t="s">
        <v>103</v>
      </c>
      <c r="Q47" s="315"/>
      <c r="R47" s="315"/>
      <c r="S47" s="189">
        <f>+'F8. EVA. EVENTUAL (Semestre 2)'!K47</f>
        <v>0</v>
      </c>
      <c r="T47" s="177"/>
      <c r="U47" s="176"/>
      <c r="V47" s="64"/>
      <c r="W47" s="63"/>
    </row>
    <row r="48" spans="1:23" ht="26.25" customHeight="1" x14ac:dyDescent="0.25">
      <c r="A48" s="343" t="s">
        <v>104</v>
      </c>
      <c r="B48" s="344"/>
      <c r="C48" s="344"/>
      <c r="D48" s="344"/>
      <c r="E48" s="344"/>
      <c r="F48" s="344"/>
      <c r="G48" s="344"/>
      <c r="H48" s="344"/>
      <c r="I48" s="344"/>
      <c r="J48" s="344"/>
      <c r="K48" s="344"/>
      <c r="L48" s="350" t="s">
        <v>105</v>
      </c>
      <c r="M48" s="351"/>
      <c r="N48" s="351"/>
      <c r="O48" s="351"/>
      <c r="P48" s="351"/>
      <c r="Q48" s="351"/>
      <c r="R48" s="351"/>
      <c r="S48" s="352"/>
      <c r="W48" s="63"/>
    </row>
    <row r="49" spans="1:23" ht="22.5" hidden="1" customHeight="1" x14ac:dyDescent="0.25">
      <c r="A49" s="343"/>
      <c r="B49" s="344"/>
      <c r="C49" s="344"/>
      <c r="D49" s="344"/>
      <c r="E49" s="344"/>
      <c r="F49" s="344"/>
      <c r="G49" s="344"/>
      <c r="H49" s="344"/>
      <c r="I49" s="344"/>
      <c r="J49" s="344"/>
      <c r="K49" s="344"/>
      <c r="L49" s="345">
        <f>O43*40</f>
        <v>0</v>
      </c>
      <c r="M49" s="345"/>
      <c r="N49" s="345"/>
      <c r="O49" s="345"/>
      <c r="P49" s="345">
        <f>S43*40</f>
        <v>0</v>
      </c>
      <c r="Q49" s="345"/>
      <c r="R49" s="345"/>
      <c r="S49" s="346"/>
      <c r="W49" s="63"/>
    </row>
    <row r="50" spans="1:23" ht="15.75" customHeight="1" x14ac:dyDescent="0.25">
      <c r="A50" s="326" t="s">
        <v>106</v>
      </c>
      <c r="B50" s="327"/>
      <c r="C50" s="327"/>
      <c r="D50" s="327"/>
      <c r="E50" s="327"/>
      <c r="F50" s="327"/>
      <c r="G50" s="327"/>
      <c r="H50" s="327"/>
      <c r="I50" s="327"/>
      <c r="J50" s="327"/>
      <c r="K50" s="327"/>
      <c r="L50" s="380" t="s">
        <v>107</v>
      </c>
      <c r="M50" s="380"/>
      <c r="N50" s="380"/>
      <c r="O50" s="378">
        <f>IF(AND(L45&gt;0,P45&gt;0)=TRUE,IF(O43="",(O47*L45),(O43*L45))+IF(S43="",(S47*P45),(S43*P45)),"No Aplica")</f>
        <v>0</v>
      </c>
      <c r="P50" s="380" t="s">
        <v>108</v>
      </c>
      <c r="Q50" s="380"/>
      <c r="R50" s="380"/>
      <c r="S50" s="378">
        <f>IF(O50="No Aplica","No Aplica",(O50*80%))</f>
        <v>0</v>
      </c>
      <c r="W50" s="63"/>
    </row>
    <row r="51" spans="1:23" ht="15.75" customHeight="1" x14ac:dyDescent="0.25">
      <c r="A51" s="326"/>
      <c r="B51" s="327"/>
      <c r="C51" s="327"/>
      <c r="D51" s="327"/>
      <c r="E51" s="327"/>
      <c r="F51" s="327"/>
      <c r="G51" s="327"/>
      <c r="H51" s="327"/>
      <c r="I51" s="327"/>
      <c r="J51" s="328"/>
      <c r="K51" s="328"/>
      <c r="L51" s="380"/>
      <c r="M51" s="380"/>
      <c r="N51" s="380"/>
      <c r="O51" s="379"/>
      <c r="P51" s="380"/>
      <c r="Q51" s="380"/>
      <c r="R51" s="380"/>
      <c r="S51" s="379"/>
      <c r="W51" s="63"/>
    </row>
    <row r="52" spans="1:23" ht="24" customHeight="1" x14ac:dyDescent="0.25">
      <c r="A52" s="329" t="s">
        <v>109</v>
      </c>
      <c r="B52" s="330"/>
      <c r="C52" s="330"/>
      <c r="D52" s="330"/>
      <c r="E52" s="330"/>
      <c r="F52" s="330"/>
      <c r="G52" s="330"/>
      <c r="H52" s="330"/>
      <c r="I52" s="330"/>
      <c r="J52" s="320" t="s">
        <v>110</v>
      </c>
      <c r="K52" s="321"/>
      <c r="L52" s="353" t="s">
        <v>111</v>
      </c>
      <c r="M52" s="353"/>
      <c r="N52" s="353"/>
      <c r="O52" s="353"/>
      <c r="P52" s="353"/>
      <c r="Q52" s="353"/>
      <c r="R52" s="353"/>
      <c r="S52" s="354"/>
      <c r="W52" s="63"/>
    </row>
    <row r="53" spans="1:23" ht="33.75" customHeight="1" x14ac:dyDescent="0.25">
      <c r="A53" s="337" t="s">
        <v>112</v>
      </c>
      <c r="B53" s="338"/>
      <c r="C53" s="338"/>
      <c r="D53" s="338"/>
      <c r="E53" s="338"/>
      <c r="F53" s="339" t="s">
        <v>113</v>
      </c>
      <c r="G53" s="339"/>
      <c r="H53" s="339" t="s">
        <v>114</v>
      </c>
      <c r="I53" s="339"/>
      <c r="J53" s="318"/>
      <c r="K53" s="319"/>
      <c r="L53" s="370" t="s">
        <v>115</v>
      </c>
      <c r="M53" s="371"/>
      <c r="N53" s="371"/>
      <c r="O53" s="372"/>
      <c r="P53" s="376"/>
      <c r="Q53" s="376"/>
      <c r="R53" s="376"/>
      <c r="S53" s="377"/>
    </row>
    <row r="54" spans="1:23" ht="19.5" customHeight="1" x14ac:dyDescent="0.25">
      <c r="A54" s="238" t="s">
        <v>116</v>
      </c>
      <c r="B54" s="313">
        <f>'F2. COMP. LAB Y COM COMPOR'!B51</f>
        <v>0</v>
      </c>
      <c r="C54" s="313"/>
      <c r="D54" s="313"/>
      <c r="E54" s="313"/>
      <c r="F54" s="314" t="str">
        <f>IF(F59&gt;0,"No aplica",IF('F4. CALF. COM. COMPORT.'!N32="DEFINA COMPETENCIA","DEFINA COMPETENCIA",IF('F4. CALF. COM. COMPORT.'!N32="",0,'F4. CALF. COM. COMPORT.'!N32)))</f>
        <v>DEFINA COMPETENCIA</v>
      </c>
      <c r="G54" s="314"/>
      <c r="H54" s="314" t="str">
        <f>IF(H59&gt;0,"No aplica",IF('F4. CALF. COM. COMPORT.'!O32="DEFINA COMPETENCIA","DEFINA COMPETENCIA",IF('F4. CALF. COM. COMPORT.'!O32="",0,'F4. CALF. COM. COMPORT.'!O32)))</f>
        <v>DEFINA COMPETENCIA</v>
      </c>
      <c r="I54" s="314"/>
      <c r="J54" s="318"/>
      <c r="K54" s="319"/>
      <c r="L54" s="373"/>
      <c r="M54" s="374"/>
      <c r="N54" s="374"/>
      <c r="O54" s="375"/>
      <c r="P54" s="376"/>
      <c r="Q54" s="376"/>
      <c r="R54" s="376"/>
      <c r="S54" s="377"/>
    </row>
    <row r="55" spans="1:23" ht="19.5" customHeight="1" x14ac:dyDescent="0.25">
      <c r="A55" s="238" t="s">
        <v>117</v>
      </c>
      <c r="B55" s="313">
        <f>'F2. COMP. LAB Y COM COMPOR'!B53</f>
        <v>0</v>
      </c>
      <c r="C55" s="313"/>
      <c r="D55" s="313"/>
      <c r="E55" s="313"/>
      <c r="F55" s="314" t="str">
        <f>IF(F59&gt;0,"No aplica",IF('F4. CALF. COM. COMPORT.'!N34="DEFINA COMPETENCIA","DEFINA COMPETENCIA",IF('F4. CALF. COM. COMPORT.'!N34="",0,'F4. CALF. COM. COMPORT.'!N34)))</f>
        <v>DEFINA COMPETENCIA</v>
      </c>
      <c r="G55" s="314"/>
      <c r="H55" s="314" t="str">
        <f>IF(H59&gt;0,"No aplica",IF('F4. CALF. COM. COMPORT.'!O34="DEFINA COMPETENCIA","DEFINA COMPETENCIA",IF('F4. CALF. COM. COMPORT.'!O34="",0,'F4. CALF. COM. COMPORT.'!O34)))</f>
        <v>DEFINA COMPETENCIA</v>
      </c>
      <c r="I55" s="314"/>
      <c r="J55" s="318"/>
      <c r="K55" s="319"/>
      <c r="L55" s="331" t="s">
        <v>118</v>
      </c>
      <c r="M55" s="332"/>
      <c r="N55" s="332"/>
      <c r="O55" s="332"/>
      <c r="P55" s="332"/>
      <c r="Q55" s="332"/>
      <c r="R55" s="332"/>
      <c r="S55" s="333"/>
    </row>
    <row r="56" spans="1:23" ht="19.5" customHeight="1" x14ac:dyDescent="0.25">
      <c r="A56" s="238" t="s">
        <v>119</v>
      </c>
      <c r="B56" s="313">
        <f>'F2. COMP. LAB Y COM COMPOR'!B55</f>
        <v>0</v>
      </c>
      <c r="C56" s="313"/>
      <c r="D56" s="313"/>
      <c r="E56" s="313"/>
      <c r="F56" s="314" t="str">
        <f>IF(F59&gt;0,"No aplica",IF('F4. CALF. COM. COMPORT.'!N36="DEFINA COMPETENCIA","DEFINA COMPETENCIA",IF('F4. CALF. COM. COMPORT.'!N36="",0,'F4. CALF. COM. COMPORT.'!N36)))</f>
        <v>DEFINA COMPETENCIA</v>
      </c>
      <c r="G56" s="314"/>
      <c r="H56" s="314" t="str">
        <f>IF(H59&gt;0,"No aplica",IF('F4. CALF. COM. COMPORT.'!O36="DEFINA COMPETENCIA","DEFINA COMPETENCIA",IF('F4. CALF. COM. COMPORT.'!O36="",0,'F4. CALF. COM. COMPORT.'!O36)))</f>
        <v>DEFINA COMPETENCIA</v>
      </c>
      <c r="I56" s="314"/>
      <c r="J56" s="318"/>
      <c r="K56" s="319"/>
      <c r="L56" s="334"/>
      <c r="M56" s="335"/>
      <c r="N56" s="335"/>
      <c r="O56" s="335"/>
      <c r="P56" s="335"/>
      <c r="Q56" s="335"/>
      <c r="R56" s="335"/>
      <c r="S56" s="336"/>
    </row>
    <row r="57" spans="1:23" ht="15.75" customHeight="1" x14ac:dyDescent="0.25">
      <c r="A57" s="238" t="s">
        <v>120</v>
      </c>
      <c r="B57" s="313">
        <f>'F2. COMP. LAB Y COM COMPOR'!B57</f>
        <v>0</v>
      </c>
      <c r="C57" s="313"/>
      <c r="D57" s="313"/>
      <c r="E57" s="313"/>
      <c r="F57" s="314" t="str">
        <f>IF(F59&gt;0,"No aplica",IF('F4. CALF. COM. COMPORT.'!N37="DEFINA COMPETENCIA","DEFINA COMPETENCIA",IF('F4. CALF. COM. COMPORT.'!N38="",0,'F4. CALF. COM. COMPORT.'!N38)))</f>
        <v>DEFINA COMPETENCIA</v>
      </c>
      <c r="G57" s="314"/>
      <c r="H57" s="314" t="str">
        <f>IF(H59&gt;0,"No aplica",IF('F4. CALF. COM. COMPORT.'!O37="DEFINA COMPETENCIA","DEFINA COMPETENCIA",IF('F4. CALF. COM. COMPORT.'!O38="",0,'F4. CALF. COM. COMPORT.'!O38)))</f>
        <v>DEFINA COMPETENCIA</v>
      </c>
      <c r="I57" s="314"/>
      <c r="J57" s="322"/>
      <c r="K57" s="323"/>
      <c r="L57" s="324" t="s">
        <v>121</v>
      </c>
      <c r="M57" s="324"/>
      <c r="N57" s="324"/>
      <c r="O57" s="324"/>
      <c r="P57" s="324" t="s">
        <v>122</v>
      </c>
      <c r="Q57" s="324"/>
      <c r="R57" s="324"/>
      <c r="S57" s="325"/>
    </row>
    <row r="58" spans="1:23" ht="40.5" customHeight="1" x14ac:dyDescent="0.25">
      <c r="A58" s="392" t="s">
        <v>123</v>
      </c>
      <c r="B58" s="392"/>
      <c r="C58" s="392"/>
      <c r="D58" s="392"/>
      <c r="E58" s="392"/>
      <c r="F58" s="316">
        <f>'F4. CALF. COM. COMPORT.'!N41</f>
        <v>0</v>
      </c>
      <c r="G58" s="316"/>
      <c r="H58" s="316">
        <f>'F4. CALF. COM. COMPORT.'!O41</f>
        <v>0</v>
      </c>
      <c r="I58" s="316"/>
      <c r="J58" s="318" t="s">
        <v>124</v>
      </c>
      <c r="K58" s="319"/>
      <c r="L58" s="394">
        <f>IFERROR(IF(F60="DEFINA COMPETENCIAS","FALTA CALIFICACIÓN DE COMPETENCIAS",(+F$60+S$50+P$53)),"NO APLICA")</f>
        <v>0</v>
      </c>
      <c r="M58" s="395"/>
      <c r="N58" s="395"/>
      <c r="O58" s="396"/>
      <c r="P58" s="397" t="str">
        <f>IF(AND(OR(SUM(N33:O42)&gt;0,O47&gt;1)=TRUE,OR(SUM(R33:S42)&gt;0,S47&gt;1)=TRUE,P53&lt;&gt;"",AND(OR(F58&gt;0,F59&gt;0)=TRUE,OR(H58&gt;0,H59&gt;0)=TRUE)=TRUE)=TRUE,IFERROR(VLOOKUP(L58,Hoja4!AA3:AB1002,2),0),"NO APLICA")</f>
        <v>NO APLICA</v>
      </c>
      <c r="Q58" s="398"/>
      <c r="R58" s="398"/>
      <c r="S58" s="399"/>
    </row>
    <row r="59" spans="1:23" ht="21" customHeight="1" x14ac:dyDescent="0.25">
      <c r="A59" s="392" t="s">
        <v>101</v>
      </c>
      <c r="B59" s="392"/>
      <c r="C59" s="392"/>
      <c r="D59" s="392"/>
      <c r="E59" s="392"/>
      <c r="F59" s="316">
        <f>+'F8. EVA. EVENTUAL (Semestre 1)'!M62</f>
        <v>0</v>
      </c>
      <c r="G59" s="316"/>
      <c r="H59" s="316">
        <f>+'F8. EVA. EVENTUAL (Semestre 2)'!M61</f>
        <v>0</v>
      </c>
      <c r="I59" s="316"/>
      <c r="J59" s="318"/>
      <c r="K59" s="319"/>
      <c r="L59" s="317" t="s">
        <v>125</v>
      </c>
      <c r="M59" s="317"/>
      <c r="N59" s="317"/>
      <c r="O59" s="317"/>
      <c r="P59" s="317"/>
      <c r="Q59" s="317"/>
      <c r="R59" s="317"/>
      <c r="S59" s="317"/>
    </row>
    <row r="60" spans="1:23" ht="23.25" customHeight="1" x14ac:dyDescent="0.25">
      <c r="A60" s="393" t="s">
        <v>126</v>
      </c>
      <c r="B60" s="393"/>
      <c r="C60" s="393"/>
      <c r="D60" s="393"/>
      <c r="E60" s="393"/>
      <c r="F60" s="384">
        <f>((IF(F59&gt;0,(F59*L45),IF(F58&lt;&gt;"CALIFIQUE 4 COMPETENCIAS",(F58*L45),0)))+(IF(H59&gt;0,(H59*P45),IF(H58&lt;&gt;"CALIFIQUE 4 COMPETENCIAS",(H58*P45),0))))</f>
        <v>0</v>
      </c>
      <c r="G60" s="384"/>
      <c r="H60" s="384"/>
      <c r="I60" s="384"/>
      <c r="J60" s="318"/>
      <c r="K60" s="319"/>
      <c r="L60" s="317"/>
      <c r="M60" s="317"/>
      <c r="N60" s="317"/>
      <c r="O60" s="317"/>
      <c r="P60" s="317"/>
      <c r="Q60" s="317"/>
      <c r="R60" s="317"/>
      <c r="S60" s="317"/>
    </row>
    <row r="61" spans="1:23" s="25" customFormat="1" ht="21.75" customHeight="1" x14ac:dyDescent="0.25">
      <c r="A61" s="381" t="s">
        <v>127</v>
      </c>
      <c r="B61" s="382"/>
      <c r="C61" s="382"/>
      <c r="D61" s="382"/>
      <c r="E61" s="382"/>
      <c r="F61" s="382"/>
      <c r="G61" s="382"/>
      <c r="H61" s="382"/>
      <c r="I61" s="382"/>
      <c r="J61" s="382"/>
      <c r="K61" s="382"/>
      <c r="L61" s="382"/>
      <c r="M61" s="382"/>
      <c r="N61" s="382"/>
      <c r="O61" s="382"/>
      <c r="P61" s="382"/>
      <c r="Q61" s="382"/>
      <c r="R61" s="382"/>
      <c r="S61" s="383"/>
    </row>
    <row r="62" spans="1:23" s="25" customFormat="1" ht="36" customHeight="1" thickBot="1" x14ac:dyDescent="0.3">
      <c r="A62" s="385" t="s">
        <v>128</v>
      </c>
      <c r="B62" s="386"/>
      <c r="C62" s="386"/>
      <c r="D62" s="387" t="s">
        <v>129</v>
      </c>
      <c r="E62" s="387"/>
      <c r="F62" s="387"/>
      <c r="G62" s="388" t="s">
        <v>130</v>
      </c>
      <c r="H62" s="389"/>
      <c r="I62" s="390"/>
      <c r="J62" s="400" t="s">
        <v>131</v>
      </c>
      <c r="K62" s="401"/>
      <c r="L62" s="400" t="s">
        <v>132</v>
      </c>
      <c r="M62" s="401"/>
      <c r="N62" s="388" t="s">
        <v>133</v>
      </c>
      <c r="O62" s="389"/>
      <c r="P62" s="390"/>
      <c r="Q62" s="388" t="s">
        <v>134</v>
      </c>
      <c r="R62" s="389"/>
      <c r="S62" s="391"/>
    </row>
    <row r="63" spans="1:23" s="25" customFormat="1" ht="36.75" hidden="1" customHeight="1" x14ac:dyDescent="0.25">
      <c r="A63" s="304"/>
      <c r="B63" s="304"/>
      <c r="C63" s="304"/>
      <c r="D63" s="304"/>
      <c r="E63" s="304"/>
      <c r="F63" s="304"/>
      <c r="G63" s="304"/>
      <c r="H63" s="304"/>
      <c r="I63" s="304"/>
      <c r="J63" s="304"/>
      <c r="K63" s="304"/>
      <c r="L63" s="304"/>
      <c r="M63" s="304"/>
      <c r="N63" s="304"/>
      <c r="O63" s="304"/>
      <c r="P63" s="304"/>
      <c r="Q63" s="304"/>
      <c r="R63" s="304"/>
      <c r="S63" s="304"/>
    </row>
    <row r="64" spans="1:23" ht="17.25" hidden="1" customHeight="1" x14ac:dyDescent="0.25"/>
    <row r="65" ht="17.25" hidden="1" customHeight="1" x14ac:dyDescent="0.25"/>
    <row r="66" ht="17.25" hidden="1" customHeight="1" x14ac:dyDescent="0.25"/>
    <row r="67" ht="17.25" hidden="1" customHeight="1" x14ac:dyDescent="0.25"/>
    <row r="68" ht="17.25" hidden="1" customHeight="1" x14ac:dyDescent="0.25"/>
    <row r="69" ht="17.25" hidden="1" customHeight="1" x14ac:dyDescent="0.25"/>
    <row r="70" ht="17.25" hidden="1" customHeight="1" x14ac:dyDescent="0.25"/>
    <row r="71" ht="17.25" hidden="1" customHeight="1" x14ac:dyDescent="0.25"/>
    <row r="72" ht="17.25" hidden="1" customHeight="1" x14ac:dyDescent="0.25"/>
    <row r="73" ht="17.25" hidden="1" customHeight="1" x14ac:dyDescent="0.25"/>
    <row r="74" ht="17.25" hidden="1" customHeight="1" x14ac:dyDescent="0.25"/>
    <row r="75" ht="17.25" hidden="1" customHeight="1" x14ac:dyDescent="0.25"/>
    <row r="76" ht="17.25" hidden="1" customHeight="1" x14ac:dyDescent="0.25"/>
    <row r="77" ht="17.25" hidden="1" customHeight="1" x14ac:dyDescent="0.25"/>
    <row r="78" ht="17.25" hidden="1" customHeight="1" x14ac:dyDescent="0.25"/>
    <row r="79" ht="17.25" hidden="1" customHeight="1" x14ac:dyDescent="0.25"/>
    <row r="80" ht="17.25" hidden="1" customHeight="1" x14ac:dyDescent="0.25"/>
    <row r="81" ht="17.25" hidden="1" customHeight="1" x14ac:dyDescent="0.25"/>
    <row r="82" ht="17.25" hidden="1" customHeight="1" x14ac:dyDescent="0.25"/>
    <row r="83" ht="17.25" hidden="1" customHeight="1" x14ac:dyDescent="0.25"/>
    <row r="84" ht="17.25" hidden="1" customHeight="1" x14ac:dyDescent="0.25"/>
    <row r="85" ht="17.25" hidden="1" customHeight="1" x14ac:dyDescent="0.25"/>
    <row r="86" ht="17.25" hidden="1" customHeight="1" x14ac:dyDescent="0.25"/>
    <row r="87" ht="17.25" hidden="1" customHeight="1" x14ac:dyDescent="0.25"/>
    <row r="88" ht="17.25" hidden="1" customHeight="1" x14ac:dyDescent="0.25"/>
    <row r="89" ht="17.25" hidden="1" customHeight="1" x14ac:dyDescent="0.25"/>
    <row r="90" ht="17.25" hidden="1" customHeight="1" x14ac:dyDescent="0.25"/>
    <row r="91" ht="17.25" hidden="1" customHeight="1" x14ac:dyDescent="0.25"/>
    <row r="92" ht="17.25" hidden="1" customHeight="1" x14ac:dyDescent="0.25"/>
    <row r="93" ht="17.25" hidden="1" customHeight="1" x14ac:dyDescent="0.25"/>
    <row r="94" ht="17.25" hidden="1" customHeight="1" x14ac:dyDescent="0.25"/>
    <row r="95" ht="17.25" hidden="1" customHeight="1" x14ac:dyDescent="0.25"/>
    <row r="96" ht="17.25" hidden="1" customHeight="1" x14ac:dyDescent="0.25"/>
    <row r="97" ht="17.25" hidden="1" customHeight="1" x14ac:dyDescent="0.25"/>
    <row r="98" ht="17.25" hidden="1" customHeight="1" x14ac:dyDescent="0.25"/>
    <row r="99" ht="17.25" hidden="1" customHeight="1" x14ac:dyDescent="0.25"/>
    <row r="100" ht="17.25" hidden="1" customHeight="1" x14ac:dyDescent="0.25"/>
    <row r="101" ht="17.25" hidden="1" customHeight="1" x14ac:dyDescent="0.25"/>
    <row r="102" ht="17.25" hidden="1" customHeight="1" x14ac:dyDescent="0.25"/>
    <row r="103" ht="17.25" hidden="1" customHeight="1" x14ac:dyDescent="0.25"/>
    <row r="104" ht="17.25" hidden="1" customHeight="1" x14ac:dyDescent="0.25"/>
    <row r="105" ht="17.25" hidden="1" customHeight="1" x14ac:dyDescent="0.25"/>
    <row r="106" ht="17.25" hidden="1" customHeight="1" x14ac:dyDescent="0.25"/>
    <row r="107" ht="17.25" hidden="1" customHeight="1" x14ac:dyDescent="0.25"/>
    <row r="108" ht="17.25" hidden="1" customHeight="1" x14ac:dyDescent="0.25"/>
    <row r="109" ht="17.25" hidden="1" customHeight="1" x14ac:dyDescent="0.25"/>
    <row r="110" ht="17.25" hidden="1" customHeight="1" x14ac:dyDescent="0.25"/>
    <row r="111" ht="17.25" hidden="1" customHeight="1" x14ac:dyDescent="0.25"/>
    <row r="112" ht="17.25" hidden="1" customHeight="1" x14ac:dyDescent="0.25"/>
    <row r="113" ht="17.25" hidden="1" customHeight="1" x14ac:dyDescent="0.25"/>
    <row r="114" ht="17.25" hidden="1" customHeight="1" x14ac:dyDescent="0.25"/>
    <row r="115" ht="17.25" hidden="1" customHeight="1" x14ac:dyDescent="0.25"/>
    <row r="116" ht="17.25" hidden="1" customHeight="1" x14ac:dyDescent="0.25"/>
    <row r="117" ht="17.25" hidden="1" customHeight="1" x14ac:dyDescent="0.25"/>
    <row r="118" ht="17.25" hidden="1" customHeight="1" x14ac:dyDescent="0.25"/>
    <row r="119" ht="17.25" hidden="1" customHeight="1" x14ac:dyDescent="0.25"/>
    <row r="120" ht="17.25" hidden="1" customHeight="1" x14ac:dyDescent="0.25"/>
    <row r="121" ht="17.25" hidden="1" customHeight="1" x14ac:dyDescent="0.25"/>
    <row r="122" ht="17.25" hidden="1" customHeight="1" x14ac:dyDescent="0.25"/>
    <row r="123" ht="17.25" hidden="1" customHeight="1" x14ac:dyDescent="0.25"/>
    <row r="124" ht="17.25" hidden="1" customHeight="1" x14ac:dyDescent="0.25"/>
    <row r="125" ht="17.25" hidden="1" customHeight="1" x14ac:dyDescent="0.25"/>
    <row r="126" ht="17.25" hidden="1" customHeight="1" x14ac:dyDescent="0.25"/>
    <row r="127" ht="17.25" hidden="1" customHeight="1" x14ac:dyDescent="0.25"/>
    <row r="128" ht="17.25" hidden="1" customHeight="1" x14ac:dyDescent="0.25"/>
    <row r="129" ht="17.25" hidden="1" customHeight="1" x14ac:dyDescent="0.25"/>
    <row r="130" ht="17.25" hidden="1" customHeight="1" x14ac:dyDescent="0.25"/>
    <row r="131" ht="17.25" hidden="1" customHeight="1" x14ac:dyDescent="0.25"/>
    <row r="132" ht="17.25" hidden="1" customHeight="1" x14ac:dyDescent="0.25"/>
    <row r="133" ht="17.25" hidden="1" customHeight="1" x14ac:dyDescent="0.25"/>
    <row r="134" ht="17.25" hidden="1" customHeight="1" x14ac:dyDescent="0.25"/>
    <row r="135" ht="17.25" hidden="1" customHeight="1" x14ac:dyDescent="0.25"/>
    <row r="136" ht="17.25" hidden="1" customHeight="1" x14ac:dyDescent="0.25"/>
    <row r="137" ht="17.25" hidden="1" customHeight="1" x14ac:dyDescent="0.25"/>
    <row r="138" ht="17.25" hidden="1" customHeight="1" x14ac:dyDescent="0.25"/>
    <row r="139" ht="17.25" hidden="1" customHeight="1" x14ac:dyDescent="0.25"/>
    <row r="140" ht="17.25" hidden="1" customHeight="1" x14ac:dyDescent="0.25"/>
    <row r="141" ht="17.25" hidden="1" customHeight="1" x14ac:dyDescent="0.25"/>
    <row r="142" ht="17.25" hidden="1" customHeight="1" x14ac:dyDescent="0.25"/>
    <row r="143" ht="17.25" hidden="1" customHeight="1" x14ac:dyDescent="0.25"/>
    <row r="144" ht="17.25" hidden="1" customHeight="1" x14ac:dyDescent="0.25"/>
    <row r="145" ht="17.25" hidden="1" customHeight="1" x14ac:dyDescent="0.25"/>
    <row r="146" ht="17.25" hidden="1" customHeight="1" x14ac:dyDescent="0.25"/>
    <row r="147" ht="17.25" hidden="1" customHeight="1" x14ac:dyDescent="0.25"/>
    <row r="148" ht="17.25" hidden="1" customHeight="1" x14ac:dyDescent="0.25"/>
    <row r="149" ht="17.25" hidden="1" customHeight="1" x14ac:dyDescent="0.25"/>
    <row r="150" ht="17.25" hidden="1" customHeight="1" x14ac:dyDescent="0.25"/>
    <row r="151" ht="17.25" hidden="1" customHeight="1" x14ac:dyDescent="0.25"/>
    <row r="152" ht="17.25" hidden="1" customHeight="1" x14ac:dyDescent="0.25"/>
    <row r="153" ht="17.25" hidden="1" customHeight="1" x14ac:dyDescent="0.25"/>
    <row r="154" ht="17.25" hidden="1" customHeight="1" x14ac:dyDescent="0.25"/>
    <row r="155" ht="17.25" hidden="1" customHeight="1" x14ac:dyDescent="0.25"/>
    <row r="156" ht="17.25" hidden="1" customHeight="1" x14ac:dyDescent="0.25"/>
    <row r="157" ht="17.25" hidden="1" customHeight="1" x14ac:dyDescent="0.25"/>
    <row r="158" ht="17.25" hidden="1" customHeight="1" x14ac:dyDescent="0.25"/>
    <row r="159" ht="17.25" hidden="1" customHeight="1" x14ac:dyDescent="0.25"/>
    <row r="160" ht="17.25" hidden="1" customHeight="1" x14ac:dyDescent="0.25"/>
    <row r="161" ht="17.25" hidden="1" customHeight="1" x14ac:dyDescent="0.25"/>
    <row r="162" ht="17.25" hidden="1" customHeight="1" x14ac:dyDescent="0.25"/>
    <row r="163" ht="17.25" hidden="1" customHeight="1" x14ac:dyDescent="0.25"/>
    <row r="164" ht="17.25" hidden="1" customHeight="1" x14ac:dyDescent="0.25"/>
    <row r="165" ht="17.25" hidden="1" customHeight="1" x14ac:dyDescent="0.25"/>
    <row r="166" ht="17.25" hidden="1" customHeight="1" x14ac:dyDescent="0.25"/>
    <row r="167" ht="17.25" hidden="1" customHeight="1" x14ac:dyDescent="0.25"/>
    <row r="168" ht="17.25" hidden="1" customHeight="1" x14ac:dyDescent="0.25"/>
    <row r="169" ht="17.25" hidden="1" customHeight="1" x14ac:dyDescent="0.25"/>
    <row r="170" ht="17.25" hidden="1" customHeight="1" x14ac:dyDescent="0.25"/>
    <row r="171" ht="17.25" hidden="1" customHeight="1" x14ac:dyDescent="0.25"/>
    <row r="172" ht="17.25" hidden="1" customHeight="1" x14ac:dyDescent="0.25"/>
    <row r="173" ht="17.25" hidden="1" customHeight="1" x14ac:dyDescent="0.25"/>
    <row r="174" ht="17.25" hidden="1" customHeight="1" x14ac:dyDescent="0.25"/>
    <row r="175" ht="17.25" hidden="1" customHeight="1" x14ac:dyDescent="0.25"/>
    <row r="176" ht="17.25" hidden="1" customHeight="1" x14ac:dyDescent="0.25"/>
    <row r="177" ht="17.25" hidden="1" customHeight="1" x14ac:dyDescent="0.25"/>
    <row r="178" ht="17.25" hidden="1" customHeight="1" x14ac:dyDescent="0.25"/>
    <row r="179" ht="17.25" hidden="1" customHeight="1" x14ac:dyDescent="0.25"/>
    <row r="180" ht="17.25" hidden="1" customHeight="1" x14ac:dyDescent="0.25"/>
    <row r="181" ht="17.25" hidden="1" customHeight="1" x14ac:dyDescent="0.25"/>
    <row r="182" ht="17.25" hidden="1" customHeight="1" x14ac:dyDescent="0.25"/>
    <row r="183" ht="17.25" hidden="1" customHeight="1" x14ac:dyDescent="0.25"/>
    <row r="184" ht="17.25" hidden="1" customHeight="1" x14ac:dyDescent="0.25"/>
    <row r="185" ht="17.25" hidden="1" customHeight="1" x14ac:dyDescent="0.25"/>
    <row r="186" ht="17.25" hidden="1" customHeight="1" x14ac:dyDescent="0.25"/>
    <row r="187" ht="17.25" hidden="1" customHeight="1" x14ac:dyDescent="0.25"/>
    <row r="188" ht="17.25" hidden="1" customHeight="1" x14ac:dyDescent="0.25"/>
    <row r="189" ht="17.25" hidden="1" customHeight="1" x14ac:dyDescent="0.25"/>
    <row r="190" ht="17.25" hidden="1" customHeight="1" x14ac:dyDescent="0.25"/>
    <row r="191" ht="17.25" hidden="1" customHeight="1" x14ac:dyDescent="0.25"/>
    <row r="192" ht="17.25" hidden="1" customHeight="1" x14ac:dyDescent="0.25"/>
    <row r="193" ht="17.25" hidden="1" customHeight="1" x14ac:dyDescent="0.25"/>
    <row r="194" ht="17.25" hidden="1" customHeight="1" x14ac:dyDescent="0.25"/>
    <row r="195" ht="17.25" hidden="1" customHeight="1" x14ac:dyDescent="0.25"/>
    <row r="196" ht="17.25" hidden="1" customHeight="1" x14ac:dyDescent="0.25"/>
    <row r="197" ht="17.25" hidden="1" customHeight="1" x14ac:dyDescent="0.25"/>
    <row r="198" ht="17.25" hidden="1" customHeight="1" x14ac:dyDescent="0.25"/>
    <row r="199" ht="17.25" hidden="1" customHeight="1" x14ac:dyDescent="0.25"/>
    <row r="200" ht="17.25" hidden="1" customHeight="1" x14ac:dyDescent="0.25"/>
    <row r="201" ht="17.25" hidden="1" customHeight="1" x14ac:dyDescent="0.25"/>
    <row r="202" ht="17.25" hidden="1" customHeight="1" x14ac:dyDescent="0.25"/>
    <row r="203" ht="17.25" hidden="1" customHeight="1" x14ac:dyDescent="0.25"/>
    <row r="204" ht="17.25" hidden="1" customHeight="1" x14ac:dyDescent="0.25"/>
    <row r="205" ht="17.25" hidden="1" customHeight="1" x14ac:dyDescent="0.25"/>
    <row r="206" ht="17.25" hidden="1" customHeight="1" x14ac:dyDescent="0.25"/>
    <row r="207" ht="17.25" hidden="1" customHeight="1" x14ac:dyDescent="0.25"/>
    <row r="208" ht="17.25" hidden="1" customHeight="1" x14ac:dyDescent="0.25"/>
    <row r="209" ht="17.25" hidden="1" customHeight="1" x14ac:dyDescent="0.25"/>
    <row r="210" ht="17.25" hidden="1" customHeight="1" x14ac:dyDescent="0.25"/>
    <row r="211" ht="17.25" hidden="1" customHeight="1" x14ac:dyDescent="0.25"/>
    <row r="212" ht="17.25" hidden="1" customHeight="1" x14ac:dyDescent="0.25"/>
    <row r="213" ht="17.25" hidden="1" customHeight="1" x14ac:dyDescent="0.25"/>
    <row r="214" ht="17.25" hidden="1" customHeight="1" x14ac:dyDescent="0.25"/>
    <row r="215" ht="17.25" hidden="1" customHeight="1" x14ac:dyDescent="0.25"/>
    <row r="216" ht="17.25" hidden="1" customHeight="1" x14ac:dyDescent="0.25"/>
    <row r="217" ht="17.25" hidden="1" customHeight="1" x14ac:dyDescent="0.25"/>
    <row r="218" ht="17.25" hidden="1" customHeight="1" x14ac:dyDescent="0.25"/>
    <row r="219" ht="17.25" hidden="1" customHeight="1" x14ac:dyDescent="0.25"/>
    <row r="220" ht="17.25" hidden="1" customHeight="1" x14ac:dyDescent="0.25"/>
    <row r="221" ht="17.25" hidden="1" customHeight="1" x14ac:dyDescent="0.25"/>
    <row r="222" ht="17.25" hidden="1" customHeight="1" x14ac:dyDescent="0.25"/>
    <row r="223" ht="17.25" hidden="1" customHeight="1" x14ac:dyDescent="0.25"/>
    <row r="224" ht="17.25" hidden="1" customHeight="1" x14ac:dyDescent="0.25"/>
    <row r="225" ht="17.25" hidden="1" customHeight="1" x14ac:dyDescent="0.25"/>
    <row r="226" ht="17.25" hidden="1" customHeight="1" x14ac:dyDescent="0.25"/>
    <row r="227" ht="17.25" hidden="1" customHeight="1" x14ac:dyDescent="0.25"/>
    <row r="228" ht="17.25" hidden="1" customHeight="1" x14ac:dyDescent="0.25"/>
    <row r="229" ht="17.25" hidden="1" customHeight="1" x14ac:dyDescent="0.25"/>
    <row r="230" ht="17.25" hidden="1" customHeight="1" x14ac:dyDescent="0.25"/>
    <row r="231" ht="17.25" hidden="1" customHeight="1" x14ac:dyDescent="0.25"/>
    <row r="232" ht="17.25" hidden="1" customHeight="1" x14ac:dyDescent="0.25"/>
    <row r="233" ht="17.25" hidden="1" customHeight="1" x14ac:dyDescent="0.25"/>
    <row r="234" ht="17.25" hidden="1" customHeight="1" x14ac:dyDescent="0.25"/>
    <row r="235" ht="17.25" hidden="1" customHeight="1" x14ac:dyDescent="0.25"/>
    <row r="236" ht="17.25" hidden="1" customHeight="1" x14ac:dyDescent="0.25"/>
    <row r="237" ht="17.25" hidden="1" customHeight="1" x14ac:dyDescent="0.25"/>
    <row r="238" ht="17.25" hidden="1" customHeight="1" x14ac:dyDescent="0.25"/>
    <row r="239" ht="17.25" hidden="1" customHeight="1" x14ac:dyDescent="0.25"/>
    <row r="240" ht="17.25" hidden="1" customHeight="1" x14ac:dyDescent="0.25"/>
    <row r="241" ht="17.25" hidden="1" customHeight="1" x14ac:dyDescent="0.25"/>
    <row r="242" ht="17.25" hidden="1" customHeight="1" x14ac:dyDescent="0.25"/>
    <row r="243" ht="17.25" hidden="1" customHeight="1" x14ac:dyDescent="0.25"/>
    <row r="244" ht="17.25" hidden="1" customHeight="1" x14ac:dyDescent="0.25"/>
    <row r="245" ht="17.25" hidden="1" customHeight="1" x14ac:dyDescent="0.25"/>
    <row r="246" ht="17.25" hidden="1" customHeight="1" x14ac:dyDescent="0.25"/>
    <row r="247" ht="17.25" hidden="1" customHeight="1" x14ac:dyDescent="0.25"/>
    <row r="248" ht="17.25" hidden="1" customHeight="1" x14ac:dyDescent="0.25"/>
    <row r="249" ht="17.25" hidden="1" customHeight="1" x14ac:dyDescent="0.25"/>
    <row r="250" ht="17.25" hidden="1" customHeight="1" x14ac:dyDescent="0.25"/>
    <row r="251" ht="17.25" hidden="1" customHeight="1" x14ac:dyDescent="0.25"/>
    <row r="252" ht="17.25" hidden="1" customHeight="1" x14ac:dyDescent="0.25"/>
    <row r="253" ht="17.25" hidden="1" customHeight="1" x14ac:dyDescent="0.25"/>
    <row r="254" ht="17.25" hidden="1" customHeight="1" x14ac:dyDescent="0.25"/>
    <row r="255" ht="17.25" hidden="1" customHeight="1" x14ac:dyDescent="0.25"/>
    <row r="256" ht="17.25" hidden="1" customHeight="1" x14ac:dyDescent="0.25"/>
    <row r="257" ht="17.25" hidden="1" customHeight="1" x14ac:dyDescent="0.25"/>
    <row r="258" ht="17.25" hidden="1" customHeight="1" x14ac:dyDescent="0.25"/>
    <row r="259" ht="17.25" hidden="1" customHeight="1" x14ac:dyDescent="0.25"/>
    <row r="260" ht="17.25" hidden="1" customHeight="1" x14ac:dyDescent="0.25"/>
    <row r="261" ht="17.25" hidden="1" customHeight="1" x14ac:dyDescent="0.25"/>
    <row r="262" ht="17.25" hidden="1" customHeight="1" x14ac:dyDescent="0.25"/>
    <row r="263" ht="17.25" hidden="1" customHeight="1" x14ac:dyDescent="0.25"/>
    <row r="264" ht="17.25" hidden="1" customHeight="1" x14ac:dyDescent="0.25"/>
    <row r="265" ht="17.25" hidden="1" customHeight="1" x14ac:dyDescent="0.25"/>
    <row r="266" ht="17.25" hidden="1" customHeight="1" x14ac:dyDescent="0.25"/>
    <row r="267" ht="17.25" hidden="1" customHeight="1" x14ac:dyDescent="0.25"/>
    <row r="268" ht="17.25" hidden="1" customHeight="1" x14ac:dyDescent="0.25"/>
    <row r="269" ht="17.25" hidden="1" customHeight="1" x14ac:dyDescent="0.25"/>
    <row r="270" ht="17.25" hidden="1" customHeight="1" x14ac:dyDescent="0.25"/>
    <row r="271" ht="17.25" hidden="1" customHeight="1" x14ac:dyDescent="0.25"/>
    <row r="272" ht="17.25" hidden="1" customHeight="1" x14ac:dyDescent="0.25"/>
    <row r="273" ht="17.25" hidden="1" customHeight="1" x14ac:dyDescent="0.25"/>
    <row r="274" ht="17.25" hidden="1" customHeight="1" x14ac:dyDescent="0.25"/>
    <row r="275" ht="17.25" hidden="1" customHeight="1" x14ac:dyDescent="0.25"/>
    <row r="276" ht="17.25" hidden="1" customHeight="1" x14ac:dyDescent="0.25"/>
    <row r="277" ht="17.25" hidden="1" customHeight="1" x14ac:dyDescent="0.25"/>
    <row r="278" ht="17.25" hidden="1" customHeight="1" x14ac:dyDescent="0.25"/>
    <row r="279" ht="17.25" hidden="1" customHeight="1" x14ac:dyDescent="0.25"/>
    <row r="280" ht="17.25" hidden="1" customHeight="1" x14ac:dyDescent="0.25"/>
    <row r="281" ht="17.25" hidden="1" customHeight="1" x14ac:dyDescent="0.25"/>
    <row r="282" ht="17.25" hidden="1" customHeight="1" x14ac:dyDescent="0.25"/>
    <row r="283" ht="17.25" hidden="1" customHeight="1" x14ac:dyDescent="0.25"/>
    <row r="284" ht="17.25" hidden="1" customHeight="1" x14ac:dyDescent="0.25"/>
    <row r="285" ht="17.25" hidden="1" customHeight="1" x14ac:dyDescent="0.25"/>
    <row r="286" ht="17.25" hidden="1" customHeight="1" x14ac:dyDescent="0.25"/>
    <row r="287" ht="17.25" hidden="1" customHeight="1" x14ac:dyDescent="0.25"/>
    <row r="288" ht="17.25" hidden="1" customHeight="1" x14ac:dyDescent="0.25"/>
    <row r="289" ht="17.25" hidden="1" customHeight="1" x14ac:dyDescent="0.25"/>
    <row r="290" ht="17.25" hidden="1" customHeight="1" x14ac:dyDescent="0.25"/>
    <row r="291" ht="17.25" hidden="1" customHeight="1" x14ac:dyDescent="0.25"/>
    <row r="292" ht="17.25" hidden="1" customHeight="1" x14ac:dyDescent="0.25"/>
    <row r="293" ht="17.25" hidden="1" customHeight="1" x14ac:dyDescent="0.25"/>
    <row r="294" ht="17.25" hidden="1" customHeight="1" x14ac:dyDescent="0.25"/>
    <row r="295" ht="17.25" hidden="1" customHeight="1" x14ac:dyDescent="0.25"/>
    <row r="296" ht="17.25" hidden="1" customHeight="1" x14ac:dyDescent="0.25"/>
    <row r="297" ht="17.25" hidden="1" customHeight="1" x14ac:dyDescent="0.25"/>
    <row r="298" ht="17.25" hidden="1" customHeight="1" x14ac:dyDescent="0.25"/>
    <row r="299" ht="17.25" hidden="1" customHeight="1" x14ac:dyDescent="0.25"/>
    <row r="300" ht="17.25" hidden="1" customHeight="1" x14ac:dyDescent="0.25"/>
    <row r="301" ht="17.25" hidden="1" customHeight="1" x14ac:dyDescent="0.25"/>
    <row r="302" ht="17.25" hidden="1" customHeight="1" x14ac:dyDescent="0.25"/>
    <row r="303" ht="17.25" hidden="1" customHeight="1" x14ac:dyDescent="0.25"/>
    <row r="304" ht="17.25" hidden="1" customHeight="1" x14ac:dyDescent="0.25"/>
    <row r="305" ht="17.25" hidden="1" customHeight="1" x14ac:dyDescent="0.25"/>
    <row r="306" ht="17.25" hidden="1" customHeight="1" x14ac:dyDescent="0.25"/>
    <row r="307" ht="17.25" hidden="1" customHeight="1" x14ac:dyDescent="0.25"/>
    <row r="308" ht="17.25" hidden="1" customHeight="1" x14ac:dyDescent="0.25"/>
    <row r="309" ht="17.25" hidden="1" customHeight="1" x14ac:dyDescent="0.25"/>
    <row r="310" ht="17.25" hidden="1" customHeight="1" x14ac:dyDescent="0.25"/>
    <row r="311" ht="17.25" hidden="1" customHeight="1" x14ac:dyDescent="0.25"/>
    <row r="312" ht="17.25" hidden="1" customHeight="1" x14ac:dyDescent="0.25"/>
    <row r="313" ht="17.25" hidden="1" customHeight="1" x14ac:dyDescent="0.25"/>
    <row r="314" ht="17.25" hidden="1" customHeight="1" x14ac:dyDescent="0.25"/>
    <row r="315" ht="17.25" hidden="1" customHeight="1" x14ac:dyDescent="0.25"/>
    <row r="316" ht="17.25" hidden="1" customHeight="1" x14ac:dyDescent="0.25"/>
    <row r="317" ht="17.25" hidden="1" customHeight="1" x14ac:dyDescent="0.25"/>
    <row r="318" ht="17.25" hidden="1" customHeight="1" x14ac:dyDescent="0.25"/>
    <row r="319" ht="17.25" hidden="1" customHeight="1" x14ac:dyDescent="0.25"/>
    <row r="320" ht="17.25" hidden="1" customHeight="1" x14ac:dyDescent="0.25"/>
    <row r="321" ht="17.25" hidden="1" customHeight="1" x14ac:dyDescent="0.25"/>
    <row r="322" ht="17.25" hidden="1" customHeight="1" x14ac:dyDescent="0.25"/>
    <row r="323" ht="17.25" hidden="1" customHeight="1" x14ac:dyDescent="0.25"/>
    <row r="324" ht="17.25" hidden="1" customHeight="1" x14ac:dyDescent="0.25"/>
    <row r="325" ht="17.25" hidden="1" customHeight="1" x14ac:dyDescent="0.25"/>
    <row r="326" ht="17.25" hidden="1" customHeight="1" x14ac:dyDescent="0.25"/>
    <row r="327" ht="17.25" hidden="1" customHeight="1" x14ac:dyDescent="0.25"/>
    <row r="328" ht="17.25" hidden="1" customHeight="1" x14ac:dyDescent="0.25"/>
    <row r="329" ht="17.25" hidden="1" customHeight="1" x14ac:dyDescent="0.25"/>
    <row r="330" ht="17.25" hidden="1" customHeight="1" x14ac:dyDescent="0.25"/>
    <row r="331" ht="17.25" hidden="1" customHeight="1" x14ac:dyDescent="0.25"/>
    <row r="332" ht="17.25" hidden="1" customHeight="1" x14ac:dyDescent="0.25"/>
    <row r="333" ht="17.25" hidden="1" customHeight="1" x14ac:dyDescent="0.25"/>
    <row r="334" ht="17.25" hidden="1" customHeight="1" x14ac:dyDescent="0.25"/>
    <row r="335" ht="17.25" hidden="1" customHeight="1" x14ac:dyDescent="0.25"/>
    <row r="336" ht="17.25" hidden="1" customHeight="1" x14ac:dyDescent="0.25"/>
    <row r="337" ht="17.25" hidden="1" customHeight="1" x14ac:dyDescent="0.25"/>
    <row r="338" ht="17.25" hidden="1" customHeight="1" x14ac:dyDescent="0.25"/>
    <row r="339" ht="17.25" hidden="1" customHeight="1" x14ac:dyDescent="0.25"/>
    <row r="340" ht="17.25" hidden="1" customHeight="1" x14ac:dyDescent="0.25"/>
    <row r="341" ht="17.25" hidden="1" customHeight="1" x14ac:dyDescent="0.25"/>
    <row r="342" ht="17.25" hidden="1" customHeight="1" x14ac:dyDescent="0.25"/>
    <row r="343" ht="17.25" hidden="1" customHeight="1" x14ac:dyDescent="0.25"/>
    <row r="344" ht="17.25" hidden="1" customHeight="1" x14ac:dyDescent="0.25"/>
    <row r="345" ht="17.25" hidden="1" customHeight="1" x14ac:dyDescent="0.25"/>
    <row r="346" ht="17.25" hidden="1" customHeight="1" x14ac:dyDescent="0.25"/>
    <row r="347" ht="17.25" hidden="1" customHeight="1" x14ac:dyDescent="0.25"/>
    <row r="348" ht="17.25" hidden="1" customHeight="1" x14ac:dyDescent="0.25"/>
    <row r="349" ht="17.25" hidden="1" customHeight="1" x14ac:dyDescent="0.25"/>
    <row r="350" ht="17.25" hidden="1" customHeight="1" x14ac:dyDescent="0.25"/>
    <row r="351" ht="17.25" hidden="1" customHeight="1" x14ac:dyDescent="0.25"/>
    <row r="352" ht="17.25" hidden="1" customHeight="1" x14ac:dyDescent="0.25"/>
    <row r="353" ht="17.25" hidden="1" customHeight="1" x14ac:dyDescent="0.25"/>
    <row r="354" ht="17.25" hidden="1" customHeight="1" x14ac:dyDescent="0.25"/>
    <row r="355" ht="17.25" hidden="1" customHeight="1" x14ac:dyDescent="0.25"/>
    <row r="356" ht="17.25" hidden="1" customHeight="1" x14ac:dyDescent="0.25"/>
    <row r="357" ht="17.25" hidden="1" customHeight="1" x14ac:dyDescent="0.25"/>
    <row r="358" ht="17.25" hidden="1" customHeight="1" x14ac:dyDescent="0.25"/>
    <row r="359" ht="17.25" hidden="1" customHeight="1" x14ac:dyDescent="0.25"/>
    <row r="360" ht="17.25" hidden="1" customHeight="1" x14ac:dyDescent="0.25"/>
    <row r="361" ht="17.25" hidden="1" customHeight="1" x14ac:dyDescent="0.25"/>
    <row r="362" ht="17.25" hidden="1" customHeight="1" x14ac:dyDescent="0.25"/>
    <row r="363" ht="17.25" hidden="1" customHeight="1" x14ac:dyDescent="0.25"/>
    <row r="364" ht="17.25" hidden="1" customHeight="1" x14ac:dyDescent="0.25"/>
    <row r="365" ht="17.25" hidden="1" customHeight="1" x14ac:dyDescent="0.25"/>
    <row r="366" ht="17.25" hidden="1" customHeight="1" x14ac:dyDescent="0.25"/>
    <row r="367" ht="17.25" hidden="1" customHeight="1" x14ac:dyDescent="0.25"/>
    <row r="368" ht="17.25" hidden="1" customHeight="1" x14ac:dyDescent="0.25"/>
    <row r="369" ht="17.25" hidden="1" customHeight="1" x14ac:dyDescent="0.25"/>
    <row r="370" ht="17.25" hidden="1" customHeight="1" x14ac:dyDescent="0.25"/>
    <row r="371" ht="17.25" hidden="1" customHeight="1" x14ac:dyDescent="0.25"/>
    <row r="372" ht="17.25" hidden="1" customHeight="1" x14ac:dyDescent="0.25"/>
    <row r="373" ht="17.25" hidden="1" customHeight="1" x14ac:dyDescent="0.25"/>
    <row r="374" ht="17.25" hidden="1" customHeight="1" x14ac:dyDescent="0.25"/>
    <row r="375" ht="17.25" hidden="1" customHeight="1" x14ac:dyDescent="0.25"/>
    <row r="376" ht="17.25" hidden="1" customHeight="1" x14ac:dyDescent="0.25"/>
    <row r="377" ht="17.25" hidden="1" customHeight="1" x14ac:dyDescent="0.25"/>
    <row r="378" ht="17.25" hidden="1" customHeight="1" x14ac:dyDescent="0.25"/>
    <row r="379" ht="17.25" hidden="1" customHeight="1" x14ac:dyDescent="0.25"/>
    <row r="380" ht="17.25" hidden="1" customHeight="1" x14ac:dyDescent="0.25"/>
    <row r="381" ht="17.25" hidden="1" customHeight="1" x14ac:dyDescent="0.25"/>
    <row r="382" ht="17.25" hidden="1" customHeight="1" x14ac:dyDescent="0.25"/>
    <row r="383" ht="17.25" hidden="1" customHeight="1" x14ac:dyDescent="0.25"/>
    <row r="384" ht="17.25" hidden="1" customHeight="1" x14ac:dyDescent="0.25"/>
    <row r="385" ht="17.25" hidden="1" customHeight="1" x14ac:dyDescent="0.25"/>
    <row r="386" ht="17.25" hidden="1" customHeight="1" x14ac:dyDescent="0.25"/>
    <row r="387" ht="17.25" hidden="1" customHeight="1" x14ac:dyDescent="0.25"/>
    <row r="388" ht="17.25" hidden="1" customHeight="1" x14ac:dyDescent="0.25"/>
    <row r="389" ht="17.25" hidden="1" customHeight="1" x14ac:dyDescent="0.25"/>
    <row r="390" ht="17.25" hidden="1" customHeight="1" x14ac:dyDescent="0.25"/>
    <row r="391" ht="17.25" hidden="1" customHeight="1" x14ac:dyDescent="0.25"/>
    <row r="392" ht="17.25" hidden="1" customHeight="1" x14ac:dyDescent="0.25"/>
    <row r="393" ht="17.25" hidden="1" customHeight="1" x14ac:dyDescent="0.25"/>
    <row r="394" ht="17.25" hidden="1" customHeight="1" x14ac:dyDescent="0.25"/>
    <row r="395" ht="17.25" hidden="1" customHeight="1" x14ac:dyDescent="0.25"/>
    <row r="396" ht="17.25" hidden="1" customHeight="1" x14ac:dyDescent="0.25"/>
    <row r="397" ht="17.25" hidden="1" customHeight="1" x14ac:dyDescent="0.25"/>
    <row r="398" ht="17.25" hidden="1" customHeight="1" x14ac:dyDescent="0.25"/>
    <row r="399" ht="17.25" hidden="1" customHeight="1" x14ac:dyDescent="0.25"/>
    <row r="400" ht="17.25" hidden="1" customHeight="1" x14ac:dyDescent="0.25"/>
    <row r="401" ht="17.25" hidden="1" customHeight="1" x14ac:dyDescent="0.25"/>
    <row r="402" ht="17.25" hidden="1" customHeight="1" x14ac:dyDescent="0.25"/>
    <row r="403" ht="17.25" hidden="1" customHeight="1" x14ac:dyDescent="0.25"/>
    <row r="404" ht="17.25" hidden="1" customHeight="1" x14ac:dyDescent="0.25"/>
    <row r="405" ht="17.25" hidden="1" customHeight="1" x14ac:dyDescent="0.25"/>
    <row r="406" ht="17.25" hidden="1" customHeight="1" x14ac:dyDescent="0.25"/>
    <row r="407" ht="17.25" hidden="1" customHeight="1" x14ac:dyDescent="0.25"/>
    <row r="408" ht="17.25" hidden="1" customHeight="1" x14ac:dyDescent="0.25"/>
    <row r="409" ht="17.25" hidden="1" customHeight="1" x14ac:dyDescent="0.25"/>
    <row r="410" ht="17.25" hidden="1" customHeight="1" x14ac:dyDescent="0.25"/>
    <row r="411" ht="17.25" hidden="1" customHeight="1" x14ac:dyDescent="0.25"/>
    <row r="412" ht="17.25" hidden="1" customHeight="1" x14ac:dyDescent="0.25"/>
    <row r="413" ht="17.25" hidden="1" customHeight="1" x14ac:dyDescent="0.25"/>
    <row r="414" ht="17.25" hidden="1" customHeight="1" x14ac:dyDescent="0.25"/>
    <row r="415" ht="17.25" hidden="1" customHeight="1" x14ac:dyDescent="0.25"/>
    <row r="416" ht="17.25" hidden="1" customHeight="1" x14ac:dyDescent="0.25"/>
    <row r="417" ht="17.25" hidden="1" customHeight="1" x14ac:dyDescent="0.25"/>
    <row r="418" ht="17.25" hidden="1" customHeight="1" x14ac:dyDescent="0.25"/>
    <row r="419" ht="17.25" hidden="1" customHeight="1" x14ac:dyDescent="0.25"/>
    <row r="420" ht="17.25" hidden="1" customHeight="1" x14ac:dyDescent="0.25"/>
    <row r="421" ht="17.25" hidden="1" customHeight="1" x14ac:dyDescent="0.25"/>
    <row r="422" ht="17.25" hidden="1" customHeight="1" x14ac:dyDescent="0.25"/>
    <row r="423" ht="17.25" hidden="1" customHeight="1" x14ac:dyDescent="0.25"/>
    <row r="424" ht="17.25" hidden="1" customHeight="1" x14ac:dyDescent="0.25"/>
    <row r="425" ht="17.25" hidden="1" customHeight="1" x14ac:dyDescent="0.25"/>
    <row r="426" ht="17.25" hidden="1" customHeight="1" x14ac:dyDescent="0.25"/>
    <row r="427" ht="17.25" hidden="1" customHeight="1" x14ac:dyDescent="0.25"/>
    <row r="428" ht="17.25" hidden="1" customHeight="1" x14ac:dyDescent="0.25"/>
    <row r="429" ht="17.25" hidden="1" customHeight="1" x14ac:dyDescent="0.25"/>
    <row r="430" ht="17.25" hidden="1" customHeight="1" x14ac:dyDescent="0.25"/>
    <row r="431" ht="17.25" hidden="1" customHeight="1" x14ac:dyDescent="0.25"/>
    <row r="432" ht="17.25" hidden="1" customHeight="1" x14ac:dyDescent="0.25"/>
    <row r="433" ht="17.25" hidden="1" customHeight="1" x14ac:dyDescent="0.25"/>
    <row r="434" ht="17.25" hidden="1" customHeight="1" x14ac:dyDescent="0.25"/>
    <row r="435" ht="17.25" hidden="1" customHeight="1" x14ac:dyDescent="0.25"/>
    <row r="436" ht="17.25" hidden="1" customHeight="1" x14ac:dyDescent="0.25"/>
    <row r="437" ht="17.25" hidden="1" customHeight="1" x14ac:dyDescent="0.25"/>
    <row r="438" ht="17.25" hidden="1" customHeight="1" x14ac:dyDescent="0.25"/>
    <row r="439" ht="17.25" hidden="1" customHeight="1" x14ac:dyDescent="0.25"/>
    <row r="440" ht="17.25" hidden="1" customHeight="1" x14ac:dyDescent="0.25"/>
    <row r="441" ht="17.25" hidden="1" customHeight="1" x14ac:dyDescent="0.25"/>
    <row r="442" ht="17.25" hidden="1" customHeight="1" x14ac:dyDescent="0.25"/>
    <row r="443" ht="17.25" hidden="1" customHeight="1" x14ac:dyDescent="0.25"/>
    <row r="444" ht="17.25" hidden="1" customHeight="1" x14ac:dyDescent="0.25"/>
    <row r="445" ht="17.25" hidden="1" customHeight="1" x14ac:dyDescent="0.25"/>
    <row r="446" ht="17.25" hidden="1" customHeight="1" x14ac:dyDescent="0.25"/>
    <row r="447" ht="17.25" hidden="1" customHeight="1" x14ac:dyDescent="0.25"/>
    <row r="448" ht="17.25" hidden="1" customHeight="1" x14ac:dyDescent="0.25"/>
    <row r="449" ht="17.25" hidden="1" customHeight="1" x14ac:dyDescent="0.25"/>
    <row r="450" ht="17.25" hidden="1" customHeight="1" x14ac:dyDescent="0.25"/>
    <row r="451" ht="17.25" hidden="1" customHeight="1" x14ac:dyDescent="0.25"/>
    <row r="452" ht="17.25" hidden="1" customHeight="1" x14ac:dyDescent="0.25"/>
    <row r="453" ht="17.25" hidden="1" customHeight="1" x14ac:dyDescent="0.25"/>
    <row r="454" ht="17.25" hidden="1" customHeight="1" x14ac:dyDescent="0.25"/>
    <row r="455" ht="17.25" hidden="1" customHeight="1" x14ac:dyDescent="0.25"/>
    <row r="456" ht="17.25" hidden="1" customHeight="1" x14ac:dyDescent="0.25"/>
    <row r="457" ht="17.25" hidden="1" customHeight="1" x14ac:dyDescent="0.25"/>
    <row r="458" ht="17.25" hidden="1" customHeight="1" x14ac:dyDescent="0.25"/>
    <row r="459" ht="17.25" hidden="1" customHeight="1" x14ac:dyDescent="0.25"/>
    <row r="460" ht="17.25" hidden="1" customHeight="1" x14ac:dyDescent="0.25"/>
    <row r="461" ht="17.25" hidden="1" customHeight="1" x14ac:dyDescent="0.25"/>
    <row r="462" ht="17.25" hidden="1" customHeight="1" x14ac:dyDescent="0.25"/>
    <row r="463" ht="17.25" hidden="1" customHeight="1" x14ac:dyDescent="0.25"/>
    <row r="464" ht="17.25" hidden="1" customHeight="1" x14ac:dyDescent="0.25"/>
    <row r="465" ht="17.25" hidden="1" customHeight="1" x14ac:dyDescent="0.25"/>
    <row r="466" ht="17.25" hidden="1" customHeight="1" x14ac:dyDescent="0.25"/>
    <row r="467" ht="17.25" hidden="1" customHeight="1" x14ac:dyDescent="0.25"/>
    <row r="468" ht="17.25" hidden="1" customHeight="1" x14ac:dyDescent="0.25"/>
    <row r="469" ht="17.25" hidden="1" customHeight="1" x14ac:dyDescent="0.25"/>
    <row r="470" ht="17.25" hidden="1" customHeight="1" x14ac:dyDescent="0.25"/>
    <row r="471" ht="17.25" hidden="1" customHeight="1" x14ac:dyDescent="0.25"/>
    <row r="472" ht="17.25" hidden="1" customHeight="1" x14ac:dyDescent="0.25"/>
    <row r="473" ht="17.25" hidden="1" customHeight="1" x14ac:dyDescent="0.25"/>
    <row r="474" ht="17.25" hidden="1" customHeight="1" x14ac:dyDescent="0.25"/>
    <row r="475" ht="17.25" hidden="1" customHeight="1" x14ac:dyDescent="0.25"/>
    <row r="476" ht="17.25" hidden="1" customHeight="1" x14ac:dyDescent="0.25"/>
    <row r="477" ht="17.25" hidden="1" customHeight="1" x14ac:dyDescent="0.25"/>
    <row r="478" ht="17.25" hidden="1" customHeight="1" x14ac:dyDescent="0.25"/>
    <row r="479" ht="17.25" hidden="1" customHeight="1" x14ac:dyDescent="0.25"/>
    <row r="480" ht="17.25" hidden="1" customHeight="1" x14ac:dyDescent="0.25"/>
    <row r="481" ht="17.25" hidden="1" customHeight="1" x14ac:dyDescent="0.25"/>
    <row r="482" ht="17.25" hidden="1" customHeight="1" x14ac:dyDescent="0.25"/>
    <row r="483" ht="17.25" hidden="1" customHeight="1" x14ac:dyDescent="0.25"/>
    <row r="484" ht="17.25" hidden="1" customHeight="1" x14ac:dyDescent="0.25"/>
    <row r="485" ht="17.25" hidden="1" customHeight="1" x14ac:dyDescent="0.25"/>
    <row r="486" ht="17.25" hidden="1" customHeight="1" x14ac:dyDescent="0.25"/>
    <row r="487" ht="17.25" hidden="1" customHeight="1" x14ac:dyDescent="0.25"/>
    <row r="488" ht="17.25" hidden="1" customHeight="1" x14ac:dyDescent="0.25"/>
    <row r="489" ht="17.25" hidden="1" customHeight="1" x14ac:dyDescent="0.25"/>
    <row r="490" ht="17.25" hidden="1" customHeight="1" x14ac:dyDescent="0.25"/>
    <row r="491" ht="17.25" hidden="1" customHeight="1" x14ac:dyDescent="0.25"/>
    <row r="492" ht="17.25" hidden="1" customHeight="1" x14ac:dyDescent="0.25"/>
    <row r="493" ht="17.25" hidden="1" customHeight="1" x14ac:dyDescent="0.25"/>
    <row r="494" ht="17.25" hidden="1" customHeight="1" x14ac:dyDescent="0.25"/>
    <row r="495" ht="17.25" hidden="1" customHeight="1" x14ac:dyDescent="0.25"/>
    <row r="496" ht="17.25" hidden="1" customHeight="1" x14ac:dyDescent="0.25"/>
    <row r="497" ht="17.25" hidden="1" customHeight="1" x14ac:dyDescent="0.25"/>
    <row r="498" ht="17.25" hidden="1" customHeight="1" x14ac:dyDescent="0.25"/>
    <row r="499" ht="17.25" hidden="1" customHeight="1" x14ac:dyDescent="0.25"/>
    <row r="500" ht="17.25" hidden="1" customHeight="1" x14ac:dyDescent="0.25"/>
    <row r="501" ht="17.25" hidden="1" customHeight="1" x14ac:dyDescent="0.25"/>
    <row r="502" ht="17.25" hidden="1" customHeight="1" x14ac:dyDescent="0.25"/>
    <row r="503" ht="17.25" hidden="1" customHeight="1" x14ac:dyDescent="0.25"/>
    <row r="504" ht="17.25" hidden="1" customHeight="1" x14ac:dyDescent="0.25"/>
    <row r="505" ht="17.25" hidden="1" customHeight="1" x14ac:dyDescent="0.25"/>
    <row r="506" ht="17.25" hidden="1" customHeight="1" x14ac:dyDescent="0.25"/>
    <row r="507" ht="17.25" hidden="1" customHeight="1" x14ac:dyDescent="0.25"/>
    <row r="508" ht="17.25" hidden="1" customHeight="1" x14ac:dyDescent="0.25"/>
    <row r="509" ht="17.25" hidden="1" customHeight="1" x14ac:dyDescent="0.25"/>
    <row r="510" ht="17.25" hidden="1" customHeight="1" x14ac:dyDescent="0.25"/>
    <row r="511" ht="17.25" hidden="1" customHeight="1" x14ac:dyDescent="0.25"/>
    <row r="512" ht="17.25" hidden="1" customHeight="1" x14ac:dyDescent="0.25"/>
    <row r="513" ht="17.25" hidden="1" customHeight="1" x14ac:dyDescent="0.25"/>
    <row r="514" ht="17.25" hidden="1" customHeight="1" x14ac:dyDescent="0.25"/>
    <row r="515" ht="17.25" hidden="1" customHeight="1" x14ac:dyDescent="0.25"/>
    <row r="516" ht="17.25" hidden="1" customHeight="1" x14ac:dyDescent="0.25"/>
    <row r="517" ht="17.25" hidden="1" customHeight="1" x14ac:dyDescent="0.25"/>
    <row r="518" ht="17.25" hidden="1" customHeight="1" x14ac:dyDescent="0.25"/>
    <row r="519" ht="17.25" hidden="1" customHeight="1" x14ac:dyDescent="0.25"/>
    <row r="520" ht="17.25" hidden="1" customHeight="1" x14ac:dyDescent="0.25"/>
    <row r="521" ht="17.25" hidden="1" customHeight="1" x14ac:dyDescent="0.25"/>
    <row r="522" ht="17.25" hidden="1" customHeight="1" x14ac:dyDescent="0.25"/>
    <row r="523" ht="17.25" hidden="1" customHeight="1" x14ac:dyDescent="0.25"/>
    <row r="524" ht="17.25" hidden="1" customHeight="1" x14ac:dyDescent="0.25"/>
    <row r="525" ht="17.25" hidden="1" customHeight="1" x14ac:dyDescent="0.25"/>
    <row r="526" ht="17.25" hidden="1" customHeight="1" x14ac:dyDescent="0.25"/>
    <row r="527" ht="17.25" hidden="1" customHeight="1" x14ac:dyDescent="0.25"/>
    <row r="528" ht="17.25" hidden="1" customHeight="1" x14ac:dyDescent="0.25"/>
    <row r="529" ht="17.25" hidden="1" customHeight="1" x14ac:dyDescent="0.25"/>
    <row r="530" ht="17.25" hidden="1" customHeight="1" x14ac:dyDescent="0.25"/>
    <row r="531" ht="17.25" hidden="1" customHeight="1" x14ac:dyDescent="0.25"/>
    <row r="532" ht="17.25" hidden="1" customHeight="1" x14ac:dyDescent="0.25"/>
    <row r="533" ht="17.25" hidden="1" customHeight="1" x14ac:dyDescent="0.25"/>
    <row r="534" ht="17.25" hidden="1" customHeight="1" x14ac:dyDescent="0.25"/>
    <row r="535" ht="17.25" hidden="1" customHeight="1" x14ac:dyDescent="0.25"/>
    <row r="536" ht="17.25" hidden="1" customHeight="1" x14ac:dyDescent="0.25"/>
    <row r="537" ht="17.25" hidden="1" customHeight="1" x14ac:dyDescent="0.25"/>
    <row r="538" ht="17.25" hidden="1" customHeight="1" x14ac:dyDescent="0.25"/>
    <row r="539" ht="17.25" hidden="1" customHeight="1" x14ac:dyDescent="0.25"/>
    <row r="540" ht="17.25" hidden="1" customHeight="1" x14ac:dyDescent="0.25"/>
    <row r="541" ht="17.25" hidden="1" customHeight="1" x14ac:dyDescent="0.25"/>
    <row r="542" ht="17.25" hidden="1" customHeight="1" x14ac:dyDescent="0.25"/>
    <row r="543" ht="17.25" hidden="1" customHeight="1" x14ac:dyDescent="0.25"/>
    <row r="544" ht="17.25" hidden="1" customHeight="1" x14ac:dyDescent="0.25"/>
    <row r="545" ht="17.25" hidden="1" customHeight="1" x14ac:dyDescent="0.25"/>
    <row r="546" ht="17.25" hidden="1" customHeight="1" x14ac:dyDescent="0.25"/>
    <row r="547" ht="17.25" hidden="1" customHeight="1" x14ac:dyDescent="0.25"/>
    <row r="548" ht="17.25" hidden="1" customHeight="1" x14ac:dyDescent="0.25"/>
    <row r="549" ht="17.25" hidden="1" customHeight="1" x14ac:dyDescent="0.25"/>
    <row r="550" ht="17.25" hidden="1" customHeight="1" x14ac:dyDescent="0.25"/>
    <row r="551" ht="17.25" hidden="1" customHeight="1" x14ac:dyDescent="0.25"/>
    <row r="552" ht="17.25" hidden="1" customHeight="1" x14ac:dyDescent="0.25"/>
    <row r="553" ht="17.25" hidden="1" customHeight="1" x14ac:dyDescent="0.25"/>
    <row r="554" ht="17.25" hidden="1" customHeight="1" x14ac:dyDescent="0.25"/>
    <row r="555" ht="17.25" hidden="1" customHeight="1" x14ac:dyDescent="0.25"/>
    <row r="556" ht="17.25" hidden="1" customHeight="1" x14ac:dyDescent="0.25"/>
    <row r="557" ht="17.25" hidden="1" customHeight="1" x14ac:dyDescent="0.25"/>
    <row r="558" ht="17.25" hidden="1" customHeight="1" x14ac:dyDescent="0.25"/>
    <row r="559" ht="17.25" hidden="1" customHeight="1" x14ac:dyDescent="0.25"/>
    <row r="560" ht="17.25" hidden="1" customHeight="1" x14ac:dyDescent="0.25"/>
    <row r="561" ht="17.25" hidden="1" customHeight="1" x14ac:dyDescent="0.25"/>
    <row r="562" ht="17.25" hidden="1" customHeight="1" x14ac:dyDescent="0.25"/>
    <row r="563" ht="17.25" hidden="1" customHeight="1" x14ac:dyDescent="0.25"/>
    <row r="564" ht="17.25" hidden="1" customHeight="1" x14ac:dyDescent="0.25"/>
    <row r="565" ht="17.25" hidden="1" customHeight="1" x14ac:dyDescent="0.25"/>
    <row r="566" ht="17.25" hidden="1" customHeight="1" x14ac:dyDescent="0.25"/>
    <row r="567" ht="17.25" hidden="1" customHeight="1" x14ac:dyDescent="0.25"/>
    <row r="568" ht="17.25" hidden="1" customHeight="1" x14ac:dyDescent="0.25"/>
    <row r="569" ht="17.25" hidden="1" customHeight="1" x14ac:dyDescent="0.25"/>
    <row r="570" ht="17.25" hidden="1" customHeight="1" x14ac:dyDescent="0.25"/>
    <row r="571" ht="17.25" hidden="1" customHeight="1" x14ac:dyDescent="0.25"/>
    <row r="572" ht="17.25" hidden="1" customHeight="1" x14ac:dyDescent="0.25"/>
    <row r="573" ht="17.25" hidden="1" customHeight="1" x14ac:dyDescent="0.25"/>
    <row r="574" ht="17.25" hidden="1" customHeight="1" x14ac:dyDescent="0.25"/>
    <row r="575" ht="17.25" hidden="1" customHeight="1" x14ac:dyDescent="0.25"/>
    <row r="576" ht="17.25" hidden="1" customHeight="1" x14ac:dyDescent="0.25"/>
    <row r="577" ht="17.25" hidden="1" customHeight="1" x14ac:dyDescent="0.25"/>
    <row r="578" ht="17.25" hidden="1" customHeight="1" x14ac:dyDescent="0.25"/>
    <row r="579" ht="17.25" hidden="1" customHeight="1" x14ac:dyDescent="0.25"/>
    <row r="580" ht="17.25" hidden="1" customHeight="1" x14ac:dyDescent="0.25"/>
    <row r="581" ht="17.25" hidden="1" customHeight="1" x14ac:dyDescent="0.25"/>
    <row r="582" ht="17.25" hidden="1" customHeight="1" x14ac:dyDescent="0.25"/>
    <row r="583" ht="17.25" hidden="1" customHeight="1" x14ac:dyDescent="0.25"/>
    <row r="584" ht="17.25" hidden="1" customHeight="1" x14ac:dyDescent="0.25"/>
    <row r="585" ht="17.25" hidden="1" customHeight="1" x14ac:dyDescent="0.25"/>
    <row r="586" ht="17.25" hidden="1" customHeight="1" x14ac:dyDescent="0.25"/>
    <row r="587" ht="17.25" hidden="1" customHeight="1" x14ac:dyDescent="0.25"/>
    <row r="588" ht="17.25" hidden="1" customHeight="1" x14ac:dyDescent="0.25"/>
    <row r="589" ht="17.25" hidden="1" customHeight="1" x14ac:dyDescent="0.25"/>
    <row r="590" ht="17.25" hidden="1" customHeight="1" x14ac:dyDescent="0.25"/>
    <row r="591" ht="17.25" hidden="1" customHeight="1" x14ac:dyDescent="0.25"/>
    <row r="592" ht="17.25" hidden="1" customHeight="1" x14ac:dyDescent="0.25"/>
    <row r="593" ht="17.25" hidden="1" customHeight="1" x14ac:dyDescent="0.25"/>
    <row r="594" ht="17.25" hidden="1" customHeight="1" x14ac:dyDescent="0.25"/>
    <row r="595" ht="17.25" hidden="1" customHeight="1" x14ac:dyDescent="0.25"/>
    <row r="596" ht="17.25" hidden="1" customHeight="1" x14ac:dyDescent="0.25"/>
    <row r="597" ht="17.25" hidden="1" customHeight="1" x14ac:dyDescent="0.25"/>
    <row r="598" ht="17.25" hidden="1" customHeight="1" x14ac:dyDescent="0.25"/>
    <row r="599" ht="17.25" hidden="1" customHeight="1" x14ac:dyDescent="0.25"/>
    <row r="600" ht="17.25" hidden="1" customHeight="1" x14ac:dyDescent="0.25"/>
    <row r="601" ht="17.25" hidden="1" customHeight="1" x14ac:dyDescent="0.25"/>
    <row r="602" ht="17.25" hidden="1" customHeight="1" x14ac:dyDescent="0.25"/>
    <row r="603" ht="17.25" hidden="1" customHeight="1" x14ac:dyDescent="0.25"/>
    <row r="604" ht="17.25" hidden="1" customHeight="1" x14ac:dyDescent="0.25"/>
    <row r="605" ht="17.25" hidden="1" customHeight="1" x14ac:dyDescent="0.25"/>
    <row r="606" ht="17.25" hidden="1" customHeight="1" x14ac:dyDescent="0.25"/>
    <row r="607" ht="17.25" hidden="1" customHeight="1" x14ac:dyDescent="0.25"/>
    <row r="608" ht="17.25" hidden="1" customHeight="1" x14ac:dyDescent="0.25"/>
    <row r="609" ht="17.25" hidden="1" customHeight="1" x14ac:dyDescent="0.25"/>
    <row r="610" ht="17.25" hidden="1" customHeight="1" x14ac:dyDescent="0.25"/>
    <row r="611" ht="17.25" hidden="1" customHeight="1" x14ac:dyDescent="0.25"/>
    <row r="612" ht="17.25" hidden="1" customHeight="1" x14ac:dyDescent="0.25"/>
    <row r="613" ht="17.25" hidden="1" customHeight="1" x14ac:dyDescent="0.25"/>
    <row r="614" ht="17.25" hidden="1" customHeight="1" x14ac:dyDescent="0.25"/>
    <row r="615" ht="17.25" hidden="1" customHeight="1" x14ac:dyDescent="0.25"/>
    <row r="616" ht="17.25" hidden="1" customHeight="1" x14ac:dyDescent="0.25"/>
    <row r="617" ht="17.25" hidden="1" customHeight="1" x14ac:dyDescent="0.25"/>
    <row r="618" ht="17.25" hidden="1" customHeight="1" x14ac:dyDescent="0.25"/>
    <row r="619" ht="17.25" hidden="1" customHeight="1" x14ac:dyDescent="0.25"/>
    <row r="620" ht="17.25" hidden="1" customHeight="1" x14ac:dyDescent="0.25"/>
    <row r="621" ht="17.25" hidden="1" customHeight="1" x14ac:dyDescent="0.25"/>
    <row r="622" ht="17.25" hidden="1" customHeight="1" x14ac:dyDescent="0.25"/>
    <row r="623" ht="17.25" hidden="1" customHeight="1" x14ac:dyDescent="0.25"/>
    <row r="624" ht="17.25" hidden="1" customHeight="1" x14ac:dyDescent="0.25"/>
    <row r="625" ht="17.25" hidden="1" customHeight="1" x14ac:dyDescent="0.25"/>
    <row r="626" ht="17.25" hidden="1" customHeight="1" x14ac:dyDescent="0.25"/>
    <row r="627" ht="17.25" hidden="1" customHeight="1" x14ac:dyDescent="0.25"/>
    <row r="628" ht="17.25" hidden="1" customHeight="1" x14ac:dyDescent="0.25"/>
    <row r="629" ht="17.25" hidden="1" customHeight="1" x14ac:dyDescent="0.25"/>
    <row r="630" ht="17.25" hidden="1" customHeight="1" x14ac:dyDescent="0.25"/>
    <row r="631" ht="17.25" hidden="1" customHeight="1" x14ac:dyDescent="0.25"/>
    <row r="632" ht="17.25" hidden="1" customHeight="1" x14ac:dyDescent="0.25"/>
    <row r="633" ht="17.25" hidden="1" customHeight="1" x14ac:dyDescent="0.25"/>
    <row r="634" ht="17.25" hidden="1" customHeight="1" x14ac:dyDescent="0.25"/>
    <row r="635" ht="17.25" hidden="1" customHeight="1" x14ac:dyDescent="0.25"/>
    <row r="636" ht="17.25" hidden="1" customHeight="1" x14ac:dyDescent="0.25"/>
    <row r="637" ht="17.25" hidden="1" customHeight="1" x14ac:dyDescent="0.25"/>
    <row r="638" ht="17.25" hidden="1" customHeight="1" x14ac:dyDescent="0.25"/>
    <row r="639" ht="17.25" hidden="1" customHeight="1" x14ac:dyDescent="0.25"/>
    <row r="640" ht="17.25" hidden="1" customHeight="1" x14ac:dyDescent="0.25"/>
    <row r="641" ht="17.25" hidden="1" customHeight="1" x14ac:dyDescent="0.25"/>
    <row r="642" ht="17.25" hidden="1" customHeight="1" x14ac:dyDescent="0.25"/>
    <row r="643" ht="17.25" hidden="1" customHeight="1" x14ac:dyDescent="0.25"/>
    <row r="644" ht="17.25" hidden="1" customHeight="1" x14ac:dyDescent="0.25"/>
    <row r="645" ht="17.25" hidden="1" customHeight="1" x14ac:dyDescent="0.25"/>
    <row r="646" ht="17.25" hidden="1" customHeight="1" x14ac:dyDescent="0.25"/>
    <row r="647" ht="17.25" hidden="1" customHeight="1" x14ac:dyDescent="0.25"/>
    <row r="648" ht="17.25" hidden="1" customHeight="1" x14ac:dyDescent="0.25"/>
    <row r="649" ht="17.25" hidden="1" customHeight="1" x14ac:dyDescent="0.25"/>
    <row r="650" ht="17.25" hidden="1" customHeight="1" x14ac:dyDescent="0.25"/>
    <row r="651" ht="17.25" hidden="1" customHeight="1" x14ac:dyDescent="0.25"/>
    <row r="652" ht="17.25" hidden="1" customHeight="1" x14ac:dyDescent="0.25"/>
    <row r="653" ht="17.25" hidden="1" customHeight="1" x14ac:dyDescent="0.25"/>
    <row r="654" ht="17.25" hidden="1" customHeight="1" x14ac:dyDescent="0.25"/>
    <row r="655" ht="17.25" hidden="1" customHeight="1" x14ac:dyDescent="0.25"/>
    <row r="656" ht="17.25" hidden="1" customHeight="1" x14ac:dyDescent="0.25"/>
    <row r="657" ht="17.25" hidden="1" customHeight="1" x14ac:dyDescent="0.25"/>
    <row r="658" ht="17.25" hidden="1" customHeight="1" x14ac:dyDescent="0.25"/>
    <row r="659" ht="17.25" hidden="1" customHeight="1" x14ac:dyDescent="0.25"/>
    <row r="660" ht="17.25" hidden="1" customHeight="1" x14ac:dyDescent="0.25"/>
    <row r="661" ht="17.25" hidden="1" customHeight="1" x14ac:dyDescent="0.25"/>
    <row r="662" ht="17.25" hidden="1" customHeight="1" x14ac:dyDescent="0.25"/>
    <row r="663" ht="17.25" hidden="1" customHeight="1" x14ac:dyDescent="0.25"/>
    <row r="664" ht="17.25" hidden="1" customHeight="1" x14ac:dyDescent="0.25"/>
    <row r="665" ht="17.25" hidden="1" customHeight="1" x14ac:dyDescent="0.25"/>
    <row r="666" ht="17.25" hidden="1" customHeight="1" x14ac:dyDescent="0.25"/>
    <row r="667" ht="17.25" hidden="1" customHeight="1" x14ac:dyDescent="0.25"/>
    <row r="668" ht="17.25" hidden="1" customHeight="1" x14ac:dyDescent="0.25"/>
    <row r="669" ht="17.25" hidden="1" customHeight="1" x14ac:dyDescent="0.25"/>
    <row r="670" ht="17.25" hidden="1" customHeight="1" x14ac:dyDescent="0.25"/>
    <row r="671" ht="17.25" hidden="1" customHeight="1" x14ac:dyDescent="0.25"/>
    <row r="672" ht="17.25" hidden="1" customHeight="1" x14ac:dyDescent="0.25"/>
    <row r="673" ht="17.25" hidden="1" customHeight="1" x14ac:dyDescent="0.25"/>
    <row r="674" ht="17.25" hidden="1" customHeight="1" x14ac:dyDescent="0.25"/>
    <row r="675" ht="17.25" hidden="1" customHeight="1" x14ac:dyDescent="0.25"/>
    <row r="676" ht="17.25" hidden="1" customHeight="1" x14ac:dyDescent="0.25"/>
    <row r="677" ht="17.25" hidden="1" customHeight="1" x14ac:dyDescent="0.25"/>
    <row r="678" ht="17.25" hidden="1" customHeight="1" x14ac:dyDescent="0.25"/>
    <row r="679" ht="17.25" hidden="1" customHeight="1" x14ac:dyDescent="0.25"/>
    <row r="680" ht="17.25" hidden="1" customHeight="1" x14ac:dyDescent="0.25"/>
    <row r="681" ht="17.25" hidden="1" customHeight="1" x14ac:dyDescent="0.25"/>
    <row r="682" ht="17.25" hidden="1" customHeight="1" x14ac:dyDescent="0.25"/>
    <row r="683" ht="17.25" hidden="1" customHeight="1" x14ac:dyDescent="0.25"/>
    <row r="684" ht="17.25" hidden="1" customHeight="1" x14ac:dyDescent="0.25"/>
    <row r="685" ht="17.25" hidden="1" customHeight="1" x14ac:dyDescent="0.25"/>
    <row r="686" ht="17.25" hidden="1" customHeight="1" x14ac:dyDescent="0.25"/>
    <row r="687" ht="17.25" hidden="1" customHeight="1" x14ac:dyDescent="0.25"/>
    <row r="688" ht="17.25" hidden="1" customHeight="1" x14ac:dyDescent="0.25"/>
    <row r="689" ht="17.25" hidden="1" customHeight="1" x14ac:dyDescent="0.25"/>
    <row r="690" ht="17.25" hidden="1" customHeight="1" x14ac:dyDescent="0.25"/>
    <row r="691" ht="17.25" hidden="1" customHeight="1" x14ac:dyDescent="0.25"/>
    <row r="692" ht="17.25" hidden="1" customHeight="1" x14ac:dyDescent="0.25"/>
    <row r="693" ht="17.25" hidden="1" customHeight="1" x14ac:dyDescent="0.25"/>
    <row r="694" ht="17.25" hidden="1" customHeight="1" x14ac:dyDescent="0.25"/>
    <row r="695" ht="17.25" hidden="1" customHeight="1" x14ac:dyDescent="0.25"/>
    <row r="696" ht="17.25" hidden="1" customHeight="1" x14ac:dyDescent="0.25"/>
    <row r="697" ht="17.25" hidden="1" customHeight="1" x14ac:dyDescent="0.25"/>
    <row r="698" ht="17.25" hidden="1" customHeight="1" x14ac:dyDescent="0.25"/>
    <row r="699" ht="17.25" hidden="1" customHeight="1" x14ac:dyDescent="0.25"/>
    <row r="700" ht="17.25" hidden="1" customHeight="1" x14ac:dyDescent="0.25"/>
    <row r="701" ht="17.25" hidden="1" customHeight="1" x14ac:dyDescent="0.25"/>
    <row r="702" ht="17.25" hidden="1" customHeight="1" x14ac:dyDescent="0.25"/>
    <row r="703" ht="17.25" hidden="1" customHeight="1" x14ac:dyDescent="0.25"/>
    <row r="704" ht="17.25" hidden="1" customHeight="1" x14ac:dyDescent="0.25"/>
    <row r="705" ht="17.25" hidden="1" customHeight="1" x14ac:dyDescent="0.25"/>
    <row r="706" ht="17.25" hidden="1" customHeight="1" x14ac:dyDescent="0.25"/>
    <row r="707" ht="17.25" hidden="1" customHeight="1" x14ac:dyDescent="0.25"/>
    <row r="708" ht="17.25" hidden="1" customHeight="1" x14ac:dyDescent="0.25"/>
    <row r="709" ht="17.25" hidden="1" customHeight="1" x14ac:dyDescent="0.25"/>
    <row r="710" ht="17.25" hidden="1" customHeight="1" x14ac:dyDescent="0.25"/>
    <row r="711" ht="17.25" hidden="1" customHeight="1" x14ac:dyDescent="0.25"/>
    <row r="712" ht="17.25" hidden="1" customHeight="1" x14ac:dyDescent="0.25"/>
    <row r="713" ht="17.25" hidden="1" customHeight="1" x14ac:dyDescent="0.25"/>
    <row r="714" ht="17.25" hidden="1" customHeight="1" x14ac:dyDescent="0.25"/>
    <row r="715" ht="17.25" hidden="1" customHeight="1" x14ac:dyDescent="0.25"/>
    <row r="716" ht="17.25" hidden="1" customHeight="1" x14ac:dyDescent="0.25"/>
    <row r="717" ht="17.25" hidden="1" customHeight="1" x14ac:dyDescent="0.25"/>
    <row r="718" ht="17.25" hidden="1" customHeight="1" x14ac:dyDescent="0.25"/>
    <row r="719" ht="17.25" hidden="1" customHeight="1" x14ac:dyDescent="0.25"/>
    <row r="720" ht="17.25" hidden="1" customHeight="1" x14ac:dyDescent="0.25"/>
    <row r="721" ht="17.25" hidden="1" customHeight="1" x14ac:dyDescent="0.25"/>
    <row r="722" ht="17.25" hidden="1" customHeight="1" x14ac:dyDescent="0.25"/>
    <row r="723" ht="17.25" hidden="1" customHeight="1" x14ac:dyDescent="0.25"/>
    <row r="724" ht="17.25" hidden="1" customHeight="1" x14ac:dyDescent="0.25"/>
    <row r="725" ht="17.25" hidden="1" customHeight="1" x14ac:dyDescent="0.25"/>
  </sheetData>
  <sheetProtection sheet="1" objects="1" scenarios="1"/>
  <mergeCells count="217">
    <mergeCell ref="A2:D7"/>
    <mergeCell ref="E2:O3"/>
    <mergeCell ref="P2:S8"/>
    <mergeCell ref="E4:O5"/>
    <mergeCell ref="E6:G7"/>
    <mergeCell ref="H7:I7"/>
    <mergeCell ref="J7:K7"/>
    <mergeCell ref="A8:O8"/>
    <mergeCell ref="L7:M7"/>
    <mergeCell ref="H6:I6"/>
    <mergeCell ref="J6:K6"/>
    <mergeCell ref="L6:M6"/>
    <mergeCell ref="N6:O6"/>
    <mergeCell ref="N7:O7"/>
    <mergeCell ref="A13:B13"/>
    <mergeCell ref="C13:E13"/>
    <mergeCell ref="F13:H13"/>
    <mergeCell ref="I13:K13"/>
    <mergeCell ref="L13:O13"/>
    <mergeCell ref="P13:S13"/>
    <mergeCell ref="A9:D10"/>
    <mergeCell ref="H9:I10"/>
    <mergeCell ref="M9:P10"/>
    <mergeCell ref="A11:S11"/>
    <mergeCell ref="A12:B12"/>
    <mergeCell ref="C12:E12"/>
    <mergeCell ref="F12:H12"/>
    <mergeCell ref="I12:K12"/>
    <mergeCell ref="L12:O12"/>
    <mergeCell ref="P12:S12"/>
    <mergeCell ref="A16:E16"/>
    <mergeCell ref="F16:G16"/>
    <mergeCell ref="A17:E17"/>
    <mergeCell ref="F17:G17"/>
    <mergeCell ref="A18:S18"/>
    <mergeCell ref="A14:H14"/>
    <mergeCell ref="A15:H15"/>
    <mergeCell ref="I15:S15"/>
    <mergeCell ref="I14:S14"/>
    <mergeCell ref="I16:I17"/>
    <mergeCell ref="J16:S17"/>
    <mergeCell ref="A20:B20"/>
    <mergeCell ref="C20:E20"/>
    <mergeCell ref="F20:H20"/>
    <mergeCell ref="I20:K20"/>
    <mergeCell ref="L20:O20"/>
    <mergeCell ref="P20:S20"/>
    <mergeCell ref="A19:B19"/>
    <mergeCell ref="C19:E19"/>
    <mergeCell ref="F19:H19"/>
    <mergeCell ref="I19:K19"/>
    <mergeCell ref="L19:O19"/>
    <mergeCell ref="P19:S19"/>
    <mergeCell ref="R21:S21"/>
    <mergeCell ref="A22:F22"/>
    <mergeCell ref="N22:O22"/>
    <mergeCell ref="P22:Q22"/>
    <mergeCell ref="R22:S22"/>
    <mergeCell ref="A21:F21"/>
    <mergeCell ref="N21:O21"/>
    <mergeCell ref="P21:Q21"/>
    <mergeCell ref="G22:M22"/>
    <mergeCell ref="G21:M21"/>
    <mergeCell ref="A25:B25"/>
    <mergeCell ref="C25:E25"/>
    <mergeCell ref="F25:H25"/>
    <mergeCell ref="I25:K25"/>
    <mergeCell ref="L25:O25"/>
    <mergeCell ref="P25:S25"/>
    <mergeCell ref="A23:S23"/>
    <mergeCell ref="A24:B24"/>
    <mergeCell ref="C24:E24"/>
    <mergeCell ref="F24:H24"/>
    <mergeCell ref="I24:K24"/>
    <mergeCell ref="L24:O24"/>
    <mergeCell ref="P24:S24"/>
    <mergeCell ref="R26:S26"/>
    <mergeCell ref="A27:F27"/>
    <mergeCell ref="N27:O27"/>
    <mergeCell ref="P27:Q27"/>
    <mergeCell ref="R27:S27"/>
    <mergeCell ref="A26:F26"/>
    <mergeCell ref="N26:O26"/>
    <mergeCell ref="P26:Q26"/>
    <mergeCell ref="G27:M27"/>
    <mergeCell ref="G26:M26"/>
    <mergeCell ref="R32:S32"/>
    <mergeCell ref="A33:D34"/>
    <mergeCell ref="E33:I34"/>
    <mergeCell ref="N33:O34"/>
    <mergeCell ref="R33:S34"/>
    <mergeCell ref="A28:S28"/>
    <mergeCell ref="A29:D32"/>
    <mergeCell ref="E29:I32"/>
    <mergeCell ref="L29:S30"/>
    <mergeCell ref="L31:O31"/>
    <mergeCell ref="P31:S31"/>
    <mergeCell ref="N32:O32"/>
    <mergeCell ref="L33:L34"/>
    <mergeCell ref="P33:P34"/>
    <mergeCell ref="M33:M34"/>
    <mergeCell ref="Q33:Q34"/>
    <mergeCell ref="J29:J32"/>
    <mergeCell ref="K29:K32"/>
    <mergeCell ref="J33:J34"/>
    <mergeCell ref="K33:K34"/>
    <mergeCell ref="R35:S36"/>
    <mergeCell ref="A37:D38"/>
    <mergeCell ref="E37:I38"/>
    <mergeCell ref="N37:O38"/>
    <mergeCell ref="R37:S38"/>
    <mergeCell ref="A35:D36"/>
    <mergeCell ref="E35:I36"/>
    <mergeCell ref="N35:O36"/>
    <mergeCell ref="L35:L36"/>
    <mergeCell ref="L37:L38"/>
    <mergeCell ref="P35:P36"/>
    <mergeCell ref="P37:P38"/>
    <mergeCell ref="M35:M36"/>
    <mergeCell ref="M37:M38"/>
    <mergeCell ref="Q37:Q38"/>
    <mergeCell ref="Q35:Q36"/>
    <mergeCell ref="J35:J36"/>
    <mergeCell ref="J37:J38"/>
    <mergeCell ref="K35:K36"/>
    <mergeCell ref="K37:K38"/>
    <mergeCell ref="R39:S40"/>
    <mergeCell ref="A41:D42"/>
    <mergeCell ref="E41:I42"/>
    <mergeCell ref="N41:O42"/>
    <mergeCell ref="R41:S42"/>
    <mergeCell ref="A39:D40"/>
    <mergeCell ref="E39:I40"/>
    <mergeCell ref="N39:O40"/>
    <mergeCell ref="L39:L40"/>
    <mergeCell ref="L41:L42"/>
    <mergeCell ref="P39:P40"/>
    <mergeCell ref="P41:P42"/>
    <mergeCell ref="M39:M40"/>
    <mergeCell ref="M41:M42"/>
    <mergeCell ref="Q41:Q42"/>
    <mergeCell ref="Q39:Q40"/>
    <mergeCell ref="J39:J40"/>
    <mergeCell ref="J41:J42"/>
    <mergeCell ref="K39:K40"/>
    <mergeCell ref="K41:K42"/>
    <mergeCell ref="A63:G63"/>
    <mergeCell ref="H63:M63"/>
    <mergeCell ref="N63:S63"/>
    <mergeCell ref="A61:S61"/>
    <mergeCell ref="F58:G58"/>
    <mergeCell ref="H58:I58"/>
    <mergeCell ref="F60:I60"/>
    <mergeCell ref="A62:C62"/>
    <mergeCell ref="D62:F62"/>
    <mergeCell ref="G62:I62"/>
    <mergeCell ref="Q62:S62"/>
    <mergeCell ref="A58:E58"/>
    <mergeCell ref="A59:E59"/>
    <mergeCell ref="A60:E60"/>
    <mergeCell ref="L58:O58"/>
    <mergeCell ref="P58:S58"/>
    <mergeCell ref="N62:P62"/>
    <mergeCell ref="J62:K62"/>
    <mergeCell ref="L62:M62"/>
    <mergeCell ref="L53:O54"/>
    <mergeCell ref="P53:S54"/>
    <mergeCell ref="O50:O51"/>
    <mergeCell ref="P50:R51"/>
    <mergeCell ref="S50:S51"/>
    <mergeCell ref="L50:N51"/>
    <mergeCell ref="H56:I56"/>
    <mergeCell ref="B56:E56"/>
    <mergeCell ref="F56:G56"/>
    <mergeCell ref="A43:I43"/>
    <mergeCell ref="L43:N43"/>
    <mergeCell ref="P43:R43"/>
    <mergeCell ref="A48:K49"/>
    <mergeCell ref="L49:O49"/>
    <mergeCell ref="P49:S49"/>
    <mergeCell ref="A47:K47"/>
    <mergeCell ref="L48:S48"/>
    <mergeCell ref="L52:S52"/>
    <mergeCell ref="A44:F45"/>
    <mergeCell ref="G44:K44"/>
    <mergeCell ref="G45:K45"/>
    <mergeCell ref="L44:O44"/>
    <mergeCell ref="P44:S44"/>
    <mergeCell ref="L45:O45"/>
    <mergeCell ref="P45:S45"/>
    <mergeCell ref="A46:K46"/>
    <mergeCell ref="L46:O46"/>
    <mergeCell ref="P46:S46"/>
    <mergeCell ref="B57:E57"/>
    <mergeCell ref="F57:G57"/>
    <mergeCell ref="L47:N47"/>
    <mergeCell ref="P47:R47"/>
    <mergeCell ref="F59:G59"/>
    <mergeCell ref="H59:I59"/>
    <mergeCell ref="L59:S60"/>
    <mergeCell ref="J58:K60"/>
    <mergeCell ref="J52:K57"/>
    <mergeCell ref="L57:O57"/>
    <mergeCell ref="P57:S57"/>
    <mergeCell ref="H57:I57"/>
    <mergeCell ref="B54:E54"/>
    <mergeCell ref="F54:G54"/>
    <mergeCell ref="H54:I54"/>
    <mergeCell ref="B55:E55"/>
    <mergeCell ref="F55:G55"/>
    <mergeCell ref="H55:I55"/>
    <mergeCell ref="A50:K51"/>
    <mergeCell ref="A52:I52"/>
    <mergeCell ref="L55:S56"/>
    <mergeCell ref="A53:E53"/>
    <mergeCell ref="F53:G53"/>
    <mergeCell ref="H53:I53"/>
  </mergeCells>
  <conditionalFormatting sqref="F58:I58">
    <cfRule type="containsText" dxfId="54" priority="3" operator="containsText" text="DEFINA COMPETENCIA">
      <formula>NOT(ISERROR(SEARCH("DEFINA COMPETENCIA",F58)))</formula>
    </cfRule>
  </conditionalFormatting>
  <conditionalFormatting sqref="L45:O45">
    <cfRule type="containsText" dxfId="53" priority="2" operator="containsText" text="DEBE SER SUPERIOR A 30 DIAS">
      <formula>NOT(ISERROR(SEARCH("DEBE SER SUPERIOR A 30 DIAS",L45)))</formula>
    </cfRule>
  </conditionalFormatting>
  <conditionalFormatting sqref="P45:S45">
    <cfRule type="containsText" dxfId="52" priority="1" operator="containsText" text="DEBE SER SUPERIOR A 30 DIAS">
      <formula>NOT(ISERROR(SEARCH("DEBE SER SUPERIOR A 30 DIAS",P45)))</formula>
    </cfRule>
  </conditionalFormatting>
  <dataValidations xWindow="1012" yWindow="297" count="2">
    <dataValidation type="decimal" allowBlank="1" showInputMessage="1" showErrorMessage="1" sqref="P53:S54">
      <formula1>0</formula1>
      <formula2>10</formula2>
    </dataValidation>
    <dataValidation type="whole" allowBlank="1" showInputMessage="1" showErrorMessage="1" sqref="L44:S44">
      <formula1>31</formula1>
      <formula2>180</formula2>
    </dataValidation>
  </dataValidations>
  <hyperlinks>
    <hyperlink ref="Q62:S62" location="'F10. EVA. INFERIOR A 1 AÑO'!A1" display="F10. EVA. INFERIOR A 1 AÑO"/>
    <hyperlink ref="G62:I62" location="'F6. REPOR CLF PRD ANUAL U ORD'!A1" display="F6. REPOR CLF PRD ANUAL U ORD"/>
    <hyperlink ref="D62:F62" location="'F7. PLAN DE MEJORAMIENTO'!A1" display="F7. PLAN DE MEJORAMIENTO"/>
    <hyperlink ref="A62:C62" location="'F3. EVIDENCIAS'!A1" display="F3. EVIDENCIAS"/>
    <hyperlink ref="J52:K57" location="'F5. EVA. ÁREAS O DEPENDENCIAS.'!A1" display="'F5. EVA. ÁREAS O DEPENDENCIAS.'!A1"/>
    <hyperlink ref="J58:K60" location="'F4. CALF. COM. COMPORT.'!A1" display="F4. CAL. COMP. COMPORTAMENT."/>
    <hyperlink ref="L59:S60" location="'F2. COMP. LAB Y COM COMPOR'!A1" display="F2. COMP. LAB Y COM COMPOR'!A1"/>
    <hyperlink ref="J62:K62" location="'F8. EVA. EVENTUAL (Semestre 1)'!A1" display="F8. EVA. EVENTUAL (Sem 1)"/>
    <hyperlink ref="L62:M62" location="'F8. EVA. EVENTUAL (Semestre 2)'!A1" display="F8. EVA. EVENTUAL (Sem 2)"/>
    <hyperlink ref="N62:P62" location="'F9. EV. EXTRAORDINARIA'!A1" display="F9. EVA. EXTRAORDINARIA"/>
  </hyperlinks>
  <printOptions horizontalCentered="1"/>
  <pageMargins left="0.39370078740157483" right="0.39370078740157483" top="0.39370078740157483" bottom="0.19685039370078741" header="0.31496062992125984" footer="0.31496062992125984"/>
  <pageSetup scale="44" orientation="landscape" horizontalDpi="4294967294" r:id="rId1"/>
  <drawing r:id="rId2"/>
  <extLst>
    <ext xmlns:x14="http://schemas.microsoft.com/office/spreadsheetml/2009/9/main" uri="{CCE6A557-97BC-4b89-ADB6-D9C93CAAB3DF}">
      <x14:dataValidations xmlns:xm="http://schemas.microsoft.com/office/excel/2006/main" xWindow="1012" yWindow="297" count="4">
        <x14:dataValidation type="list" allowBlank="1" showInputMessage="1" showErrorMessage="1">
          <x14:formula1>
            <xm:f>Hoja4!$N$1:$N$102</xm:f>
          </x14:formula1>
          <xm:sqref>Q41 M37 Q39 Q37 Q33 Q35 M41 M33 M35 M39</xm:sqref>
        </x14:dataValidation>
        <x14:dataValidation type="list" allowBlank="1" showInputMessage="1" showErrorMessage="1">
          <x14:formula1>
            <xm:f>Hoja4!$J$4:$J$36</xm:f>
          </x14:formula1>
          <xm:sqref>G10 L10 S10</xm:sqref>
        </x14:dataValidation>
        <x14:dataValidation type="list" allowBlank="1" showInputMessage="1" showErrorMessage="1" promptTitle="Dias">
          <x14:formula1>
            <xm:f>Hoja4!$H$3:$H$33</xm:f>
          </x14:formula1>
          <xm:sqref>E10 J10 Q10</xm:sqref>
        </x14:dataValidation>
        <x14:dataValidation type="list" allowBlank="1" showInputMessage="1" showErrorMessage="1">
          <x14:formula1>
            <xm:f>Hoja4!$E$3:$E$14</xm:f>
          </x14:formula1>
          <xm:sqref>F10 K10 R10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dimension ref="A1:AH1474"/>
  <sheetViews>
    <sheetView topLeftCell="A633" zoomScale="85" zoomScaleNormal="85" workbookViewId="0">
      <selection activeCell="E638" sqref="E638"/>
    </sheetView>
  </sheetViews>
  <sheetFormatPr baseColWidth="10" defaultColWidth="11.42578125" defaultRowHeight="15" x14ac:dyDescent="0.25"/>
  <cols>
    <col min="1" max="1" width="53.7109375" style="33" customWidth="1"/>
    <col min="2" max="2" width="55.28515625" style="33" customWidth="1"/>
    <col min="3" max="3" width="78.7109375" style="33" customWidth="1"/>
    <col min="4" max="4" width="53.7109375" style="33" customWidth="1"/>
    <col min="5" max="5" width="59.140625" style="33" customWidth="1"/>
    <col min="6" max="8" width="11.42578125" style="33"/>
    <col min="9" max="9" width="40.140625" style="33" customWidth="1"/>
    <col min="10" max="13" width="11.42578125" style="33"/>
    <col min="14" max="14" width="13.140625" style="33" bestFit="1" customWidth="1"/>
    <col min="15" max="16" width="11.42578125" style="33"/>
    <col min="17" max="17" width="50" style="33" bestFit="1" customWidth="1"/>
    <col min="18" max="20" width="11.42578125" style="33"/>
    <col min="21" max="21" width="25.140625" style="33" customWidth="1"/>
    <col min="22" max="26" width="11.42578125" style="33"/>
    <col min="27" max="27" width="11.42578125" style="228"/>
    <col min="28" max="28" width="63.140625" style="33" customWidth="1"/>
    <col min="29" max="29" width="11.42578125" style="33"/>
    <col min="30" max="30" width="19.7109375" style="33" customWidth="1"/>
    <col min="31" max="31" width="45.5703125" style="33" customWidth="1"/>
    <col min="32" max="32" width="69.140625" style="33" customWidth="1"/>
    <col min="33" max="33" width="59" style="33" customWidth="1"/>
    <col min="34" max="16384" width="11.42578125" style="33"/>
  </cols>
  <sheetData>
    <row r="1" spans="1:28" ht="15" customHeight="1" x14ac:dyDescent="0.25">
      <c r="N1" s="62">
        <v>0</v>
      </c>
    </row>
    <row r="2" spans="1:28" ht="15" customHeight="1" x14ac:dyDescent="0.25">
      <c r="A2" s="33" t="s">
        <v>135</v>
      </c>
      <c r="C2" s="33" t="s">
        <v>136</v>
      </c>
      <c r="N2" s="62">
        <v>1</v>
      </c>
      <c r="P2" s="34">
        <v>42370</v>
      </c>
      <c r="S2" s="33" t="s">
        <v>137</v>
      </c>
      <c r="T2" s="65">
        <v>0.01</v>
      </c>
      <c r="U2" s="33" t="s">
        <v>138</v>
      </c>
      <c r="Z2" s="61" t="s">
        <v>139</v>
      </c>
    </row>
    <row r="3" spans="1:28" ht="15" customHeight="1" x14ac:dyDescent="0.25">
      <c r="A3" s="35">
        <v>1050</v>
      </c>
      <c r="C3" s="33" t="s">
        <v>140</v>
      </c>
      <c r="D3" s="33" t="s">
        <v>141</v>
      </c>
      <c r="E3" s="33">
        <v>1</v>
      </c>
      <c r="F3" s="33">
        <v>6</v>
      </c>
      <c r="H3" s="33">
        <v>1</v>
      </c>
      <c r="J3" s="33">
        <v>2016</v>
      </c>
      <c r="L3" s="33">
        <v>65</v>
      </c>
      <c r="N3" s="62">
        <v>2</v>
      </c>
      <c r="P3" s="34">
        <v>42371</v>
      </c>
      <c r="S3" s="33" t="s">
        <v>142</v>
      </c>
      <c r="T3" s="65">
        <v>0.02</v>
      </c>
      <c r="U3" s="33" t="s">
        <v>138</v>
      </c>
      <c r="Y3" s="33" t="s">
        <v>143</v>
      </c>
      <c r="Z3" s="61" t="s">
        <v>139</v>
      </c>
      <c r="AA3" s="228">
        <v>1</v>
      </c>
      <c r="AB3" s="33" t="s">
        <v>138</v>
      </c>
    </row>
    <row r="4" spans="1:28" ht="14.45" customHeight="1" x14ac:dyDescent="0.25">
      <c r="A4" s="35">
        <v>1020</v>
      </c>
      <c r="C4" s="33" t="s">
        <v>144</v>
      </c>
      <c r="D4" s="33" t="s">
        <v>145</v>
      </c>
      <c r="E4" s="33">
        <v>2</v>
      </c>
      <c r="F4" s="33">
        <v>9</v>
      </c>
      <c r="G4" s="36" t="s">
        <v>146</v>
      </c>
      <c r="H4" s="33">
        <v>2</v>
      </c>
      <c r="J4" s="33">
        <v>2017</v>
      </c>
      <c r="L4" s="33">
        <v>76</v>
      </c>
      <c r="N4" s="62">
        <v>3</v>
      </c>
      <c r="P4" s="34">
        <v>42372</v>
      </c>
      <c r="T4" s="65">
        <v>0.03</v>
      </c>
      <c r="U4" s="33" t="s">
        <v>138</v>
      </c>
      <c r="Z4" s="61" t="s">
        <v>139</v>
      </c>
      <c r="AA4" s="228">
        <v>1.1000000000000001</v>
      </c>
      <c r="AB4" s="33" t="s">
        <v>138</v>
      </c>
    </row>
    <row r="5" spans="1:28" ht="15" customHeight="1" x14ac:dyDescent="0.25">
      <c r="A5" s="35">
        <v>1060</v>
      </c>
      <c r="C5" s="33" t="s">
        <v>147</v>
      </c>
      <c r="D5" s="33" t="s">
        <v>148</v>
      </c>
      <c r="E5" s="33">
        <v>3</v>
      </c>
      <c r="F5" s="33">
        <v>12</v>
      </c>
      <c r="H5" s="33">
        <v>3</v>
      </c>
      <c r="J5" s="33">
        <v>2018</v>
      </c>
      <c r="N5" s="62">
        <v>4</v>
      </c>
      <c r="P5" s="34">
        <v>42373</v>
      </c>
      <c r="T5" s="65">
        <v>0.04</v>
      </c>
      <c r="U5" s="33" t="s">
        <v>138</v>
      </c>
      <c r="Z5" s="61" t="s">
        <v>139</v>
      </c>
      <c r="AA5" s="228">
        <v>1.2</v>
      </c>
      <c r="AB5" s="33" t="s">
        <v>138</v>
      </c>
    </row>
    <row r="6" spans="1:28" ht="14.45" customHeight="1" x14ac:dyDescent="0.25">
      <c r="A6" s="35">
        <v>1045</v>
      </c>
      <c r="C6" s="33" t="s">
        <v>149</v>
      </c>
      <c r="E6" s="33">
        <v>4</v>
      </c>
      <c r="F6" s="33">
        <v>15</v>
      </c>
      <c r="H6" s="33">
        <v>4</v>
      </c>
      <c r="J6" s="33">
        <v>2019</v>
      </c>
      <c r="N6" s="62">
        <v>5</v>
      </c>
      <c r="P6" s="34">
        <v>42374</v>
      </c>
      <c r="T6" s="65">
        <v>0.05</v>
      </c>
      <c r="U6" s="33" t="s">
        <v>138</v>
      </c>
      <c r="Z6" s="61" t="s">
        <v>139</v>
      </c>
      <c r="AA6" s="228">
        <v>1.3</v>
      </c>
      <c r="AB6" s="33" t="s">
        <v>138</v>
      </c>
    </row>
    <row r="7" spans="1:28" ht="14.45" customHeight="1" x14ac:dyDescent="0.25">
      <c r="A7" s="37">
        <v>2025</v>
      </c>
      <c r="E7" s="33">
        <v>5</v>
      </c>
      <c r="F7" s="33">
        <v>4</v>
      </c>
      <c r="H7" s="33">
        <v>5</v>
      </c>
      <c r="J7" s="33">
        <v>2020</v>
      </c>
      <c r="N7" s="62">
        <v>6</v>
      </c>
      <c r="P7" s="34">
        <v>42375</v>
      </c>
      <c r="T7" s="65">
        <v>0.06</v>
      </c>
      <c r="U7" s="33" t="s">
        <v>138</v>
      </c>
      <c r="Z7" s="61" t="s">
        <v>139</v>
      </c>
      <c r="AA7" s="228">
        <v>1.4</v>
      </c>
      <c r="AB7" s="33" t="s">
        <v>138</v>
      </c>
    </row>
    <row r="8" spans="1:28" ht="15" customHeight="1" x14ac:dyDescent="0.25">
      <c r="A8" s="35">
        <v>2001</v>
      </c>
      <c r="E8" s="33">
        <v>6</v>
      </c>
      <c r="F8" s="33">
        <v>6</v>
      </c>
      <c r="H8" s="33">
        <v>6</v>
      </c>
      <c r="J8" s="33">
        <v>2021</v>
      </c>
      <c r="N8" s="62">
        <v>7</v>
      </c>
      <c r="P8" s="34">
        <v>42376</v>
      </c>
      <c r="T8" s="65">
        <v>7.0000000000000007E-2</v>
      </c>
      <c r="U8" s="33" t="s">
        <v>138</v>
      </c>
      <c r="Y8" s="33" t="s">
        <v>150</v>
      </c>
      <c r="Z8" s="61" t="s">
        <v>139</v>
      </c>
      <c r="AA8" s="228">
        <v>1.5</v>
      </c>
      <c r="AB8" s="33" t="s">
        <v>138</v>
      </c>
    </row>
    <row r="9" spans="1:28" ht="14.45" customHeight="1" x14ac:dyDescent="0.25">
      <c r="A9" s="35">
        <v>2132</v>
      </c>
      <c r="C9" s="33" t="s">
        <v>143</v>
      </c>
      <c r="E9" s="33">
        <v>7</v>
      </c>
      <c r="F9" s="33">
        <v>8</v>
      </c>
      <c r="H9" s="33">
        <v>7</v>
      </c>
      <c r="J9" s="33">
        <v>2022</v>
      </c>
      <c r="N9" s="62">
        <v>8</v>
      </c>
      <c r="P9" s="34">
        <v>42377</v>
      </c>
      <c r="T9" s="65">
        <v>0.08</v>
      </c>
      <c r="U9" s="33" t="s">
        <v>138</v>
      </c>
      <c r="Y9" s="33" t="s">
        <v>151</v>
      </c>
      <c r="Z9" s="61" t="s">
        <v>139</v>
      </c>
      <c r="AA9" s="228">
        <v>1.6</v>
      </c>
      <c r="AB9" s="33" t="s">
        <v>138</v>
      </c>
    </row>
    <row r="10" spans="1:28" ht="15" customHeight="1" x14ac:dyDescent="0.25">
      <c r="A10" s="38">
        <v>2133</v>
      </c>
      <c r="C10" s="33" t="s">
        <v>152</v>
      </c>
      <c r="E10" s="33">
        <v>8</v>
      </c>
      <c r="F10" s="33">
        <v>10</v>
      </c>
      <c r="H10" s="33">
        <v>8</v>
      </c>
      <c r="J10" s="33">
        <v>2023</v>
      </c>
      <c r="N10" s="62">
        <v>9</v>
      </c>
      <c r="P10" s="34">
        <v>42378</v>
      </c>
      <c r="T10" s="65">
        <v>0.09</v>
      </c>
      <c r="U10" s="33" t="s">
        <v>138</v>
      </c>
      <c r="V10" s="39">
        <v>1</v>
      </c>
      <c r="W10" s="39">
        <v>1</v>
      </c>
      <c r="Y10" s="33" t="s">
        <v>153</v>
      </c>
      <c r="Z10" s="61" t="s">
        <v>139</v>
      </c>
      <c r="AA10" s="228">
        <v>1.7</v>
      </c>
      <c r="AB10" s="33" t="s">
        <v>138</v>
      </c>
    </row>
    <row r="11" spans="1:28" ht="14.45" customHeight="1" x14ac:dyDescent="0.25">
      <c r="A11" s="35">
        <v>2002</v>
      </c>
      <c r="E11" s="33">
        <v>9</v>
      </c>
      <c r="H11" s="33">
        <v>9</v>
      </c>
      <c r="J11" s="33">
        <v>2024</v>
      </c>
      <c r="N11" s="62">
        <v>10</v>
      </c>
      <c r="P11" s="34">
        <v>42379</v>
      </c>
      <c r="T11" s="65">
        <v>0.1</v>
      </c>
      <c r="U11" s="33" t="s">
        <v>138</v>
      </c>
      <c r="V11" s="39">
        <v>2</v>
      </c>
      <c r="W11" s="39">
        <v>2</v>
      </c>
      <c r="Z11" s="61" t="s">
        <v>139</v>
      </c>
      <c r="AA11" s="228">
        <v>1.8</v>
      </c>
      <c r="AB11" s="33" t="s">
        <v>138</v>
      </c>
    </row>
    <row r="12" spans="1:28" ht="15" customHeight="1" x14ac:dyDescent="0.25">
      <c r="A12" s="35">
        <v>2125</v>
      </c>
      <c r="E12" s="33">
        <v>10</v>
      </c>
      <c r="H12" s="33">
        <v>10</v>
      </c>
      <c r="J12" s="33">
        <v>2025</v>
      </c>
      <c r="N12" s="62">
        <v>11</v>
      </c>
      <c r="P12" s="34">
        <v>42380</v>
      </c>
      <c r="T12" s="65">
        <v>0.11</v>
      </c>
      <c r="U12" s="33" t="s">
        <v>138</v>
      </c>
      <c r="V12" s="39">
        <v>3</v>
      </c>
      <c r="W12" s="39">
        <v>3</v>
      </c>
      <c r="Z12" s="61" t="s">
        <v>139</v>
      </c>
      <c r="AA12" s="228">
        <v>1.9</v>
      </c>
      <c r="AB12" s="33" t="s">
        <v>138</v>
      </c>
    </row>
    <row r="13" spans="1:28" ht="14.45" customHeight="1" x14ac:dyDescent="0.25">
      <c r="A13" s="35">
        <v>2137</v>
      </c>
      <c r="E13" s="33">
        <v>11</v>
      </c>
      <c r="H13" s="33">
        <v>11</v>
      </c>
      <c r="J13" s="33">
        <v>2026</v>
      </c>
      <c r="N13" s="62">
        <v>12</v>
      </c>
      <c r="P13" s="34">
        <v>42381</v>
      </c>
      <c r="T13" s="65">
        <v>0.12</v>
      </c>
      <c r="U13" s="33" t="s">
        <v>138</v>
      </c>
      <c r="V13" s="39">
        <v>4</v>
      </c>
      <c r="W13" s="39">
        <v>4</v>
      </c>
      <c r="Z13" s="61" t="s">
        <v>139</v>
      </c>
      <c r="AA13" s="228">
        <v>2</v>
      </c>
      <c r="AB13" s="33" t="s">
        <v>138</v>
      </c>
    </row>
    <row r="14" spans="1:28" ht="15" customHeight="1" x14ac:dyDescent="0.25">
      <c r="A14" s="35">
        <v>2012</v>
      </c>
      <c r="E14" s="33">
        <v>12</v>
      </c>
      <c r="H14" s="33">
        <v>12</v>
      </c>
      <c r="J14" s="33">
        <v>2027</v>
      </c>
      <c r="N14" s="62">
        <v>13</v>
      </c>
      <c r="P14" s="34">
        <v>42382</v>
      </c>
      <c r="T14" s="65">
        <v>0.13</v>
      </c>
      <c r="U14" s="33" t="s">
        <v>138</v>
      </c>
      <c r="V14" s="39"/>
      <c r="W14" s="39">
        <v>5</v>
      </c>
      <c r="Z14" s="61" t="s">
        <v>139</v>
      </c>
      <c r="AA14" s="228">
        <v>2.1</v>
      </c>
      <c r="AB14" s="33" t="s">
        <v>138</v>
      </c>
    </row>
    <row r="15" spans="1:28" ht="15" customHeight="1" x14ac:dyDescent="0.25">
      <c r="A15" s="35">
        <v>2014</v>
      </c>
      <c r="C15" s="33" t="s">
        <v>137</v>
      </c>
      <c r="E15" s="33">
        <v>13</v>
      </c>
      <c r="H15" s="33">
        <v>13</v>
      </c>
      <c r="J15" s="33">
        <v>2028</v>
      </c>
      <c r="N15" s="62">
        <v>14</v>
      </c>
      <c r="P15" s="34">
        <v>42383</v>
      </c>
      <c r="T15" s="65">
        <v>0.14000000000000001</v>
      </c>
      <c r="U15" s="33" t="s">
        <v>138</v>
      </c>
      <c r="V15" s="39"/>
      <c r="W15" s="39">
        <v>6</v>
      </c>
      <c r="Z15" s="61" t="s">
        <v>139</v>
      </c>
      <c r="AA15" s="228">
        <v>2.2000000000000002</v>
      </c>
      <c r="AB15" s="33" t="s">
        <v>138</v>
      </c>
    </row>
    <row r="16" spans="1:28" ht="15" customHeight="1" x14ac:dyDescent="0.25">
      <c r="A16" s="35">
        <v>2018</v>
      </c>
      <c r="C16" s="33" t="s">
        <v>142</v>
      </c>
      <c r="E16" s="33">
        <v>14</v>
      </c>
      <c r="H16" s="33">
        <v>14</v>
      </c>
      <c r="J16" s="33">
        <v>2029</v>
      </c>
      <c r="N16" s="62">
        <v>15</v>
      </c>
      <c r="P16" s="34">
        <v>42384</v>
      </c>
      <c r="T16" s="65">
        <v>0.15</v>
      </c>
      <c r="U16" s="33" t="s">
        <v>138</v>
      </c>
      <c r="V16" s="39"/>
      <c r="W16" s="39">
        <v>7</v>
      </c>
      <c r="Z16" s="61" t="s">
        <v>139</v>
      </c>
      <c r="AA16" s="228">
        <v>2.2999999999999998</v>
      </c>
      <c r="AB16" s="33" t="s">
        <v>138</v>
      </c>
    </row>
    <row r="17" spans="1:28" ht="15" customHeight="1" x14ac:dyDescent="0.25">
      <c r="A17" s="35">
        <v>2003</v>
      </c>
      <c r="E17" s="33">
        <v>15</v>
      </c>
      <c r="H17" s="33">
        <v>15</v>
      </c>
      <c r="J17" s="33">
        <v>2030</v>
      </c>
      <c r="N17" s="62">
        <v>16</v>
      </c>
      <c r="P17" s="34">
        <v>42385</v>
      </c>
      <c r="T17" s="65">
        <v>0.16</v>
      </c>
      <c r="V17" s="39"/>
      <c r="W17" s="39">
        <v>8</v>
      </c>
      <c r="Z17" s="61" t="s">
        <v>139</v>
      </c>
      <c r="AA17" s="228">
        <v>15</v>
      </c>
      <c r="AB17" s="33" t="s">
        <v>138</v>
      </c>
    </row>
    <row r="18" spans="1:28" ht="15.6" customHeight="1" x14ac:dyDescent="0.25">
      <c r="A18" s="35">
        <v>2004</v>
      </c>
      <c r="E18" s="33">
        <v>16</v>
      </c>
      <c r="H18" s="33">
        <v>16</v>
      </c>
      <c r="J18" s="33">
        <v>2031</v>
      </c>
      <c r="N18" s="62">
        <v>17</v>
      </c>
      <c r="P18" s="34">
        <v>42386</v>
      </c>
      <c r="R18" s="532" t="s">
        <v>154</v>
      </c>
      <c r="T18" s="65">
        <v>0.16</v>
      </c>
      <c r="U18" s="33" t="s">
        <v>138</v>
      </c>
      <c r="V18" s="39">
        <v>5</v>
      </c>
      <c r="W18" s="39">
        <v>9</v>
      </c>
      <c r="Z18" s="61" t="s">
        <v>139</v>
      </c>
      <c r="AA18" s="228">
        <v>2.4</v>
      </c>
      <c r="AB18" s="33" t="s">
        <v>138</v>
      </c>
    </row>
    <row r="19" spans="1:28" ht="15.6" customHeight="1" x14ac:dyDescent="0.25">
      <c r="A19" s="35">
        <v>2085</v>
      </c>
      <c r="E19" s="33">
        <v>17</v>
      </c>
      <c r="H19" s="33">
        <v>17</v>
      </c>
      <c r="J19" s="33">
        <v>2032</v>
      </c>
      <c r="N19" s="62">
        <v>18</v>
      </c>
      <c r="P19" s="34">
        <v>42387</v>
      </c>
      <c r="R19" s="532"/>
      <c r="T19" s="65">
        <v>0.17</v>
      </c>
      <c r="U19" s="33" t="s">
        <v>138</v>
      </c>
      <c r="V19" s="39">
        <v>5.9589041095890396</v>
      </c>
      <c r="W19" s="39">
        <v>10</v>
      </c>
      <c r="Z19" s="61" t="s">
        <v>139</v>
      </c>
      <c r="AA19" s="228">
        <v>2.5</v>
      </c>
      <c r="AB19" s="33" t="s">
        <v>138</v>
      </c>
    </row>
    <row r="20" spans="1:28" x14ac:dyDescent="0.25">
      <c r="A20" s="35">
        <v>2120</v>
      </c>
      <c r="E20" s="33">
        <v>18</v>
      </c>
      <c r="H20" s="33">
        <v>18</v>
      </c>
      <c r="J20" s="33">
        <v>2033</v>
      </c>
      <c r="N20" s="62">
        <v>19</v>
      </c>
      <c r="P20" s="34">
        <v>42388</v>
      </c>
      <c r="R20" s="532" t="s">
        <v>155</v>
      </c>
      <c r="T20" s="65">
        <v>0.18</v>
      </c>
      <c r="U20" s="33" t="s">
        <v>138</v>
      </c>
      <c r="V20" s="39">
        <v>6.5068493150685001</v>
      </c>
      <c r="W20" s="39">
        <v>11</v>
      </c>
      <c r="Z20" s="61" t="s">
        <v>139</v>
      </c>
      <c r="AA20" s="228">
        <v>2.6</v>
      </c>
      <c r="AB20" s="33" t="s">
        <v>138</v>
      </c>
    </row>
    <row r="21" spans="1:28" x14ac:dyDescent="0.25">
      <c r="A21" s="38">
        <v>2142</v>
      </c>
      <c r="E21" s="33">
        <v>19</v>
      </c>
      <c r="H21" s="33">
        <v>19</v>
      </c>
      <c r="J21" s="33">
        <v>2034</v>
      </c>
      <c r="N21" s="62">
        <v>20</v>
      </c>
      <c r="P21" s="34">
        <v>42389</v>
      </c>
      <c r="R21" s="532"/>
      <c r="T21" s="65">
        <v>0.19</v>
      </c>
      <c r="U21" s="33" t="s">
        <v>138</v>
      </c>
      <c r="V21" s="39">
        <v>7.0547945205479401</v>
      </c>
      <c r="W21" s="39">
        <v>12</v>
      </c>
      <c r="Z21" s="61" t="s">
        <v>139</v>
      </c>
      <c r="AA21" s="228">
        <v>2.7</v>
      </c>
      <c r="AB21" s="33" t="s">
        <v>138</v>
      </c>
    </row>
    <row r="22" spans="1:28" ht="14.45" customHeight="1" x14ac:dyDescent="0.25">
      <c r="A22" s="35">
        <v>2087</v>
      </c>
      <c r="E22" s="33">
        <v>20</v>
      </c>
      <c r="H22" s="33">
        <v>20</v>
      </c>
      <c r="J22" s="33">
        <v>2035</v>
      </c>
      <c r="N22" s="62">
        <v>21</v>
      </c>
      <c r="P22" s="34">
        <v>42390</v>
      </c>
      <c r="R22" s="532"/>
      <c r="T22" s="65">
        <v>0.2</v>
      </c>
      <c r="U22" s="33" t="s">
        <v>138</v>
      </c>
      <c r="V22" s="39">
        <v>7.6027397260273899</v>
      </c>
      <c r="W22" s="39">
        <v>13</v>
      </c>
      <c r="Z22" s="61" t="s">
        <v>139</v>
      </c>
      <c r="AA22" s="228">
        <v>2.8</v>
      </c>
      <c r="AB22" s="33" t="s">
        <v>138</v>
      </c>
    </row>
    <row r="23" spans="1:28" x14ac:dyDescent="0.25">
      <c r="A23" s="35">
        <v>2123</v>
      </c>
      <c r="E23" s="33">
        <v>21</v>
      </c>
      <c r="H23" s="33">
        <v>21</v>
      </c>
      <c r="J23" s="33">
        <v>2036</v>
      </c>
      <c r="N23" s="62">
        <v>22</v>
      </c>
      <c r="P23" s="34">
        <v>42391</v>
      </c>
      <c r="R23" s="532" t="s">
        <v>156</v>
      </c>
      <c r="T23" s="65">
        <v>0.21</v>
      </c>
      <c r="U23" s="33" t="s">
        <v>138</v>
      </c>
      <c r="V23" s="39">
        <v>8.1506849315068504</v>
      </c>
      <c r="W23" s="39">
        <v>14</v>
      </c>
      <c r="Z23" s="61" t="s">
        <v>139</v>
      </c>
      <c r="AA23" s="228">
        <v>2.9</v>
      </c>
      <c r="AB23" s="33" t="s">
        <v>138</v>
      </c>
    </row>
    <row r="24" spans="1:28" ht="15.6" customHeight="1" x14ac:dyDescent="0.25">
      <c r="A24" s="35">
        <v>2052</v>
      </c>
      <c r="E24" s="33">
        <v>22</v>
      </c>
      <c r="H24" s="33">
        <v>22</v>
      </c>
      <c r="J24" s="33">
        <v>2037</v>
      </c>
      <c r="N24" s="62">
        <v>23</v>
      </c>
      <c r="P24" s="34">
        <v>42392</v>
      </c>
      <c r="R24" s="532"/>
      <c r="T24" s="65">
        <v>0.22</v>
      </c>
      <c r="U24" s="33" t="s">
        <v>138</v>
      </c>
      <c r="V24" s="39">
        <v>8.6986301369862993</v>
      </c>
      <c r="W24" s="39">
        <v>15</v>
      </c>
      <c r="Z24" s="61" t="s">
        <v>139</v>
      </c>
      <c r="AA24" s="228">
        <v>3</v>
      </c>
      <c r="AB24" s="33" t="s">
        <v>138</v>
      </c>
    </row>
    <row r="25" spans="1:28" x14ac:dyDescent="0.25">
      <c r="A25" s="35">
        <v>2009</v>
      </c>
      <c r="E25" s="33">
        <v>23</v>
      </c>
      <c r="H25" s="33">
        <v>23</v>
      </c>
      <c r="J25" s="33">
        <v>2038</v>
      </c>
      <c r="N25" s="62">
        <v>24</v>
      </c>
      <c r="P25" s="34">
        <v>42393</v>
      </c>
      <c r="R25" s="532"/>
      <c r="T25" s="65">
        <v>0.23</v>
      </c>
      <c r="U25" s="33" t="s">
        <v>138</v>
      </c>
      <c r="V25" s="39">
        <v>9.24657534246575</v>
      </c>
      <c r="W25" s="39">
        <v>16</v>
      </c>
      <c r="Z25" s="61" t="s">
        <v>139</v>
      </c>
      <c r="AA25" s="228">
        <v>3.1</v>
      </c>
      <c r="AB25" s="33" t="s">
        <v>138</v>
      </c>
    </row>
    <row r="26" spans="1:28" ht="15" customHeight="1" x14ac:dyDescent="0.25">
      <c r="A26" s="35">
        <v>2007</v>
      </c>
      <c r="E26" s="33">
        <v>24</v>
      </c>
      <c r="H26" s="33">
        <v>24</v>
      </c>
      <c r="J26" s="33">
        <v>2039</v>
      </c>
      <c r="L26" s="33">
        <v>65</v>
      </c>
      <c r="N26" s="62">
        <v>25</v>
      </c>
      <c r="P26" s="34">
        <v>42394</v>
      </c>
      <c r="Q26" s="40"/>
      <c r="T26" s="65">
        <v>0.24</v>
      </c>
      <c r="U26" s="33" t="s">
        <v>138</v>
      </c>
      <c r="V26" s="39">
        <v>9.7945205479452007</v>
      </c>
      <c r="W26" s="39">
        <v>17</v>
      </c>
      <c r="Z26" s="61" t="s">
        <v>139</v>
      </c>
      <c r="AA26" s="228">
        <v>3.2</v>
      </c>
      <c r="AB26" s="33" t="s">
        <v>138</v>
      </c>
    </row>
    <row r="27" spans="1:28" ht="14.45" customHeight="1" x14ac:dyDescent="0.25">
      <c r="A27" s="35">
        <v>2112</v>
      </c>
      <c r="E27" s="33">
        <v>25</v>
      </c>
      <c r="H27" s="33">
        <v>25</v>
      </c>
      <c r="J27" s="33">
        <v>2040</v>
      </c>
      <c r="L27" s="33">
        <v>76</v>
      </c>
      <c r="N27" s="62">
        <v>26</v>
      </c>
      <c r="P27" s="34">
        <v>42395</v>
      </c>
      <c r="Q27" s="41"/>
      <c r="T27" s="65">
        <v>0.25</v>
      </c>
      <c r="U27" s="33" t="s">
        <v>138</v>
      </c>
      <c r="V27" s="39">
        <v>10.342465753424699</v>
      </c>
      <c r="W27" s="39">
        <v>18</v>
      </c>
      <c r="Z27" s="61" t="s">
        <v>139</v>
      </c>
      <c r="AA27" s="228">
        <v>3.3</v>
      </c>
      <c r="AB27" s="33" t="s">
        <v>138</v>
      </c>
    </row>
    <row r="28" spans="1:28" ht="15" customHeight="1" x14ac:dyDescent="0.25">
      <c r="A28" s="35">
        <v>2165</v>
      </c>
      <c r="E28" s="33">
        <v>26</v>
      </c>
      <c r="H28" s="33">
        <v>26</v>
      </c>
      <c r="J28" s="33">
        <v>2042</v>
      </c>
      <c r="L28" s="33">
        <v>80</v>
      </c>
      <c r="N28" s="62">
        <v>27</v>
      </c>
      <c r="P28" s="34">
        <v>42396</v>
      </c>
      <c r="T28" s="65">
        <v>0.26</v>
      </c>
      <c r="U28" s="33" t="s">
        <v>138</v>
      </c>
      <c r="V28" s="39">
        <v>10.8904109589041</v>
      </c>
      <c r="W28" s="39">
        <v>19</v>
      </c>
      <c r="Z28" s="61" t="s">
        <v>139</v>
      </c>
      <c r="AA28" s="228">
        <v>3.3</v>
      </c>
      <c r="AB28" s="33" t="s">
        <v>138</v>
      </c>
    </row>
    <row r="29" spans="1:28" x14ac:dyDescent="0.25">
      <c r="A29" s="42">
        <v>2028</v>
      </c>
      <c r="E29" s="33">
        <v>27</v>
      </c>
      <c r="H29" s="33">
        <v>27</v>
      </c>
      <c r="J29" s="33">
        <v>2043</v>
      </c>
      <c r="L29" s="33">
        <v>85</v>
      </c>
      <c r="N29" s="62">
        <v>28</v>
      </c>
      <c r="P29" s="34">
        <v>42397</v>
      </c>
      <c r="Q29" s="41"/>
      <c r="T29" s="65">
        <v>0.27</v>
      </c>
      <c r="U29" s="33" t="s">
        <v>138</v>
      </c>
      <c r="V29" s="39">
        <v>11.438356164383601</v>
      </c>
      <c r="W29" s="39">
        <v>20</v>
      </c>
      <c r="Z29" s="525" t="s">
        <v>157</v>
      </c>
      <c r="AA29" s="228">
        <v>3.4</v>
      </c>
      <c r="AB29" s="33" t="s">
        <v>138</v>
      </c>
    </row>
    <row r="30" spans="1:28" x14ac:dyDescent="0.25">
      <c r="A30" s="35">
        <v>2033</v>
      </c>
      <c r="H30" s="33">
        <v>28</v>
      </c>
      <c r="J30" s="33">
        <v>2044</v>
      </c>
      <c r="L30" s="33">
        <v>90</v>
      </c>
      <c r="N30" s="62">
        <v>29</v>
      </c>
      <c r="P30" s="34">
        <v>42398</v>
      </c>
      <c r="T30" s="65">
        <v>0.28000000000000003</v>
      </c>
      <c r="U30" s="33" t="s">
        <v>138</v>
      </c>
      <c r="V30" s="39">
        <v>11.986301369863</v>
      </c>
      <c r="W30" s="39">
        <v>21</v>
      </c>
      <c r="Z30" s="525"/>
      <c r="AA30" s="228">
        <v>3.5</v>
      </c>
      <c r="AB30" s="33" t="s">
        <v>138</v>
      </c>
    </row>
    <row r="31" spans="1:28" x14ac:dyDescent="0.25">
      <c r="A31" s="42">
        <v>2044</v>
      </c>
      <c r="H31" s="33">
        <v>29</v>
      </c>
      <c r="J31" s="33">
        <v>2045</v>
      </c>
      <c r="L31" s="33">
        <v>95</v>
      </c>
      <c r="N31" s="62">
        <v>30</v>
      </c>
      <c r="P31" s="34">
        <v>42399</v>
      </c>
      <c r="Q31" s="40"/>
      <c r="T31" s="65">
        <v>0.28999999999999998</v>
      </c>
      <c r="U31" s="33" t="s">
        <v>138</v>
      </c>
      <c r="V31" s="39">
        <v>12.534246575342401</v>
      </c>
      <c r="W31" s="39">
        <v>22</v>
      </c>
      <c r="Z31" s="525"/>
      <c r="AA31" s="228">
        <v>3.6</v>
      </c>
      <c r="AB31" s="33" t="s">
        <v>138</v>
      </c>
    </row>
    <row r="32" spans="1:28" x14ac:dyDescent="0.25">
      <c r="A32" s="35">
        <v>2048</v>
      </c>
      <c r="H32" s="33">
        <v>30</v>
      </c>
      <c r="J32" s="33">
        <v>2046</v>
      </c>
      <c r="L32" s="33">
        <v>100</v>
      </c>
      <c r="N32" s="62">
        <v>31</v>
      </c>
      <c r="P32" s="34">
        <v>42400</v>
      </c>
      <c r="Q32" s="41"/>
      <c r="T32" s="65">
        <v>0.3</v>
      </c>
      <c r="U32" s="33" t="s">
        <v>138</v>
      </c>
      <c r="V32" s="39">
        <v>13.082191780821899</v>
      </c>
      <c r="W32" s="39">
        <v>23</v>
      </c>
      <c r="Z32" s="525"/>
      <c r="AA32" s="228">
        <v>3.7</v>
      </c>
      <c r="AB32" s="33" t="s">
        <v>138</v>
      </c>
    </row>
    <row r="33" spans="1:28" x14ac:dyDescent="0.25">
      <c r="A33" s="35">
        <v>2152</v>
      </c>
      <c r="H33" s="33">
        <v>31</v>
      </c>
      <c r="J33" s="33">
        <v>2047</v>
      </c>
      <c r="N33" s="62">
        <v>32</v>
      </c>
      <c r="P33" s="34">
        <v>42401</v>
      </c>
      <c r="Q33" s="248"/>
      <c r="T33" s="65">
        <v>0.31</v>
      </c>
      <c r="U33" s="33" t="s">
        <v>138</v>
      </c>
      <c r="V33" s="39">
        <v>13.6301369863013</v>
      </c>
      <c r="W33" s="39">
        <v>24</v>
      </c>
      <c r="Z33" s="525"/>
      <c r="AA33" s="228">
        <v>3.8</v>
      </c>
      <c r="AB33" s="33" t="s">
        <v>138</v>
      </c>
    </row>
    <row r="34" spans="1:28" x14ac:dyDescent="0.25">
      <c r="A34" s="35">
        <v>2184</v>
      </c>
      <c r="J34" s="33">
        <v>2048</v>
      </c>
      <c r="N34" s="62">
        <v>33</v>
      </c>
      <c r="P34" s="34">
        <v>42402</v>
      </c>
      <c r="Q34" s="248"/>
      <c r="T34" s="65">
        <v>0.32</v>
      </c>
      <c r="U34" s="33" t="s">
        <v>138</v>
      </c>
      <c r="V34" s="39">
        <v>14.178082191780801</v>
      </c>
      <c r="W34" s="39">
        <v>25</v>
      </c>
      <c r="Z34" s="525"/>
      <c r="AA34" s="228">
        <v>3.9</v>
      </c>
      <c r="AB34" s="33" t="s">
        <v>138</v>
      </c>
    </row>
    <row r="35" spans="1:28" x14ac:dyDescent="0.25">
      <c r="A35" s="35">
        <v>2094</v>
      </c>
      <c r="J35" s="33">
        <v>2049</v>
      </c>
      <c r="N35" s="62">
        <v>34</v>
      </c>
      <c r="P35" s="34">
        <v>42403</v>
      </c>
      <c r="T35" s="65">
        <v>0.33</v>
      </c>
      <c r="U35" s="33" t="s">
        <v>138</v>
      </c>
      <c r="V35" s="39">
        <v>14.7260273972603</v>
      </c>
      <c r="W35" s="39">
        <v>26</v>
      </c>
      <c r="Z35" s="525"/>
      <c r="AA35" s="228">
        <v>4</v>
      </c>
      <c r="AB35" s="33" t="s">
        <v>138</v>
      </c>
    </row>
    <row r="36" spans="1:28" x14ac:dyDescent="0.25">
      <c r="A36" s="35">
        <v>2186</v>
      </c>
      <c r="J36" s="33">
        <v>2050</v>
      </c>
      <c r="N36" s="62">
        <v>35</v>
      </c>
      <c r="P36" s="34">
        <v>42404</v>
      </c>
      <c r="Q36" s="248"/>
      <c r="T36" s="65">
        <v>0.34</v>
      </c>
      <c r="U36" s="33" t="s">
        <v>138</v>
      </c>
      <c r="V36" s="39">
        <v>15.2739726027397</v>
      </c>
      <c r="W36" s="39">
        <v>27</v>
      </c>
      <c r="Z36" s="525"/>
      <c r="AA36" s="228">
        <v>4.0999999999999996</v>
      </c>
      <c r="AB36" s="33" t="s">
        <v>138</v>
      </c>
    </row>
    <row r="37" spans="1:28" ht="15" customHeight="1" x14ac:dyDescent="0.25">
      <c r="A37" s="35">
        <v>2102</v>
      </c>
      <c r="N37" s="62">
        <v>36</v>
      </c>
      <c r="P37" s="34">
        <v>42405</v>
      </c>
      <c r="Q37" s="248"/>
      <c r="T37" s="65">
        <v>0.35</v>
      </c>
      <c r="U37" s="33" t="s">
        <v>138</v>
      </c>
      <c r="V37" s="39">
        <v>15.821917808219199</v>
      </c>
      <c r="W37" s="39">
        <v>28</v>
      </c>
      <c r="Z37" s="525"/>
      <c r="AA37" s="228">
        <v>4.2</v>
      </c>
      <c r="AB37" s="33" t="s">
        <v>138</v>
      </c>
    </row>
    <row r="38" spans="1:28" x14ac:dyDescent="0.25">
      <c r="A38" s="35">
        <v>2103</v>
      </c>
      <c r="N38" s="62">
        <v>37</v>
      </c>
      <c r="P38" s="34">
        <v>42406</v>
      </c>
      <c r="T38" s="65">
        <v>0.36</v>
      </c>
      <c r="U38" s="33" t="s">
        <v>138</v>
      </c>
      <c r="V38" s="39">
        <v>16.369863013698598</v>
      </c>
      <c r="W38" s="39">
        <v>29</v>
      </c>
      <c r="Z38" s="525"/>
      <c r="AA38" s="228">
        <v>4.3</v>
      </c>
      <c r="AB38" s="33" t="s">
        <v>138</v>
      </c>
    </row>
    <row r="39" spans="1:28" x14ac:dyDescent="0.25">
      <c r="A39" s="35">
        <v>2114</v>
      </c>
      <c r="N39" s="62">
        <v>38</v>
      </c>
      <c r="P39" s="34">
        <v>42407</v>
      </c>
      <c r="T39" s="65">
        <v>0.37</v>
      </c>
      <c r="U39" s="33" t="s">
        <v>138</v>
      </c>
      <c r="V39" s="39">
        <v>16.917808219178099</v>
      </c>
      <c r="W39" s="39">
        <v>30</v>
      </c>
      <c r="Z39" s="525"/>
      <c r="AA39" s="228">
        <v>4.4000000000000004</v>
      </c>
      <c r="AB39" s="33" t="s">
        <v>138</v>
      </c>
    </row>
    <row r="40" spans="1:28" ht="15" customHeight="1" x14ac:dyDescent="0.25">
      <c r="A40" s="35">
        <v>2147</v>
      </c>
      <c r="N40" s="62">
        <v>39</v>
      </c>
      <c r="P40" s="34">
        <v>42408</v>
      </c>
      <c r="T40" s="65">
        <v>0.38</v>
      </c>
      <c r="U40" s="33" t="s">
        <v>138</v>
      </c>
      <c r="V40" s="39">
        <v>17.4657534246575</v>
      </c>
      <c r="W40" s="39">
        <v>31</v>
      </c>
      <c r="Z40" s="525"/>
      <c r="AA40" s="228">
        <v>4.5</v>
      </c>
      <c r="AB40" s="33" t="s">
        <v>138</v>
      </c>
    </row>
    <row r="41" spans="1:28" x14ac:dyDescent="0.25">
      <c r="A41" s="35">
        <v>2116</v>
      </c>
      <c r="N41" s="62">
        <v>40</v>
      </c>
      <c r="P41" s="34">
        <v>42409</v>
      </c>
      <c r="T41" s="65">
        <v>0.39</v>
      </c>
      <c r="U41" s="33" t="s">
        <v>138</v>
      </c>
      <c r="V41" s="39">
        <v>18.013698630137</v>
      </c>
      <c r="W41" s="39">
        <v>32</v>
      </c>
      <c r="Z41" s="525"/>
      <c r="AA41" s="228">
        <v>4.5999999999999996</v>
      </c>
      <c r="AB41" s="33" t="s">
        <v>138</v>
      </c>
    </row>
    <row r="42" spans="1:28" x14ac:dyDescent="0.25">
      <c r="A42" s="35">
        <v>3003</v>
      </c>
      <c r="N42" s="62">
        <v>41</v>
      </c>
      <c r="P42" s="34">
        <v>42410</v>
      </c>
      <c r="T42" s="65">
        <v>0.4</v>
      </c>
      <c r="U42" s="33" t="s">
        <v>138</v>
      </c>
      <c r="V42" s="39">
        <v>18.561643835616401</v>
      </c>
      <c r="W42" s="39">
        <v>33</v>
      </c>
      <c r="Z42" s="525"/>
      <c r="AA42" s="228">
        <v>4.7</v>
      </c>
      <c r="AB42" s="33" t="s">
        <v>138</v>
      </c>
    </row>
    <row r="43" spans="1:28" x14ac:dyDescent="0.25">
      <c r="A43" s="35">
        <v>3038</v>
      </c>
      <c r="N43" s="62">
        <v>42</v>
      </c>
      <c r="P43" s="34">
        <v>42411</v>
      </c>
      <c r="T43" s="65">
        <v>0.41</v>
      </c>
      <c r="U43" s="33" t="s">
        <v>138</v>
      </c>
      <c r="V43" s="39">
        <v>19.109589041095902</v>
      </c>
      <c r="W43" s="39">
        <v>34</v>
      </c>
      <c r="Z43" s="525"/>
      <c r="AA43" s="228">
        <v>4.8</v>
      </c>
      <c r="AB43" s="33" t="s">
        <v>138</v>
      </c>
    </row>
    <row r="44" spans="1:28" x14ac:dyDescent="0.25">
      <c r="A44" s="35">
        <v>3046</v>
      </c>
      <c r="N44" s="62">
        <v>43</v>
      </c>
      <c r="P44" s="34">
        <v>42412</v>
      </c>
      <c r="T44" s="65">
        <v>0.42</v>
      </c>
      <c r="U44" s="33" t="s">
        <v>138</v>
      </c>
      <c r="V44" s="39">
        <v>19.657534246575299</v>
      </c>
      <c r="W44" s="39">
        <v>35</v>
      </c>
      <c r="Z44" s="525"/>
      <c r="AA44" s="228">
        <v>4.9000000000000004</v>
      </c>
      <c r="AB44" s="33" t="s">
        <v>138</v>
      </c>
    </row>
    <row r="45" spans="1:28" x14ac:dyDescent="0.25">
      <c r="A45" s="35">
        <v>3054</v>
      </c>
      <c r="N45" s="62">
        <v>44</v>
      </c>
      <c r="P45" s="34">
        <v>42413</v>
      </c>
      <c r="T45" s="65">
        <v>0.43</v>
      </c>
      <c r="U45" s="33" t="s">
        <v>138</v>
      </c>
      <c r="V45" s="39">
        <v>20.205479452054799</v>
      </c>
      <c r="W45" s="39">
        <v>36</v>
      </c>
      <c r="Z45" s="525"/>
      <c r="AA45" s="228">
        <v>5</v>
      </c>
      <c r="AB45" s="33" t="s">
        <v>138</v>
      </c>
    </row>
    <row r="46" spans="1:28" x14ac:dyDescent="0.25">
      <c r="A46" s="35">
        <v>3066</v>
      </c>
      <c r="N46" s="62">
        <v>45</v>
      </c>
      <c r="P46" s="34">
        <v>42414</v>
      </c>
      <c r="T46" s="65">
        <v>0.44</v>
      </c>
      <c r="U46" s="33" t="s">
        <v>138</v>
      </c>
      <c r="V46" s="39">
        <v>20.7534246575342</v>
      </c>
      <c r="W46" s="39">
        <v>37</v>
      </c>
      <c r="Z46" s="525"/>
      <c r="AA46" s="228">
        <v>5.0999999999999996</v>
      </c>
      <c r="AB46" s="33" t="s">
        <v>138</v>
      </c>
    </row>
    <row r="47" spans="1:28" x14ac:dyDescent="0.25">
      <c r="A47" s="35">
        <v>3066</v>
      </c>
      <c r="N47" s="62">
        <v>46</v>
      </c>
      <c r="P47" s="34">
        <v>42415</v>
      </c>
      <c r="T47" s="65">
        <v>0.45</v>
      </c>
      <c r="U47" s="33" t="s">
        <v>138</v>
      </c>
      <c r="V47" s="39">
        <v>21.301369863013701</v>
      </c>
      <c r="W47" s="39">
        <v>38</v>
      </c>
      <c r="Z47" s="525"/>
      <c r="AA47" s="228">
        <v>5.6</v>
      </c>
      <c r="AB47" s="33" t="s">
        <v>138</v>
      </c>
    </row>
    <row r="48" spans="1:28" x14ac:dyDescent="0.25">
      <c r="A48" s="35">
        <v>3074</v>
      </c>
      <c r="N48" s="62">
        <v>47</v>
      </c>
      <c r="P48" s="34">
        <v>42416</v>
      </c>
      <c r="T48" s="65">
        <v>0.46</v>
      </c>
      <c r="U48" s="33" t="s">
        <v>138</v>
      </c>
      <c r="V48" s="39">
        <v>21.849315068493102</v>
      </c>
      <c r="W48" s="39">
        <v>39</v>
      </c>
      <c r="Z48" s="525"/>
      <c r="AA48" s="228">
        <v>5.7</v>
      </c>
      <c r="AB48" s="33" t="s">
        <v>138</v>
      </c>
    </row>
    <row r="49" spans="1:28" x14ac:dyDescent="0.25">
      <c r="A49" s="35">
        <v>3078</v>
      </c>
      <c r="N49" s="62">
        <v>48</v>
      </c>
      <c r="P49" s="34">
        <v>42417</v>
      </c>
      <c r="T49" s="65">
        <v>0.47</v>
      </c>
      <c r="U49" s="33" t="s">
        <v>138</v>
      </c>
      <c r="V49" s="39">
        <v>22.397260273972599</v>
      </c>
      <c r="W49" s="39">
        <v>40</v>
      </c>
      <c r="Z49" s="525"/>
      <c r="AA49" s="228">
        <v>5.8</v>
      </c>
      <c r="AB49" s="33" t="s">
        <v>138</v>
      </c>
    </row>
    <row r="50" spans="1:28" x14ac:dyDescent="0.25">
      <c r="A50" s="35">
        <v>3080</v>
      </c>
      <c r="N50" s="62">
        <v>49</v>
      </c>
      <c r="P50" s="34">
        <v>42418</v>
      </c>
      <c r="T50" s="65">
        <v>0.48</v>
      </c>
      <c r="U50" s="33" t="s">
        <v>138</v>
      </c>
      <c r="V50" s="39">
        <v>22.945205479452</v>
      </c>
      <c r="W50" s="39">
        <v>41</v>
      </c>
      <c r="Z50" s="525"/>
      <c r="AA50" s="228">
        <v>5.9</v>
      </c>
      <c r="AB50" s="33" t="s">
        <v>138</v>
      </c>
    </row>
    <row r="51" spans="1:28" x14ac:dyDescent="0.25">
      <c r="A51" s="35">
        <v>3084</v>
      </c>
      <c r="N51" s="62">
        <v>50</v>
      </c>
      <c r="P51" s="34">
        <v>42419</v>
      </c>
      <c r="T51" s="65">
        <v>0.49</v>
      </c>
      <c r="U51" s="33" t="s">
        <v>138</v>
      </c>
      <c r="V51" s="39">
        <v>23.4931506849315</v>
      </c>
      <c r="W51" s="39">
        <v>42</v>
      </c>
      <c r="Z51" s="525"/>
      <c r="AA51" s="228">
        <v>6</v>
      </c>
      <c r="AB51" s="33" t="s">
        <v>138</v>
      </c>
    </row>
    <row r="52" spans="1:28" x14ac:dyDescent="0.25">
      <c r="A52" s="35">
        <v>3092</v>
      </c>
      <c r="N52" s="62">
        <v>51</v>
      </c>
      <c r="P52" s="34">
        <v>42420</v>
      </c>
      <c r="T52" s="65">
        <v>0.5</v>
      </c>
      <c r="U52" s="33" t="s">
        <v>138</v>
      </c>
      <c r="V52" s="39">
        <v>24.041095890410901</v>
      </c>
      <c r="W52" s="39">
        <v>43</v>
      </c>
      <c r="Z52" s="525"/>
      <c r="AA52" s="228">
        <v>6.1</v>
      </c>
      <c r="AB52" s="33" t="s">
        <v>138</v>
      </c>
    </row>
    <row r="53" spans="1:28" x14ac:dyDescent="0.25">
      <c r="A53" s="35">
        <v>3094</v>
      </c>
      <c r="N53" s="62">
        <v>52</v>
      </c>
      <c r="P53" s="34">
        <v>42421</v>
      </c>
      <c r="T53" s="65">
        <v>0.51</v>
      </c>
      <c r="U53" s="33" t="s">
        <v>138</v>
      </c>
      <c r="V53" s="39">
        <v>24.589041095890401</v>
      </c>
      <c r="W53" s="39">
        <v>44</v>
      </c>
      <c r="Z53" s="525"/>
      <c r="AA53" s="228">
        <v>6.2</v>
      </c>
      <c r="AB53" s="33" t="s">
        <v>138</v>
      </c>
    </row>
    <row r="54" spans="1:28" x14ac:dyDescent="0.25">
      <c r="A54" s="35">
        <v>3070</v>
      </c>
      <c r="N54" s="62">
        <v>53</v>
      </c>
      <c r="P54" s="34">
        <v>42422</v>
      </c>
      <c r="T54" s="65">
        <v>0.52</v>
      </c>
      <c r="U54" s="33" t="s">
        <v>138</v>
      </c>
      <c r="W54" s="39">
        <v>45</v>
      </c>
      <c r="Z54" s="525"/>
      <c r="AA54" s="228">
        <v>6.3</v>
      </c>
      <c r="AB54" s="33" t="s">
        <v>138</v>
      </c>
    </row>
    <row r="55" spans="1:28" x14ac:dyDescent="0.25">
      <c r="A55" s="35">
        <v>3102</v>
      </c>
      <c r="N55" s="62">
        <v>54</v>
      </c>
      <c r="P55" s="34">
        <v>42423</v>
      </c>
      <c r="T55" s="65">
        <v>0.53</v>
      </c>
      <c r="U55" s="33" t="s">
        <v>138</v>
      </c>
      <c r="W55" s="39">
        <v>46</v>
      </c>
      <c r="Z55" s="525" t="s">
        <v>158</v>
      </c>
      <c r="AA55" s="228">
        <v>6.4</v>
      </c>
      <c r="AB55" s="33" t="s">
        <v>138</v>
      </c>
    </row>
    <row r="56" spans="1:28" x14ac:dyDescent="0.25">
      <c r="A56" s="35">
        <v>3105</v>
      </c>
      <c r="N56" s="62">
        <v>55</v>
      </c>
      <c r="P56" s="34">
        <v>42424</v>
      </c>
      <c r="T56" s="65">
        <v>0.54</v>
      </c>
      <c r="U56" s="33" t="s">
        <v>138</v>
      </c>
      <c r="W56" s="39">
        <v>47</v>
      </c>
      <c r="Z56" s="525"/>
      <c r="AA56" s="228">
        <v>6.5</v>
      </c>
      <c r="AB56" s="33" t="s">
        <v>138</v>
      </c>
    </row>
    <row r="57" spans="1:28" x14ac:dyDescent="0.25">
      <c r="A57" s="35">
        <v>3110</v>
      </c>
      <c r="N57" s="62">
        <v>56</v>
      </c>
      <c r="P57" s="34">
        <v>42425</v>
      </c>
      <c r="T57" s="65">
        <v>0.55000000000000004</v>
      </c>
      <c r="U57" s="33" t="s">
        <v>138</v>
      </c>
      <c r="W57" s="39">
        <v>48</v>
      </c>
      <c r="Z57" s="525"/>
      <c r="AA57" s="228">
        <v>6.6</v>
      </c>
      <c r="AB57" s="33" t="s">
        <v>138</v>
      </c>
    </row>
    <row r="58" spans="1:28" x14ac:dyDescent="0.25">
      <c r="A58" s="35">
        <v>3116</v>
      </c>
      <c r="N58" s="62">
        <v>57</v>
      </c>
      <c r="P58" s="34">
        <v>42426</v>
      </c>
      <c r="T58" s="65">
        <v>0.56000000000000005</v>
      </c>
      <c r="U58" s="33" t="s">
        <v>138</v>
      </c>
      <c r="W58" s="39">
        <v>49</v>
      </c>
      <c r="Z58" s="525"/>
      <c r="AA58" s="228">
        <v>6.7</v>
      </c>
      <c r="AB58" s="33" t="s">
        <v>138</v>
      </c>
    </row>
    <row r="59" spans="1:28" x14ac:dyDescent="0.25">
      <c r="A59" s="35">
        <v>3118</v>
      </c>
      <c r="N59" s="62">
        <v>58</v>
      </c>
      <c r="P59" s="34">
        <v>42427</v>
      </c>
      <c r="T59" s="65">
        <v>0.56999999999999995</v>
      </c>
      <c r="U59" s="33" t="s">
        <v>138</v>
      </c>
      <c r="W59" s="39">
        <v>50</v>
      </c>
      <c r="Z59" s="525"/>
      <c r="AA59" s="228">
        <v>6.8</v>
      </c>
      <c r="AB59" s="33" t="s">
        <v>138</v>
      </c>
    </row>
    <row r="60" spans="1:28" x14ac:dyDescent="0.25">
      <c r="A60" s="35">
        <v>3100</v>
      </c>
      <c r="N60" s="62">
        <v>59</v>
      </c>
      <c r="P60" s="34">
        <v>42428</v>
      </c>
      <c r="T60" s="65">
        <v>0.57999999999999996</v>
      </c>
      <c r="U60" s="33" t="s">
        <v>138</v>
      </c>
      <c r="W60" s="39">
        <v>51</v>
      </c>
      <c r="Z60" s="525"/>
      <c r="AA60" s="228">
        <v>6.9</v>
      </c>
      <c r="AB60" s="33" t="s">
        <v>138</v>
      </c>
    </row>
    <row r="61" spans="1:28" x14ac:dyDescent="0.25">
      <c r="A61" s="35">
        <v>3124</v>
      </c>
      <c r="N61" s="62">
        <v>60</v>
      </c>
      <c r="P61" s="34">
        <v>42429</v>
      </c>
      <c r="T61" s="65">
        <v>0.59</v>
      </c>
      <c r="U61" s="33" t="s">
        <v>138</v>
      </c>
      <c r="W61" s="39">
        <v>52</v>
      </c>
      <c r="Z61" s="525"/>
      <c r="AA61" s="228">
        <v>7</v>
      </c>
      <c r="AB61" s="33" t="s">
        <v>138</v>
      </c>
    </row>
    <row r="62" spans="1:28" x14ac:dyDescent="0.25">
      <c r="A62" s="35">
        <v>3234</v>
      </c>
      <c r="N62" s="62">
        <v>61</v>
      </c>
      <c r="P62" s="34">
        <v>42430</v>
      </c>
      <c r="T62" s="65">
        <v>0.6</v>
      </c>
      <c r="U62" s="33" t="s">
        <v>138</v>
      </c>
      <c r="W62" s="39">
        <v>53</v>
      </c>
      <c r="Z62" s="525"/>
      <c r="AA62" s="228">
        <v>7.1</v>
      </c>
      <c r="AB62" s="33" t="s">
        <v>138</v>
      </c>
    </row>
    <row r="63" spans="1:28" x14ac:dyDescent="0.25">
      <c r="A63" s="35">
        <v>3128</v>
      </c>
      <c r="N63" s="62">
        <v>62</v>
      </c>
      <c r="P63" s="34">
        <v>42431</v>
      </c>
      <c r="T63" s="65">
        <v>0.61</v>
      </c>
      <c r="U63" s="33" t="s">
        <v>138</v>
      </c>
      <c r="W63" s="39">
        <v>54</v>
      </c>
      <c r="Z63" s="525"/>
      <c r="AA63" s="228">
        <v>7.2</v>
      </c>
      <c r="AB63" s="33" t="s">
        <v>138</v>
      </c>
    </row>
    <row r="64" spans="1:28" x14ac:dyDescent="0.25">
      <c r="A64" s="35">
        <v>3132</v>
      </c>
      <c r="N64" s="62">
        <v>63</v>
      </c>
      <c r="P64" s="34">
        <v>42432</v>
      </c>
      <c r="T64" s="65">
        <v>0.62</v>
      </c>
      <c r="U64" s="33" t="s">
        <v>138</v>
      </c>
      <c r="W64" s="39">
        <v>55</v>
      </c>
      <c r="Z64" s="525"/>
      <c r="AA64" s="228">
        <v>7.3</v>
      </c>
      <c r="AB64" s="33" t="s">
        <v>138</v>
      </c>
    </row>
    <row r="65" spans="1:28" x14ac:dyDescent="0.25">
      <c r="A65" s="35">
        <v>3136</v>
      </c>
      <c r="N65" s="62">
        <v>64</v>
      </c>
      <c r="P65" s="34">
        <v>42433</v>
      </c>
      <c r="T65" s="65">
        <v>0.63</v>
      </c>
      <c r="U65" s="33" t="s">
        <v>138</v>
      </c>
      <c r="W65" s="39">
        <v>56</v>
      </c>
      <c r="Z65" s="525"/>
      <c r="AA65" s="228">
        <v>7.4</v>
      </c>
      <c r="AB65" s="33" t="s">
        <v>138</v>
      </c>
    </row>
    <row r="66" spans="1:28" x14ac:dyDescent="0.25">
      <c r="A66" s="35">
        <v>3142</v>
      </c>
      <c r="N66" s="62">
        <v>65</v>
      </c>
      <c r="P66" s="34">
        <v>42434</v>
      </c>
      <c r="T66" s="65">
        <v>0.64</v>
      </c>
      <c r="U66" s="33" t="s">
        <v>138</v>
      </c>
      <c r="W66" s="39">
        <v>57</v>
      </c>
      <c r="Z66" s="525"/>
      <c r="AA66" s="228">
        <v>7.5</v>
      </c>
      <c r="AB66" s="33" t="s">
        <v>138</v>
      </c>
    </row>
    <row r="67" spans="1:28" x14ac:dyDescent="0.25">
      <c r="A67" s="35">
        <v>3142</v>
      </c>
      <c r="N67" s="62">
        <v>66</v>
      </c>
      <c r="P67" s="34">
        <v>42435</v>
      </c>
      <c r="T67" s="65">
        <v>0.65010000000000001</v>
      </c>
      <c r="U67" s="33" t="s">
        <v>159</v>
      </c>
      <c r="W67" s="39">
        <v>58</v>
      </c>
      <c r="Z67" s="525"/>
      <c r="AA67" s="228">
        <v>7.6</v>
      </c>
      <c r="AB67" s="33" t="s">
        <v>138</v>
      </c>
    </row>
    <row r="68" spans="1:28" x14ac:dyDescent="0.25">
      <c r="A68" s="35">
        <v>3142</v>
      </c>
      <c r="N68" s="62">
        <v>67</v>
      </c>
      <c r="P68" s="34">
        <v>42436</v>
      </c>
      <c r="T68" s="65">
        <v>0.66</v>
      </c>
      <c r="U68" s="33" t="s">
        <v>159</v>
      </c>
      <c r="W68" s="39">
        <v>59</v>
      </c>
      <c r="Z68" s="525"/>
      <c r="AA68" s="228">
        <v>7.7</v>
      </c>
      <c r="AB68" s="33" t="s">
        <v>138</v>
      </c>
    </row>
    <row r="69" spans="1:28" x14ac:dyDescent="0.25">
      <c r="A69" s="35">
        <v>3142</v>
      </c>
      <c r="N69" s="62">
        <v>68</v>
      </c>
      <c r="P69" s="34">
        <v>42437</v>
      </c>
      <c r="T69" s="65">
        <v>0.67</v>
      </c>
      <c r="U69" s="33" t="s">
        <v>159</v>
      </c>
      <c r="W69" s="39">
        <v>60</v>
      </c>
      <c r="Z69" s="525"/>
      <c r="AA69" s="228">
        <v>7.8</v>
      </c>
      <c r="AB69" s="33" t="s">
        <v>138</v>
      </c>
    </row>
    <row r="70" spans="1:28" x14ac:dyDescent="0.25">
      <c r="A70" s="35">
        <v>3142</v>
      </c>
      <c r="N70" s="62">
        <v>69</v>
      </c>
      <c r="P70" s="34">
        <v>42438</v>
      </c>
      <c r="T70" s="65">
        <v>0.68</v>
      </c>
      <c r="U70" s="33" t="s">
        <v>159</v>
      </c>
      <c r="W70" s="39">
        <v>61</v>
      </c>
      <c r="Z70" s="525"/>
      <c r="AA70" s="228">
        <v>7.9</v>
      </c>
      <c r="AB70" s="33" t="s">
        <v>138</v>
      </c>
    </row>
    <row r="71" spans="1:28" x14ac:dyDescent="0.25">
      <c r="A71" s="35">
        <v>4002</v>
      </c>
      <c r="N71" s="62">
        <v>70</v>
      </c>
      <c r="P71" s="34">
        <v>42439</v>
      </c>
      <c r="T71" s="65">
        <v>0.69</v>
      </c>
      <c r="U71" s="33" t="s">
        <v>159</v>
      </c>
      <c r="W71" s="39">
        <v>62</v>
      </c>
      <c r="Z71" s="525"/>
      <c r="AA71" s="228">
        <v>8</v>
      </c>
      <c r="AB71" s="33" t="s">
        <v>138</v>
      </c>
    </row>
    <row r="72" spans="1:28" x14ac:dyDescent="0.25">
      <c r="A72" s="35">
        <v>4006</v>
      </c>
      <c r="N72" s="62">
        <v>71</v>
      </c>
      <c r="P72" s="34">
        <v>42440</v>
      </c>
      <c r="T72" s="65">
        <v>0.7</v>
      </c>
      <c r="U72" s="33" t="s">
        <v>159</v>
      </c>
      <c r="W72" s="39">
        <v>63</v>
      </c>
      <c r="Z72" s="525"/>
      <c r="AA72" s="228">
        <v>8.1</v>
      </c>
      <c r="AB72" s="33" t="s">
        <v>138</v>
      </c>
    </row>
    <row r="73" spans="1:28" x14ac:dyDescent="0.25">
      <c r="A73" s="35">
        <v>4008</v>
      </c>
      <c r="N73" s="62">
        <v>72</v>
      </c>
      <c r="P73" s="34">
        <v>42441</v>
      </c>
      <c r="T73" s="65">
        <v>0.71</v>
      </c>
      <c r="U73" s="33" t="s">
        <v>159</v>
      </c>
      <c r="W73" s="39">
        <v>64</v>
      </c>
      <c r="Z73" s="525"/>
      <c r="AA73" s="228">
        <v>8.1999999999999993</v>
      </c>
      <c r="AB73" s="33" t="s">
        <v>138</v>
      </c>
    </row>
    <row r="74" spans="1:28" x14ac:dyDescent="0.25">
      <c r="A74" s="35">
        <v>4026</v>
      </c>
      <c r="N74" s="62">
        <v>73</v>
      </c>
      <c r="P74" s="34">
        <v>42442</v>
      </c>
      <c r="T74" s="65">
        <v>0.72</v>
      </c>
      <c r="U74" s="33" t="s">
        <v>159</v>
      </c>
      <c r="W74" s="39">
        <v>65</v>
      </c>
      <c r="Z74" s="525"/>
      <c r="AA74" s="228">
        <v>8.3000000000000007</v>
      </c>
      <c r="AB74" s="33" t="s">
        <v>138</v>
      </c>
    </row>
    <row r="75" spans="1:28" x14ac:dyDescent="0.25">
      <c r="A75" s="35">
        <v>4028</v>
      </c>
      <c r="N75" s="62">
        <v>74</v>
      </c>
      <c r="P75" s="34">
        <v>42443</v>
      </c>
      <c r="T75" s="65">
        <v>0.73</v>
      </c>
      <c r="U75" s="33" t="s">
        <v>159</v>
      </c>
      <c r="W75" s="39">
        <v>66</v>
      </c>
      <c r="Z75" s="525"/>
      <c r="AA75" s="228">
        <v>8.4</v>
      </c>
      <c r="AB75" s="33" t="s">
        <v>138</v>
      </c>
    </row>
    <row r="76" spans="1:28" x14ac:dyDescent="0.25">
      <c r="A76" s="35">
        <v>4032</v>
      </c>
      <c r="N76" s="62">
        <v>75</v>
      </c>
      <c r="P76" s="34">
        <v>42444</v>
      </c>
      <c r="T76" s="65">
        <v>0.74</v>
      </c>
      <c r="U76" s="33" t="s">
        <v>159</v>
      </c>
      <c r="W76" s="39">
        <v>67</v>
      </c>
      <c r="Z76" s="525"/>
      <c r="AA76" s="228">
        <v>8.5</v>
      </c>
      <c r="AB76" s="33" t="s">
        <v>138</v>
      </c>
    </row>
    <row r="77" spans="1:28" x14ac:dyDescent="0.25">
      <c r="A77" s="35">
        <v>4034</v>
      </c>
      <c r="N77" s="62">
        <v>76</v>
      </c>
      <c r="P77" s="34">
        <v>42445</v>
      </c>
      <c r="T77" s="65">
        <v>0.75</v>
      </c>
      <c r="U77" s="33" t="s">
        <v>159</v>
      </c>
      <c r="W77" s="39">
        <v>68</v>
      </c>
      <c r="Z77" s="525"/>
      <c r="AA77" s="228">
        <v>8.6</v>
      </c>
      <c r="AB77" s="33" t="s">
        <v>138</v>
      </c>
    </row>
    <row r="78" spans="1:28" x14ac:dyDescent="0.25">
      <c r="A78" s="35">
        <v>4036</v>
      </c>
      <c r="N78" s="62">
        <v>77</v>
      </c>
      <c r="P78" s="34">
        <v>42446</v>
      </c>
      <c r="T78" s="65">
        <v>0.76</v>
      </c>
      <c r="U78" s="33" t="s">
        <v>159</v>
      </c>
      <c r="W78" s="39">
        <v>69</v>
      </c>
      <c r="Z78" s="525"/>
      <c r="AA78" s="228">
        <v>8.6999999999999993</v>
      </c>
      <c r="AB78" s="33" t="s">
        <v>138</v>
      </c>
    </row>
    <row r="79" spans="1:28" x14ac:dyDescent="0.25">
      <c r="A79" s="35">
        <v>4038</v>
      </c>
      <c r="N79" s="62">
        <v>78</v>
      </c>
      <c r="P79" s="34">
        <v>42447</v>
      </c>
      <c r="T79" s="65">
        <v>0.77</v>
      </c>
      <c r="U79" s="33" t="s">
        <v>159</v>
      </c>
      <c r="W79" s="39">
        <v>70</v>
      </c>
      <c r="Z79" s="525"/>
      <c r="AA79" s="228">
        <v>8.9</v>
      </c>
      <c r="AB79" s="33" t="s">
        <v>138</v>
      </c>
    </row>
    <row r="80" spans="1:28" x14ac:dyDescent="0.25">
      <c r="A80" s="35">
        <v>4044</v>
      </c>
      <c r="N80" s="62">
        <v>79</v>
      </c>
      <c r="P80" s="34">
        <v>42448</v>
      </c>
      <c r="T80" s="65">
        <v>0.78</v>
      </c>
      <c r="U80" s="33" t="s">
        <v>159</v>
      </c>
      <c r="W80" s="39">
        <v>71</v>
      </c>
      <c r="Z80" s="525"/>
      <c r="AA80" s="228">
        <v>9</v>
      </c>
      <c r="AB80" s="33" t="s">
        <v>138</v>
      </c>
    </row>
    <row r="81" spans="1:28" x14ac:dyDescent="0.25">
      <c r="A81" s="35">
        <v>4048</v>
      </c>
      <c r="N81" s="62">
        <v>80</v>
      </c>
      <c r="P81" s="34">
        <v>42449</v>
      </c>
      <c r="T81" s="65">
        <v>0.79</v>
      </c>
      <c r="U81" s="33" t="s">
        <v>159</v>
      </c>
      <c r="W81" s="39">
        <v>72</v>
      </c>
      <c r="Z81" s="525" t="s">
        <v>160</v>
      </c>
      <c r="AA81" s="228">
        <v>9.1</v>
      </c>
      <c r="AB81" s="33" t="s">
        <v>138</v>
      </c>
    </row>
    <row r="82" spans="1:28" x14ac:dyDescent="0.25">
      <c r="A82" s="35">
        <v>4056</v>
      </c>
      <c r="N82" s="62">
        <v>81</v>
      </c>
      <c r="P82" s="34">
        <v>42450</v>
      </c>
      <c r="T82" s="65">
        <v>0.8</v>
      </c>
      <c r="U82" s="33" t="s">
        <v>161</v>
      </c>
      <c r="W82" s="39">
        <v>73</v>
      </c>
      <c r="Z82" s="525"/>
      <c r="AA82" s="228">
        <v>9.1999999999999993</v>
      </c>
      <c r="AB82" s="33" t="s">
        <v>138</v>
      </c>
    </row>
    <row r="83" spans="1:28" x14ac:dyDescent="0.25">
      <c r="A83" s="35">
        <v>4064</v>
      </c>
      <c r="N83" s="62">
        <v>82</v>
      </c>
      <c r="P83" s="34">
        <v>42451</v>
      </c>
      <c r="T83" s="65">
        <v>0.81</v>
      </c>
      <c r="U83" s="33" t="s">
        <v>161</v>
      </c>
      <c r="W83" s="39">
        <v>74</v>
      </c>
      <c r="Z83" s="525"/>
      <c r="AA83" s="228">
        <v>9.3000000000000007</v>
      </c>
      <c r="AB83" s="33" t="s">
        <v>138</v>
      </c>
    </row>
    <row r="84" spans="1:28" x14ac:dyDescent="0.25">
      <c r="A84" s="35">
        <v>4069</v>
      </c>
      <c r="N84" s="62">
        <v>83</v>
      </c>
      <c r="P84" s="34">
        <v>42452</v>
      </c>
      <c r="T84" s="65">
        <v>0.82</v>
      </c>
      <c r="U84" s="33" t="s">
        <v>161</v>
      </c>
      <c r="W84" s="39">
        <v>75</v>
      </c>
      <c r="Z84" s="525"/>
      <c r="AA84" s="228">
        <v>9.4</v>
      </c>
      <c r="AB84" s="33" t="s">
        <v>138</v>
      </c>
    </row>
    <row r="85" spans="1:28" x14ac:dyDescent="0.25">
      <c r="A85" s="35">
        <v>4078</v>
      </c>
      <c r="N85" s="62">
        <v>84</v>
      </c>
      <c r="P85" s="34">
        <v>42453</v>
      </c>
      <c r="T85" s="65">
        <v>0.83</v>
      </c>
      <c r="U85" s="33" t="s">
        <v>161</v>
      </c>
      <c r="W85" s="39">
        <v>76</v>
      </c>
      <c r="Z85" s="525"/>
      <c r="AA85" s="228">
        <v>9.5</v>
      </c>
      <c r="AB85" s="33" t="s">
        <v>138</v>
      </c>
    </row>
    <row r="86" spans="1:28" x14ac:dyDescent="0.25">
      <c r="A86" s="35">
        <v>4097</v>
      </c>
      <c r="N86" s="62">
        <v>85</v>
      </c>
      <c r="P86" s="34">
        <v>42454</v>
      </c>
      <c r="T86" s="65">
        <v>0.84</v>
      </c>
      <c r="U86" s="33" t="s">
        <v>161</v>
      </c>
      <c r="W86" s="39">
        <v>77</v>
      </c>
      <c r="Z86" s="525"/>
      <c r="AA86" s="228">
        <v>9.6</v>
      </c>
      <c r="AB86" s="33" t="s">
        <v>138</v>
      </c>
    </row>
    <row r="87" spans="1:28" x14ac:dyDescent="0.25">
      <c r="A87" s="35">
        <v>4097</v>
      </c>
      <c r="N87" s="62">
        <v>86</v>
      </c>
      <c r="P87" s="34">
        <v>42455</v>
      </c>
      <c r="T87" s="65">
        <v>0.85</v>
      </c>
      <c r="U87" s="33" t="s">
        <v>161</v>
      </c>
      <c r="W87" s="39">
        <v>78</v>
      </c>
      <c r="Z87" s="525"/>
      <c r="AA87" s="228">
        <v>9.6999999999999993</v>
      </c>
      <c r="AB87" s="33" t="s">
        <v>138</v>
      </c>
    </row>
    <row r="88" spans="1:28" x14ac:dyDescent="0.25">
      <c r="A88" s="35">
        <v>4097</v>
      </c>
      <c r="N88" s="62">
        <v>87</v>
      </c>
      <c r="P88" s="34">
        <v>42456</v>
      </c>
      <c r="T88" s="65">
        <v>0.86</v>
      </c>
      <c r="U88" s="33" t="s">
        <v>161</v>
      </c>
      <c r="W88" s="39">
        <v>79</v>
      </c>
      <c r="Z88" s="525"/>
      <c r="AA88" s="228">
        <v>9.8000000000000007</v>
      </c>
      <c r="AB88" s="33" t="s">
        <v>138</v>
      </c>
    </row>
    <row r="89" spans="1:28" x14ac:dyDescent="0.25">
      <c r="A89" s="35">
        <v>4097</v>
      </c>
      <c r="N89" s="62">
        <v>88</v>
      </c>
      <c r="P89" s="34">
        <v>42457</v>
      </c>
      <c r="T89" s="65">
        <v>0.87</v>
      </c>
      <c r="U89" s="33" t="s">
        <v>161</v>
      </c>
      <c r="W89" s="39">
        <v>80</v>
      </c>
      <c r="Z89" s="525"/>
      <c r="AA89" s="228">
        <v>9.9</v>
      </c>
      <c r="AB89" s="33" t="s">
        <v>138</v>
      </c>
    </row>
    <row r="90" spans="1:28" x14ac:dyDescent="0.25">
      <c r="A90" s="35">
        <v>4097</v>
      </c>
      <c r="N90" s="62">
        <v>89</v>
      </c>
      <c r="P90" s="34">
        <v>42458</v>
      </c>
      <c r="T90" s="65">
        <v>0.88</v>
      </c>
      <c r="U90" s="33" t="s">
        <v>161</v>
      </c>
      <c r="W90" s="39">
        <v>81</v>
      </c>
      <c r="Z90" s="525"/>
      <c r="AA90" s="228">
        <v>10</v>
      </c>
      <c r="AB90" s="33" t="s">
        <v>138</v>
      </c>
    </row>
    <row r="91" spans="1:28" x14ac:dyDescent="0.25">
      <c r="A91" s="35">
        <v>4103</v>
      </c>
      <c r="N91" s="62">
        <v>90</v>
      </c>
      <c r="P91" s="34">
        <v>42459</v>
      </c>
      <c r="T91" s="65">
        <v>0.89</v>
      </c>
      <c r="U91" s="33" t="s">
        <v>161</v>
      </c>
      <c r="W91" s="39">
        <v>82</v>
      </c>
      <c r="Z91" s="525"/>
      <c r="AA91" s="228">
        <v>10.1</v>
      </c>
      <c r="AB91" s="33" t="s">
        <v>138</v>
      </c>
    </row>
    <row r="92" spans="1:28" x14ac:dyDescent="0.25">
      <c r="A92" s="35">
        <v>4112</v>
      </c>
      <c r="N92" s="62">
        <v>91</v>
      </c>
      <c r="P92" s="34">
        <v>42460</v>
      </c>
      <c r="T92" s="65">
        <v>0.9</v>
      </c>
      <c r="U92" s="33" t="s">
        <v>161</v>
      </c>
      <c r="W92" s="39">
        <v>83</v>
      </c>
      <c r="Z92" s="525"/>
      <c r="AA92" s="228">
        <v>10.199999999999999</v>
      </c>
      <c r="AB92" s="33" t="s">
        <v>138</v>
      </c>
    </row>
    <row r="93" spans="1:28" x14ac:dyDescent="0.25">
      <c r="A93" s="35">
        <v>4114</v>
      </c>
      <c r="N93" s="62">
        <v>92</v>
      </c>
      <c r="P93" s="34">
        <v>42461</v>
      </c>
      <c r="T93" s="65">
        <v>0.91</v>
      </c>
      <c r="U93" s="33" t="s">
        <v>161</v>
      </c>
      <c r="W93" s="39">
        <v>84</v>
      </c>
      <c r="Z93" s="525"/>
      <c r="AA93" s="228">
        <v>10.3</v>
      </c>
      <c r="AB93" s="33" t="s">
        <v>138</v>
      </c>
    </row>
    <row r="94" spans="1:28" x14ac:dyDescent="0.25">
      <c r="A94" s="35">
        <v>4123</v>
      </c>
      <c r="N94" s="62">
        <v>93</v>
      </c>
      <c r="P94" s="34">
        <v>42462</v>
      </c>
      <c r="T94" s="65">
        <v>0.93</v>
      </c>
      <c r="U94" s="33" t="s">
        <v>161</v>
      </c>
      <c r="W94" s="39">
        <v>85</v>
      </c>
      <c r="Z94" s="525"/>
      <c r="AA94" s="228">
        <v>10.4</v>
      </c>
      <c r="AB94" s="33" t="s">
        <v>138</v>
      </c>
    </row>
    <row r="95" spans="1:28" x14ac:dyDescent="0.25">
      <c r="A95" s="35">
        <v>4128</v>
      </c>
      <c r="N95" s="62">
        <v>94</v>
      </c>
      <c r="P95" s="34">
        <v>42463</v>
      </c>
      <c r="T95" s="65">
        <v>0.94</v>
      </c>
      <c r="U95" s="33" t="s">
        <v>161</v>
      </c>
      <c r="W95" s="39">
        <v>86</v>
      </c>
      <c r="Z95" s="525"/>
      <c r="AA95" s="228">
        <v>10.5</v>
      </c>
      <c r="AB95" s="33" t="s">
        <v>138</v>
      </c>
    </row>
    <row r="96" spans="1:28" x14ac:dyDescent="0.25">
      <c r="A96" s="35">
        <v>4137</v>
      </c>
      <c r="N96" s="62">
        <v>95</v>
      </c>
      <c r="P96" s="34">
        <v>42464</v>
      </c>
      <c r="T96" s="65">
        <v>0.95</v>
      </c>
      <c r="U96" s="33" t="s">
        <v>162</v>
      </c>
      <c r="W96" s="39">
        <v>87</v>
      </c>
      <c r="Z96" s="525"/>
      <c r="AA96" s="228">
        <v>10.6</v>
      </c>
      <c r="AB96" s="33" t="s">
        <v>138</v>
      </c>
    </row>
    <row r="97" spans="1:28" x14ac:dyDescent="0.25">
      <c r="A97" s="35">
        <v>4152</v>
      </c>
      <c r="N97" s="62">
        <v>96</v>
      </c>
      <c r="P97" s="34">
        <v>42465</v>
      </c>
      <c r="T97" s="65">
        <v>0.96</v>
      </c>
      <c r="U97" s="33" t="s">
        <v>162</v>
      </c>
      <c r="W97" s="39">
        <v>88</v>
      </c>
      <c r="Z97" s="525"/>
      <c r="AA97" s="228">
        <v>10.7</v>
      </c>
      <c r="AB97" s="33" t="s">
        <v>138</v>
      </c>
    </row>
    <row r="98" spans="1:28" x14ac:dyDescent="0.25">
      <c r="A98" s="35">
        <v>4158</v>
      </c>
      <c r="N98" s="62">
        <v>97</v>
      </c>
      <c r="P98" s="34">
        <v>42466</v>
      </c>
      <c r="T98" s="65">
        <v>0.97</v>
      </c>
      <c r="U98" s="33" t="s">
        <v>162</v>
      </c>
      <c r="W98" s="39">
        <v>89</v>
      </c>
      <c r="Z98" s="525"/>
      <c r="AA98" s="228">
        <v>10.8</v>
      </c>
      <c r="AB98" s="33" t="s">
        <v>138</v>
      </c>
    </row>
    <row r="99" spans="1:28" x14ac:dyDescent="0.25">
      <c r="A99" s="35">
        <v>4167</v>
      </c>
      <c r="N99" s="62">
        <v>98</v>
      </c>
      <c r="P99" s="34">
        <v>42467</v>
      </c>
      <c r="T99" s="65">
        <v>0.98</v>
      </c>
      <c r="U99" s="33" t="s">
        <v>162</v>
      </c>
      <c r="W99" s="39">
        <v>90</v>
      </c>
      <c r="Z99" s="525"/>
      <c r="AA99" s="228">
        <v>10.9</v>
      </c>
      <c r="AB99" s="33" t="s">
        <v>138</v>
      </c>
    </row>
    <row r="100" spans="1:28" x14ac:dyDescent="0.25">
      <c r="A100" s="35">
        <v>4169</v>
      </c>
      <c r="N100" s="62">
        <v>99</v>
      </c>
      <c r="P100" s="34">
        <v>42468</v>
      </c>
      <c r="T100" s="65">
        <v>0.99</v>
      </c>
      <c r="U100" s="33" t="s">
        <v>162</v>
      </c>
      <c r="W100" s="39">
        <v>91</v>
      </c>
      <c r="Z100" s="525"/>
      <c r="AA100" s="228">
        <v>11</v>
      </c>
      <c r="AB100" s="33" t="s">
        <v>138</v>
      </c>
    </row>
    <row r="101" spans="1:28" x14ac:dyDescent="0.25">
      <c r="A101" s="35">
        <v>4173</v>
      </c>
      <c r="N101" s="62">
        <v>100</v>
      </c>
      <c r="P101" s="34">
        <v>42469</v>
      </c>
      <c r="T101" s="65">
        <v>1</v>
      </c>
      <c r="U101" s="33" t="s">
        <v>162</v>
      </c>
      <c r="W101" s="39">
        <v>92</v>
      </c>
      <c r="Z101" s="525"/>
      <c r="AA101" s="228">
        <v>11.1</v>
      </c>
      <c r="AB101" s="33" t="s">
        <v>138</v>
      </c>
    </row>
    <row r="102" spans="1:28" x14ac:dyDescent="0.25">
      <c r="A102" s="35">
        <v>4178</v>
      </c>
      <c r="N102" s="62"/>
      <c r="P102" s="34">
        <v>42470</v>
      </c>
      <c r="T102" s="65">
        <v>1.01</v>
      </c>
      <c r="U102" s="33" t="s">
        <v>162</v>
      </c>
      <c r="W102" s="39">
        <v>93</v>
      </c>
      <c r="Z102" s="525"/>
      <c r="AA102" s="228">
        <v>11.2</v>
      </c>
      <c r="AB102" s="33" t="s">
        <v>138</v>
      </c>
    </row>
    <row r="103" spans="1:28" x14ac:dyDescent="0.25">
      <c r="A103" s="35">
        <v>4182</v>
      </c>
      <c r="N103" s="43">
        <v>0.98</v>
      </c>
      <c r="P103" s="34">
        <v>42471</v>
      </c>
      <c r="W103" s="39">
        <v>94</v>
      </c>
      <c r="Z103" s="525"/>
      <c r="AA103" s="228">
        <v>11.3</v>
      </c>
      <c r="AB103" s="33" t="s">
        <v>138</v>
      </c>
    </row>
    <row r="104" spans="1:28" x14ac:dyDescent="0.25">
      <c r="A104" s="35">
        <v>4210</v>
      </c>
      <c r="N104" s="43">
        <v>0.99</v>
      </c>
      <c r="P104" s="34">
        <v>42472</v>
      </c>
      <c r="W104" s="39">
        <v>95</v>
      </c>
      <c r="Z104" s="525"/>
      <c r="AA104" s="228">
        <v>11.4</v>
      </c>
      <c r="AB104" s="33" t="s">
        <v>138</v>
      </c>
    </row>
    <row r="105" spans="1:28" x14ac:dyDescent="0.25">
      <c r="A105" s="35">
        <v>4212</v>
      </c>
      <c r="N105" s="43">
        <v>1</v>
      </c>
      <c r="P105" s="34">
        <v>42473</v>
      </c>
      <c r="W105" s="39">
        <v>96</v>
      </c>
      <c r="Z105" s="525"/>
      <c r="AA105" s="228">
        <v>11.5</v>
      </c>
      <c r="AB105" s="33" t="s">
        <v>138</v>
      </c>
    </row>
    <row r="106" spans="1:28" x14ac:dyDescent="0.25">
      <c r="A106" s="35">
        <v>4215</v>
      </c>
      <c r="P106" s="34">
        <v>42474</v>
      </c>
      <c r="W106" s="39">
        <v>97</v>
      </c>
      <c r="Z106" s="525"/>
      <c r="AA106" s="228">
        <v>11.6</v>
      </c>
      <c r="AB106" s="33" t="s">
        <v>138</v>
      </c>
    </row>
    <row r="107" spans="1:28" x14ac:dyDescent="0.25">
      <c r="A107" s="35">
        <v>4220</v>
      </c>
      <c r="P107" s="34">
        <v>42475</v>
      </c>
      <c r="W107" s="39">
        <v>98</v>
      </c>
      <c r="Z107" s="525" t="s">
        <v>163</v>
      </c>
      <c r="AA107" s="228">
        <v>11.7</v>
      </c>
      <c r="AB107" s="33" t="s">
        <v>138</v>
      </c>
    </row>
    <row r="108" spans="1:28" x14ac:dyDescent="0.25">
      <c r="A108" s="35">
        <v>4222</v>
      </c>
      <c r="P108" s="34">
        <v>42476</v>
      </c>
      <c r="W108" s="39">
        <v>99</v>
      </c>
      <c r="Z108" s="525"/>
      <c r="AA108" s="228">
        <v>11.8</v>
      </c>
      <c r="AB108" s="33" t="s">
        <v>138</v>
      </c>
    </row>
    <row r="109" spans="1:28" x14ac:dyDescent="0.25">
      <c r="A109" s="35">
        <v>4225</v>
      </c>
      <c r="P109" s="34">
        <v>42477</v>
      </c>
      <c r="W109" s="39">
        <v>100</v>
      </c>
      <c r="Z109" s="525"/>
      <c r="AA109" s="228">
        <v>11.9</v>
      </c>
      <c r="AB109" s="33" t="s">
        <v>138</v>
      </c>
    </row>
    <row r="110" spans="1:28" x14ac:dyDescent="0.25">
      <c r="A110" s="35">
        <v>4225</v>
      </c>
      <c r="P110" s="34">
        <v>42478</v>
      </c>
      <c r="W110" s="39">
        <v>101</v>
      </c>
      <c r="Z110" s="525"/>
      <c r="AA110" s="228">
        <v>12</v>
      </c>
      <c r="AB110" s="33" t="s">
        <v>138</v>
      </c>
    </row>
    <row r="111" spans="1:28" x14ac:dyDescent="0.25">
      <c r="A111" s="35"/>
      <c r="P111" s="34">
        <v>42479</v>
      </c>
      <c r="W111" s="39">
        <v>102</v>
      </c>
      <c r="Z111" s="525"/>
      <c r="AA111" s="228">
        <v>12.1</v>
      </c>
      <c r="AB111" s="33" t="s">
        <v>138</v>
      </c>
    </row>
    <row r="112" spans="1:28" x14ac:dyDescent="0.25">
      <c r="P112" s="34">
        <v>42480</v>
      </c>
      <c r="W112" s="39">
        <v>103</v>
      </c>
      <c r="Z112" s="525"/>
      <c r="AA112" s="228">
        <v>12.2</v>
      </c>
      <c r="AB112" s="33" t="s">
        <v>138</v>
      </c>
    </row>
    <row r="113" spans="1:28" x14ac:dyDescent="0.25">
      <c r="A113" s="35" t="s">
        <v>164</v>
      </c>
      <c r="P113" s="34">
        <v>42481</v>
      </c>
      <c r="W113" s="39">
        <v>104</v>
      </c>
      <c r="Z113" s="525"/>
      <c r="AA113" s="228">
        <v>12.3</v>
      </c>
      <c r="AB113" s="33" t="s">
        <v>138</v>
      </c>
    </row>
    <row r="114" spans="1:28" x14ac:dyDescent="0.25">
      <c r="A114" s="35" t="s">
        <v>165</v>
      </c>
      <c r="P114" s="34">
        <v>42482</v>
      </c>
      <c r="W114" s="39">
        <v>105</v>
      </c>
      <c r="Z114" s="525"/>
      <c r="AA114" s="228">
        <v>12.4</v>
      </c>
      <c r="AB114" s="33" t="s">
        <v>138</v>
      </c>
    </row>
    <row r="115" spans="1:28" x14ac:dyDescent="0.25">
      <c r="A115" s="35" t="s">
        <v>166</v>
      </c>
      <c r="P115" s="34">
        <v>42483</v>
      </c>
      <c r="W115" s="39">
        <v>106</v>
      </c>
      <c r="Z115" s="525"/>
      <c r="AA115" s="228">
        <v>12.5</v>
      </c>
      <c r="AB115" s="33" t="s">
        <v>138</v>
      </c>
    </row>
    <row r="116" spans="1:28" ht="24" x14ac:dyDescent="0.25">
      <c r="A116" s="35" t="s">
        <v>167</v>
      </c>
      <c r="P116" s="34">
        <v>42484</v>
      </c>
      <c r="W116" s="39">
        <v>107</v>
      </c>
      <c r="Z116" s="525"/>
      <c r="AA116" s="228">
        <v>12.6</v>
      </c>
      <c r="AB116" s="33" t="s">
        <v>138</v>
      </c>
    </row>
    <row r="117" spans="1:28" x14ac:dyDescent="0.25">
      <c r="A117" s="44" t="s">
        <v>168</v>
      </c>
      <c r="P117" s="34">
        <v>42485</v>
      </c>
      <c r="W117" s="39">
        <v>108</v>
      </c>
      <c r="Z117" s="525"/>
      <c r="AA117" s="228">
        <v>12.7</v>
      </c>
      <c r="AB117" s="33" t="s">
        <v>138</v>
      </c>
    </row>
    <row r="118" spans="1:28" x14ac:dyDescent="0.25">
      <c r="A118" s="37" t="s">
        <v>169</v>
      </c>
      <c r="P118" s="34">
        <v>42486</v>
      </c>
      <c r="W118" s="39">
        <v>109</v>
      </c>
      <c r="Z118" s="525"/>
      <c r="AA118" s="228">
        <v>12.8</v>
      </c>
      <c r="AB118" s="33" t="s">
        <v>138</v>
      </c>
    </row>
    <row r="119" spans="1:28" x14ac:dyDescent="0.25">
      <c r="A119" s="35" t="s">
        <v>170</v>
      </c>
      <c r="P119" s="34">
        <v>42487</v>
      </c>
      <c r="W119" s="39">
        <v>110</v>
      </c>
      <c r="Z119" s="525"/>
      <c r="AA119" s="228">
        <v>12.9</v>
      </c>
      <c r="AB119" s="33" t="s">
        <v>138</v>
      </c>
    </row>
    <row r="120" spans="1:28" x14ac:dyDescent="0.25">
      <c r="A120" s="35" t="s">
        <v>171</v>
      </c>
      <c r="P120" s="34">
        <v>42488</v>
      </c>
      <c r="W120" s="39">
        <v>111</v>
      </c>
      <c r="Z120" s="525"/>
      <c r="AA120" s="228">
        <v>13</v>
      </c>
      <c r="AB120" s="33" t="s">
        <v>138</v>
      </c>
    </row>
    <row r="121" spans="1:28" x14ac:dyDescent="0.25">
      <c r="A121" s="38" t="s">
        <v>172</v>
      </c>
      <c r="P121" s="34">
        <v>42489</v>
      </c>
      <c r="W121" s="39">
        <v>112</v>
      </c>
      <c r="Z121" s="525"/>
      <c r="AA121" s="228">
        <v>13.1</v>
      </c>
      <c r="AB121" s="33" t="s">
        <v>138</v>
      </c>
    </row>
    <row r="122" spans="1:28" x14ac:dyDescent="0.25">
      <c r="A122" s="35" t="s">
        <v>173</v>
      </c>
      <c r="P122" s="34">
        <v>42490</v>
      </c>
      <c r="W122" s="39">
        <v>113</v>
      </c>
      <c r="Z122" s="525"/>
      <c r="AA122" s="228">
        <v>13.2</v>
      </c>
      <c r="AB122" s="33" t="s">
        <v>138</v>
      </c>
    </row>
    <row r="123" spans="1:28" x14ac:dyDescent="0.25">
      <c r="A123" s="35" t="s">
        <v>174</v>
      </c>
      <c r="P123" s="34">
        <v>42491</v>
      </c>
      <c r="W123" s="39">
        <v>114</v>
      </c>
      <c r="Z123" s="525"/>
      <c r="AA123" s="228">
        <v>13.3</v>
      </c>
      <c r="AB123" s="33" t="s">
        <v>138</v>
      </c>
    </row>
    <row r="124" spans="1:28" x14ac:dyDescent="0.25">
      <c r="A124" s="35" t="s">
        <v>175</v>
      </c>
      <c r="P124" s="34">
        <v>42492</v>
      </c>
      <c r="W124" s="39">
        <v>115</v>
      </c>
      <c r="Z124" s="525"/>
      <c r="AA124" s="228">
        <v>13.4</v>
      </c>
      <c r="AB124" s="33" t="s">
        <v>138</v>
      </c>
    </row>
    <row r="125" spans="1:28" x14ac:dyDescent="0.25">
      <c r="A125" s="35" t="s">
        <v>176</v>
      </c>
      <c r="P125" s="34">
        <v>42493</v>
      </c>
      <c r="W125" s="39">
        <v>116</v>
      </c>
      <c r="Z125" s="525"/>
      <c r="AA125" s="228">
        <v>13.5</v>
      </c>
      <c r="AB125" s="33" t="s">
        <v>138</v>
      </c>
    </row>
    <row r="126" spans="1:28" x14ac:dyDescent="0.25">
      <c r="A126" s="35" t="s">
        <v>177</v>
      </c>
      <c r="P126" s="34">
        <v>42494</v>
      </c>
      <c r="W126" s="39">
        <v>117</v>
      </c>
      <c r="Z126" s="525"/>
      <c r="AA126" s="228">
        <v>13.6</v>
      </c>
      <c r="AB126" s="33" t="s">
        <v>138</v>
      </c>
    </row>
    <row r="127" spans="1:28" x14ac:dyDescent="0.25">
      <c r="A127" s="35" t="s">
        <v>178</v>
      </c>
      <c r="P127" s="34">
        <v>42495</v>
      </c>
      <c r="W127" s="39">
        <v>118</v>
      </c>
      <c r="Z127" s="525"/>
      <c r="AA127" s="228">
        <v>13.7</v>
      </c>
      <c r="AB127" s="33" t="s">
        <v>138</v>
      </c>
    </row>
    <row r="128" spans="1:28" x14ac:dyDescent="0.25">
      <c r="A128" s="35" t="s">
        <v>179</v>
      </c>
      <c r="P128" s="34">
        <v>42496</v>
      </c>
      <c r="W128" s="39">
        <v>119</v>
      </c>
      <c r="Z128" s="525"/>
      <c r="AA128" s="228">
        <v>13.8</v>
      </c>
      <c r="AB128" s="33" t="s">
        <v>138</v>
      </c>
    </row>
    <row r="129" spans="1:28" x14ac:dyDescent="0.25">
      <c r="A129" s="35" t="s">
        <v>180</v>
      </c>
      <c r="P129" s="34">
        <v>42497</v>
      </c>
      <c r="W129" s="39">
        <v>120</v>
      </c>
      <c r="Z129" s="525"/>
      <c r="AA129" s="228">
        <v>13.9</v>
      </c>
      <c r="AB129" s="33" t="s">
        <v>138</v>
      </c>
    </row>
    <row r="130" spans="1:28" x14ac:dyDescent="0.25">
      <c r="A130" s="35" t="s">
        <v>181</v>
      </c>
      <c r="P130" s="34">
        <v>42498</v>
      </c>
      <c r="W130" s="39">
        <v>121</v>
      </c>
      <c r="Z130" s="525"/>
      <c r="AA130" s="228">
        <v>14</v>
      </c>
      <c r="AB130" s="33" t="s">
        <v>138</v>
      </c>
    </row>
    <row r="131" spans="1:28" x14ac:dyDescent="0.25">
      <c r="A131" s="35" t="s">
        <v>182</v>
      </c>
      <c r="P131" s="34">
        <v>42499</v>
      </c>
      <c r="W131" s="39">
        <v>122</v>
      </c>
      <c r="Z131" s="525"/>
      <c r="AA131" s="228">
        <v>14.1</v>
      </c>
      <c r="AB131" s="33" t="s">
        <v>138</v>
      </c>
    </row>
    <row r="132" spans="1:28" x14ac:dyDescent="0.25">
      <c r="A132" s="35" t="s">
        <v>183</v>
      </c>
      <c r="P132" s="34">
        <v>42500</v>
      </c>
      <c r="W132" s="39">
        <v>123</v>
      </c>
      <c r="Z132" s="525"/>
      <c r="AA132" s="228">
        <v>14.2</v>
      </c>
      <c r="AB132" s="33" t="s">
        <v>138</v>
      </c>
    </row>
    <row r="133" spans="1:28" x14ac:dyDescent="0.25">
      <c r="A133" s="35" t="s">
        <v>184</v>
      </c>
      <c r="P133" s="34">
        <v>42501</v>
      </c>
      <c r="W133" s="39">
        <v>124</v>
      </c>
      <c r="Z133" s="525" t="s">
        <v>185</v>
      </c>
      <c r="AA133" s="228">
        <v>14.3</v>
      </c>
      <c r="AB133" s="33" t="s">
        <v>138</v>
      </c>
    </row>
    <row r="134" spans="1:28" x14ac:dyDescent="0.25">
      <c r="A134" s="35" t="s">
        <v>186</v>
      </c>
      <c r="P134" s="34">
        <v>42502</v>
      </c>
      <c r="W134" s="39">
        <v>125</v>
      </c>
      <c r="Z134" s="525"/>
      <c r="AA134" s="228">
        <v>14.4</v>
      </c>
      <c r="AB134" s="33" t="s">
        <v>138</v>
      </c>
    </row>
    <row r="135" spans="1:28" x14ac:dyDescent="0.25">
      <c r="A135" s="35" t="s">
        <v>187</v>
      </c>
      <c r="P135" s="34">
        <v>42503</v>
      </c>
      <c r="W135" s="39">
        <v>126</v>
      </c>
      <c r="Z135" s="525"/>
      <c r="AA135" s="228">
        <v>14.5</v>
      </c>
      <c r="AB135" s="33" t="s">
        <v>138</v>
      </c>
    </row>
    <row r="136" spans="1:28" x14ac:dyDescent="0.25">
      <c r="A136" s="35" t="s">
        <v>188</v>
      </c>
      <c r="P136" s="34">
        <v>42504</v>
      </c>
      <c r="W136" s="39">
        <v>127</v>
      </c>
      <c r="Z136" s="525"/>
      <c r="AA136" s="228">
        <v>14.6</v>
      </c>
      <c r="AB136" s="33" t="s">
        <v>138</v>
      </c>
    </row>
    <row r="137" spans="1:28" x14ac:dyDescent="0.25">
      <c r="A137" s="35" t="s">
        <v>189</v>
      </c>
      <c r="P137" s="34">
        <v>42505</v>
      </c>
      <c r="W137" s="39">
        <v>128</v>
      </c>
      <c r="Z137" s="525"/>
      <c r="AA137" s="228">
        <v>14.7</v>
      </c>
      <c r="AB137" s="33" t="s">
        <v>138</v>
      </c>
    </row>
    <row r="138" spans="1:28" x14ac:dyDescent="0.25">
      <c r="A138" s="35" t="s">
        <v>190</v>
      </c>
      <c r="P138" s="34">
        <v>42506</v>
      </c>
      <c r="W138" s="39">
        <v>129</v>
      </c>
      <c r="Z138" s="525"/>
      <c r="AA138" s="228">
        <v>14.8</v>
      </c>
      <c r="AB138" s="33" t="s">
        <v>138</v>
      </c>
    </row>
    <row r="139" spans="1:28" x14ac:dyDescent="0.25">
      <c r="A139" s="35" t="s">
        <v>190</v>
      </c>
      <c r="P139" s="34">
        <v>42507</v>
      </c>
      <c r="W139" s="39">
        <v>130</v>
      </c>
      <c r="Z139" s="525"/>
      <c r="AA139" s="228">
        <v>14.9</v>
      </c>
      <c r="AB139" s="33" t="s">
        <v>138</v>
      </c>
    </row>
    <row r="140" spans="1:28" x14ac:dyDescent="0.25">
      <c r="A140" s="42" t="s">
        <v>191</v>
      </c>
      <c r="P140" s="34">
        <v>42508</v>
      </c>
      <c r="W140" s="39">
        <v>131</v>
      </c>
      <c r="Z140" s="525"/>
      <c r="AA140" s="228">
        <v>15</v>
      </c>
      <c r="AB140" s="33" t="s">
        <v>138</v>
      </c>
    </row>
    <row r="141" spans="1:28" x14ac:dyDescent="0.25">
      <c r="A141" s="35" t="s">
        <v>192</v>
      </c>
      <c r="P141" s="34">
        <v>42509</v>
      </c>
      <c r="W141" s="39">
        <v>132</v>
      </c>
      <c r="Z141" s="525"/>
      <c r="AA141" s="228">
        <v>15.1</v>
      </c>
      <c r="AB141" s="33" t="s">
        <v>138</v>
      </c>
    </row>
    <row r="142" spans="1:28" x14ac:dyDescent="0.25">
      <c r="A142" s="42" t="s">
        <v>193</v>
      </c>
      <c r="P142" s="34">
        <v>42510</v>
      </c>
      <c r="W142" s="39">
        <v>133</v>
      </c>
      <c r="Z142" s="525"/>
      <c r="AA142" s="228">
        <v>15.2</v>
      </c>
      <c r="AB142" s="33" t="s">
        <v>138</v>
      </c>
    </row>
    <row r="143" spans="1:28" x14ac:dyDescent="0.25">
      <c r="A143" s="35" t="s">
        <v>194</v>
      </c>
      <c r="P143" s="34">
        <v>42511</v>
      </c>
      <c r="W143" s="39">
        <v>134</v>
      </c>
      <c r="Z143" s="525"/>
      <c r="AA143" s="228">
        <v>15.3</v>
      </c>
      <c r="AB143" s="33" t="s">
        <v>138</v>
      </c>
    </row>
    <row r="144" spans="1:28" x14ac:dyDescent="0.25">
      <c r="A144" s="35" t="s">
        <v>195</v>
      </c>
      <c r="P144" s="34">
        <v>42512</v>
      </c>
      <c r="W144" s="39">
        <v>135</v>
      </c>
      <c r="Z144" s="525"/>
      <c r="AA144" s="228">
        <v>15.4</v>
      </c>
      <c r="AB144" s="33" t="s">
        <v>138</v>
      </c>
    </row>
    <row r="145" spans="1:28" x14ac:dyDescent="0.25">
      <c r="A145" s="44" t="s">
        <v>196</v>
      </c>
      <c r="P145" s="34">
        <v>42513</v>
      </c>
      <c r="W145" s="39">
        <v>136</v>
      </c>
      <c r="Z145" s="525"/>
      <c r="AA145" s="228">
        <v>15.5</v>
      </c>
      <c r="AB145" s="33" t="s">
        <v>138</v>
      </c>
    </row>
    <row r="146" spans="1:28" x14ac:dyDescent="0.25">
      <c r="A146" s="35" t="s">
        <v>197</v>
      </c>
      <c r="P146" s="34">
        <v>42514</v>
      </c>
      <c r="W146" s="39">
        <v>137</v>
      </c>
      <c r="Z146" s="525"/>
      <c r="AA146" s="228">
        <v>15.6</v>
      </c>
      <c r="AB146" s="33" t="s">
        <v>138</v>
      </c>
    </row>
    <row r="147" spans="1:28" x14ac:dyDescent="0.25">
      <c r="A147" s="35" t="s">
        <v>198</v>
      </c>
      <c r="P147" s="34">
        <v>42515</v>
      </c>
      <c r="W147" s="39">
        <v>138</v>
      </c>
      <c r="Z147" s="525"/>
      <c r="AA147" s="228">
        <v>15.7</v>
      </c>
      <c r="AB147" s="33" t="s">
        <v>138</v>
      </c>
    </row>
    <row r="148" spans="1:28" x14ac:dyDescent="0.25">
      <c r="A148" s="35" t="s">
        <v>199</v>
      </c>
      <c r="P148" s="34">
        <v>42516</v>
      </c>
      <c r="W148" s="39">
        <v>139</v>
      </c>
      <c r="Z148" s="525"/>
      <c r="AA148" s="228">
        <v>15.8</v>
      </c>
      <c r="AB148" s="33" t="s">
        <v>138</v>
      </c>
    </row>
    <row r="149" spans="1:28" x14ac:dyDescent="0.25">
      <c r="A149" s="35" t="s">
        <v>200</v>
      </c>
      <c r="P149" s="34">
        <v>42517</v>
      </c>
      <c r="W149" s="39">
        <v>140</v>
      </c>
      <c r="Z149" s="525"/>
      <c r="AA149" s="228">
        <v>15.9</v>
      </c>
      <c r="AB149" s="33" t="s">
        <v>138</v>
      </c>
    </row>
    <row r="150" spans="1:28" x14ac:dyDescent="0.25">
      <c r="A150" s="35" t="s">
        <v>201</v>
      </c>
      <c r="P150" s="34">
        <v>42518</v>
      </c>
      <c r="W150" s="39">
        <v>141</v>
      </c>
      <c r="Z150" s="525"/>
      <c r="AA150" s="228">
        <v>16</v>
      </c>
      <c r="AB150" s="33" t="s">
        <v>138</v>
      </c>
    </row>
    <row r="151" spans="1:28" x14ac:dyDescent="0.25">
      <c r="A151" s="35" t="s">
        <v>202</v>
      </c>
      <c r="P151" s="34">
        <v>42519</v>
      </c>
      <c r="W151" s="39">
        <v>142</v>
      </c>
      <c r="Z151" s="525"/>
      <c r="AA151" s="228">
        <v>16.100000000000001</v>
      </c>
      <c r="AB151" s="33" t="s">
        <v>138</v>
      </c>
    </row>
    <row r="152" spans="1:28" x14ac:dyDescent="0.25">
      <c r="A152" s="35" t="s">
        <v>203</v>
      </c>
      <c r="P152" s="34">
        <v>42520</v>
      </c>
      <c r="W152" s="39">
        <v>143</v>
      </c>
      <c r="Z152" s="525"/>
      <c r="AA152" s="228">
        <v>16.2</v>
      </c>
      <c r="AB152" s="33" t="s">
        <v>138</v>
      </c>
    </row>
    <row r="153" spans="1:28" x14ac:dyDescent="0.25">
      <c r="A153" s="35" t="s">
        <v>204</v>
      </c>
      <c r="P153" s="34">
        <v>42521</v>
      </c>
      <c r="W153" s="39">
        <v>144</v>
      </c>
      <c r="Z153" s="525"/>
      <c r="AA153" s="228">
        <v>16.3</v>
      </c>
      <c r="AB153" s="33" t="s">
        <v>138</v>
      </c>
    </row>
    <row r="154" spans="1:28" x14ac:dyDescent="0.25">
      <c r="A154" s="35" t="s">
        <v>205</v>
      </c>
      <c r="P154" s="34">
        <v>42522</v>
      </c>
      <c r="W154" s="39">
        <v>145</v>
      </c>
      <c r="Z154" s="525"/>
      <c r="AA154" s="228">
        <v>16.399999999999999</v>
      </c>
      <c r="AB154" s="33" t="s">
        <v>138</v>
      </c>
    </row>
    <row r="155" spans="1:28" x14ac:dyDescent="0.25">
      <c r="A155" s="35" t="s">
        <v>206</v>
      </c>
      <c r="P155" s="34">
        <v>42523</v>
      </c>
      <c r="W155" s="39">
        <v>146</v>
      </c>
      <c r="Z155" s="525"/>
      <c r="AA155" s="228">
        <v>16.5</v>
      </c>
      <c r="AB155" s="33" t="s">
        <v>138</v>
      </c>
    </row>
    <row r="156" spans="1:28" x14ac:dyDescent="0.25">
      <c r="A156" s="35" t="s">
        <v>207</v>
      </c>
      <c r="P156" s="34">
        <v>42524</v>
      </c>
      <c r="W156" s="39">
        <v>147</v>
      </c>
      <c r="Z156" s="525"/>
      <c r="AA156" s="228">
        <v>16.600000000000001</v>
      </c>
      <c r="AB156" s="33" t="s">
        <v>138</v>
      </c>
    </row>
    <row r="157" spans="1:28" x14ac:dyDescent="0.25">
      <c r="A157" s="35" t="s">
        <v>208</v>
      </c>
      <c r="P157" s="34">
        <v>42525</v>
      </c>
      <c r="W157" s="39">
        <v>148</v>
      </c>
      <c r="Z157" s="525"/>
      <c r="AA157" s="228">
        <v>16.7</v>
      </c>
      <c r="AB157" s="33" t="s">
        <v>138</v>
      </c>
    </row>
    <row r="158" spans="1:28" x14ac:dyDescent="0.25">
      <c r="A158" s="45" t="s">
        <v>209</v>
      </c>
      <c r="P158" s="34">
        <v>42526</v>
      </c>
      <c r="W158" s="39">
        <v>149</v>
      </c>
      <c r="Z158" s="525"/>
      <c r="AA158" s="228">
        <v>16.8</v>
      </c>
      <c r="AB158" s="33" t="s">
        <v>138</v>
      </c>
    </row>
    <row r="159" spans="1:28" x14ac:dyDescent="0.25">
      <c r="A159" s="35" t="s">
        <v>210</v>
      </c>
      <c r="P159" s="34">
        <v>42527</v>
      </c>
      <c r="W159" s="39">
        <v>150</v>
      </c>
      <c r="Z159" s="525" t="s">
        <v>211</v>
      </c>
      <c r="AA159" s="228">
        <v>16.899999999999999</v>
      </c>
      <c r="AB159" s="33" t="s">
        <v>138</v>
      </c>
    </row>
    <row r="160" spans="1:28" x14ac:dyDescent="0.25">
      <c r="A160" s="35" t="s">
        <v>212</v>
      </c>
      <c r="P160" s="34">
        <v>42528</v>
      </c>
      <c r="W160" s="39">
        <v>151</v>
      </c>
      <c r="Z160" s="525"/>
      <c r="AA160" s="228">
        <v>17</v>
      </c>
      <c r="AB160" s="33" t="s">
        <v>138</v>
      </c>
    </row>
    <row r="161" spans="1:28" x14ac:dyDescent="0.25">
      <c r="A161" s="35" t="s">
        <v>213</v>
      </c>
      <c r="P161" s="34">
        <v>42529</v>
      </c>
      <c r="W161" s="39">
        <v>152</v>
      </c>
      <c r="Z161" s="525"/>
      <c r="AA161" s="228">
        <v>17.100000000000001</v>
      </c>
      <c r="AB161" s="33" t="s">
        <v>138</v>
      </c>
    </row>
    <row r="162" spans="1:28" x14ac:dyDescent="0.25">
      <c r="A162" s="35" t="s">
        <v>214</v>
      </c>
      <c r="P162" s="34">
        <v>42530</v>
      </c>
      <c r="W162" s="39">
        <v>153</v>
      </c>
      <c r="Z162" s="525"/>
      <c r="AA162" s="228">
        <v>17.2</v>
      </c>
      <c r="AB162" s="33" t="s">
        <v>138</v>
      </c>
    </row>
    <row r="163" spans="1:28" x14ac:dyDescent="0.25">
      <c r="A163" s="35" t="s">
        <v>215</v>
      </c>
      <c r="P163" s="34">
        <v>42531</v>
      </c>
      <c r="W163" s="39">
        <v>154</v>
      </c>
      <c r="Z163" s="525"/>
      <c r="AA163" s="228">
        <v>17.3</v>
      </c>
      <c r="AB163" s="33" t="s">
        <v>138</v>
      </c>
    </row>
    <row r="164" spans="1:28" x14ac:dyDescent="0.25">
      <c r="A164" s="35" t="s">
        <v>216</v>
      </c>
      <c r="P164" s="34">
        <v>42532</v>
      </c>
      <c r="W164" s="39">
        <v>155</v>
      </c>
      <c r="Z164" s="525"/>
      <c r="AA164" s="228">
        <v>17.399999999999999</v>
      </c>
      <c r="AB164" s="33" t="s">
        <v>138</v>
      </c>
    </row>
    <row r="165" spans="1:28" x14ac:dyDescent="0.25">
      <c r="A165" s="35" t="s">
        <v>217</v>
      </c>
      <c r="P165" s="34">
        <v>42533</v>
      </c>
      <c r="W165" s="39">
        <v>156</v>
      </c>
      <c r="Z165" s="525"/>
      <c r="AA165" s="228">
        <v>17.5</v>
      </c>
      <c r="AB165" s="33" t="s">
        <v>138</v>
      </c>
    </row>
    <row r="166" spans="1:28" x14ac:dyDescent="0.25">
      <c r="A166" s="35" t="s">
        <v>218</v>
      </c>
      <c r="P166" s="34">
        <v>42534</v>
      </c>
      <c r="W166" s="39">
        <v>157</v>
      </c>
      <c r="Z166" s="525"/>
      <c r="AA166" s="228">
        <v>17.600000000000001</v>
      </c>
      <c r="AB166" s="33" t="s">
        <v>138</v>
      </c>
    </row>
    <row r="167" spans="1:28" x14ac:dyDescent="0.25">
      <c r="A167" s="35" t="s">
        <v>219</v>
      </c>
      <c r="P167" s="34">
        <v>42535</v>
      </c>
      <c r="W167" s="39">
        <v>158</v>
      </c>
      <c r="Z167" s="525"/>
      <c r="AA167" s="228">
        <v>17.7</v>
      </c>
      <c r="AB167" s="33" t="s">
        <v>138</v>
      </c>
    </row>
    <row r="168" spans="1:28" x14ac:dyDescent="0.25">
      <c r="A168" s="35" t="s">
        <v>220</v>
      </c>
      <c r="P168" s="34">
        <v>42536</v>
      </c>
      <c r="W168" s="39">
        <v>159</v>
      </c>
      <c r="Z168" s="525"/>
      <c r="AA168" s="228">
        <v>17.8</v>
      </c>
      <c r="AB168" s="33" t="s">
        <v>138</v>
      </c>
    </row>
    <row r="169" spans="1:28" x14ac:dyDescent="0.25">
      <c r="A169" s="35" t="s">
        <v>221</v>
      </c>
      <c r="P169" s="34">
        <v>42537</v>
      </c>
      <c r="W169" s="39">
        <v>160</v>
      </c>
      <c r="Z169" s="525"/>
      <c r="AA169" s="228">
        <v>17.899999999999999</v>
      </c>
      <c r="AB169" s="33" t="s">
        <v>138</v>
      </c>
    </row>
    <row r="170" spans="1:28" x14ac:dyDescent="0.25">
      <c r="A170" s="35" t="s">
        <v>222</v>
      </c>
      <c r="P170" s="34">
        <v>42538</v>
      </c>
      <c r="W170" s="39">
        <v>161</v>
      </c>
      <c r="Z170" s="525"/>
      <c r="AA170" s="228">
        <v>18</v>
      </c>
      <c r="AB170" s="33" t="s">
        <v>138</v>
      </c>
    </row>
    <row r="171" spans="1:28" x14ac:dyDescent="0.25">
      <c r="A171" s="35" t="s">
        <v>223</v>
      </c>
      <c r="P171" s="34">
        <v>42539</v>
      </c>
      <c r="W171" s="39">
        <v>162</v>
      </c>
      <c r="Z171" s="525"/>
      <c r="AA171" s="228">
        <v>18.100000000000001</v>
      </c>
      <c r="AB171" s="33" t="s">
        <v>138</v>
      </c>
    </row>
    <row r="172" spans="1:28" x14ac:dyDescent="0.25">
      <c r="A172" s="35" t="s">
        <v>224</v>
      </c>
      <c r="P172" s="34">
        <v>42540</v>
      </c>
      <c r="W172" s="39">
        <v>163</v>
      </c>
      <c r="Z172" s="525"/>
      <c r="AA172" s="228">
        <v>18.2</v>
      </c>
      <c r="AB172" s="33" t="s">
        <v>138</v>
      </c>
    </row>
    <row r="173" spans="1:28" x14ac:dyDescent="0.25">
      <c r="A173" s="35" t="s">
        <v>225</v>
      </c>
      <c r="P173" s="34">
        <v>42541</v>
      </c>
      <c r="W173" s="39">
        <v>164</v>
      </c>
      <c r="Z173" s="525"/>
      <c r="AA173" s="228">
        <v>18.3</v>
      </c>
      <c r="AB173" s="33" t="s">
        <v>138</v>
      </c>
    </row>
    <row r="174" spans="1:28" x14ac:dyDescent="0.25">
      <c r="A174" s="35" t="s">
        <v>226</v>
      </c>
      <c r="P174" s="34">
        <v>42542</v>
      </c>
      <c r="W174" s="39">
        <v>165</v>
      </c>
      <c r="Z174" s="525"/>
      <c r="AA174" s="228">
        <v>18.399999999999999</v>
      </c>
      <c r="AB174" s="33" t="s">
        <v>138</v>
      </c>
    </row>
    <row r="175" spans="1:28" x14ac:dyDescent="0.25">
      <c r="A175" s="35" t="s">
        <v>227</v>
      </c>
      <c r="P175" s="34">
        <v>42543</v>
      </c>
      <c r="W175" s="39">
        <v>166</v>
      </c>
      <c r="Z175" s="525"/>
      <c r="AA175" s="228">
        <v>18.5</v>
      </c>
      <c r="AB175" s="33" t="s">
        <v>138</v>
      </c>
    </row>
    <row r="176" spans="1:28" x14ac:dyDescent="0.25">
      <c r="A176" s="35" t="s">
        <v>228</v>
      </c>
      <c r="P176" s="34">
        <v>42544</v>
      </c>
      <c r="W176" s="39">
        <v>167</v>
      </c>
      <c r="Z176" s="525"/>
      <c r="AA176" s="228">
        <v>18.600000000000001</v>
      </c>
      <c r="AB176" s="33" t="s">
        <v>138</v>
      </c>
    </row>
    <row r="177" spans="1:28" x14ac:dyDescent="0.25">
      <c r="A177" s="35" t="s">
        <v>229</v>
      </c>
      <c r="P177" s="34">
        <v>42545</v>
      </c>
      <c r="W177" s="39">
        <v>168</v>
      </c>
      <c r="Z177" s="525"/>
      <c r="AA177" s="228">
        <v>18.7</v>
      </c>
      <c r="AB177" s="33" t="s">
        <v>138</v>
      </c>
    </row>
    <row r="178" spans="1:28" x14ac:dyDescent="0.25">
      <c r="A178" s="35" t="s">
        <v>230</v>
      </c>
      <c r="P178" s="34">
        <v>42546</v>
      </c>
      <c r="W178" s="39">
        <v>169</v>
      </c>
      <c r="Z178" s="525"/>
      <c r="AA178" s="228">
        <v>18.8</v>
      </c>
      <c r="AB178" s="33" t="s">
        <v>138</v>
      </c>
    </row>
    <row r="179" spans="1:28" x14ac:dyDescent="0.25">
      <c r="A179" s="35" t="s">
        <v>231</v>
      </c>
      <c r="P179" s="34">
        <v>42547</v>
      </c>
      <c r="W179" s="39">
        <v>170</v>
      </c>
      <c r="Z179" s="525"/>
      <c r="AA179" s="228">
        <v>18.899999999999999</v>
      </c>
      <c r="AB179" s="33" t="s">
        <v>138</v>
      </c>
    </row>
    <row r="180" spans="1:28" x14ac:dyDescent="0.25">
      <c r="A180" s="35" t="s">
        <v>232</v>
      </c>
      <c r="P180" s="34">
        <v>42548</v>
      </c>
      <c r="W180" s="39">
        <v>171</v>
      </c>
      <c r="Z180" s="525"/>
      <c r="AA180" s="228">
        <v>19</v>
      </c>
      <c r="AB180" s="33" t="s">
        <v>138</v>
      </c>
    </row>
    <row r="181" spans="1:28" x14ac:dyDescent="0.25">
      <c r="A181" s="35" t="s">
        <v>233</v>
      </c>
      <c r="P181" s="34">
        <v>42549</v>
      </c>
      <c r="W181" s="39">
        <v>172</v>
      </c>
      <c r="Z181" s="525"/>
      <c r="AA181" s="228">
        <v>19.100000000000001</v>
      </c>
      <c r="AB181" s="33" t="s">
        <v>138</v>
      </c>
    </row>
    <row r="182" spans="1:28" x14ac:dyDescent="0.25">
      <c r="A182" s="35" t="s">
        <v>234</v>
      </c>
      <c r="P182" s="34">
        <v>42550</v>
      </c>
      <c r="W182" s="39">
        <v>173</v>
      </c>
      <c r="Z182" s="525"/>
      <c r="AA182" s="228">
        <v>19.2</v>
      </c>
      <c r="AB182" s="33" t="s">
        <v>138</v>
      </c>
    </row>
    <row r="183" spans="1:28" x14ac:dyDescent="0.25">
      <c r="A183" s="35" t="s">
        <v>235</v>
      </c>
      <c r="P183" s="34">
        <v>42551</v>
      </c>
      <c r="W183" s="39">
        <v>174</v>
      </c>
      <c r="Z183" s="525"/>
      <c r="AA183" s="228">
        <v>19.3</v>
      </c>
      <c r="AB183" s="33" t="s">
        <v>138</v>
      </c>
    </row>
    <row r="184" spans="1:28" x14ac:dyDescent="0.25">
      <c r="A184" s="35" t="s">
        <v>236</v>
      </c>
      <c r="P184" s="34">
        <v>42552</v>
      </c>
      <c r="W184" s="39">
        <v>175</v>
      </c>
      <c r="Z184" s="525"/>
      <c r="AA184" s="228">
        <v>19.399999999999999</v>
      </c>
      <c r="AB184" s="33" t="s">
        <v>138</v>
      </c>
    </row>
    <row r="185" spans="1:28" x14ac:dyDescent="0.25">
      <c r="A185" s="35" t="s">
        <v>237</v>
      </c>
      <c r="P185" s="34">
        <v>42553</v>
      </c>
      <c r="W185" s="39">
        <v>176</v>
      </c>
      <c r="Z185" s="525" t="s">
        <v>238</v>
      </c>
      <c r="AA185" s="228">
        <v>19.5</v>
      </c>
      <c r="AB185" s="33" t="s">
        <v>138</v>
      </c>
    </row>
    <row r="186" spans="1:28" x14ac:dyDescent="0.25">
      <c r="A186" s="35" t="s">
        <v>239</v>
      </c>
      <c r="P186" s="34">
        <v>42554</v>
      </c>
      <c r="W186" s="39">
        <v>177</v>
      </c>
      <c r="Z186" s="525"/>
      <c r="AA186" s="228">
        <v>19.600000000000001</v>
      </c>
      <c r="AB186" s="33" t="s">
        <v>138</v>
      </c>
    </row>
    <row r="187" spans="1:28" x14ac:dyDescent="0.25">
      <c r="A187" s="35" t="s">
        <v>240</v>
      </c>
      <c r="P187" s="34">
        <v>42555</v>
      </c>
      <c r="W187" s="39">
        <v>178</v>
      </c>
      <c r="Z187" s="525"/>
      <c r="AA187" s="228">
        <v>19.7</v>
      </c>
      <c r="AB187" s="33" t="s">
        <v>138</v>
      </c>
    </row>
    <row r="188" spans="1:28" x14ac:dyDescent="0.25">
      <c r="A188" s="35" t="s">
        <v>241</v>
      </c>
      <c r="P188" s="34">
        <v>42556</v>
      </c>
      <c r="W188" s="39">
        <v>179</v>
      </c>
      <c r="Z188" s="525"/>
      <c r="AA188" s="228">
        <v>19.8</v>
      </c>
      <c r="AB188" s="33" t="s">
        <v>138</v>
      </c>
    </row>
    <row r="189" spans="1:28" x14ac:dyDescent="0.25">
      <c r="A189" s="35" t="s">
        <v>242</v>
      </c>
      <c r="P189" s="34">
        <v>42557</v>
      </c>
      <c r="W189" s="39">
        <v>180</v>
      </c>
      <c r="Z189" s="525"/>
      <c r="AA189" s="228">
        <v>19.899999999999999</v>
      </c>
      <c r="AB189" s="33" t="s">
        <v>138</v>
      </c>
    </row>
    <row r="190" spans="1:28" x14ac:dyDescent="0.25">
      <c r="A190" s="35" t="s">
        <v>243</v>
      </c>
      <c r="P190" s="34">
        <v>42558</v>
      </c>
      <c r="W190" s="39">
        <v>181</v>
      </c>
      <c r="Z190" s="525"/>
      <c r="AA190" s="228">
        <v>20</v>
      </c>
      <c r="AB190" s="33" t="s">
        <v>138</v>
      </c>
    </row>
    <row r="191" spans="1:28" x14ac:dyDescent="0.25">
      <c r="A191" s="35" t="s">
        <v>244</v>
      </c>
      <c r="P191" s="34">
        <v>42559</v>
      </c>
      <c r="W191" s="39">
        <v>182</v>
      </c>
      <c r="Z191" s="525"/>
      <c r="AA191" s="228">
        <v>20.100000000000001</v>
      </c>
      <c r="AB191" s="33" t="s">
        <v>138</v>
      </c>
    </row>
    <row r="192" spans="1:28" x14ac:dyDescent="0.25">
      <c r="A192" s="35" t="s">
        <v>245</v>
      </c>
      <c r="P192" s="34">
        <v>42560</v>
      </c>
      <c r="W192" s="39">
        <v>183</v>
      </c>
      <c r="Z192" s="525"/>
      <c r="AA192" s="228">
        <v>20.2</v>
      </c>
      <c r="AB192" s="33" t="s">
        <v>138</v>
      </c>
    </row>
    <row r="193" spans="1:28" x14ac:dyDescent="0.25">
      <c r="A193" s="35" t="s">
        <v>246</v>
      </c>
      <c r="P193" s="34">
        <v>42561</v>
      </c>
      <c r="W193" s="39">
        <v>184</v>
      </c>
      <c r="Z193" s="525"/>
      <c r="AA193" s="228">
        <v>20.3</v>
      </c>
      <c r="AB193" s="33" t="s">
        <v>138</v>
      </c>
    </row>
    <row r="194" spans="1:28" x14ac:dyDescent="0.25">
      <c r="A194" s="35" t="s">
        <v>247</v>
      </c>
      <c r="P194" s="34">
        <v>42562</v>
      </c>
      <c r="W194" s="39">
        <v>185</v>
      </c>
      <c r="Z194" s="525"/>
      <c r="AA194" s="228">
        <v>20.399999999999999</v>
      </c>
      <c r="AB194" s="33" t="s">
        <v>138</v>
      </c>
    </row>
    <row r="195" spans="1:28" x14ac:dyDescent="0.25">
      <c r="A195" s="46" t="s">
        <v>248</v>
      </c>
      <c r="P195" s="34">
        <v>42563</v>
      </c>
      <c r="W195" s="39">
        <v>186</v>
      </c>
      <c r="Z195" s="525"/>
      <c r="AA195" s="228">
        <v>20.5</v>
      </c>
      <c r="AB195" s="33" t="s">
        <v>138</v>
      </c>
    </row>
    <row r="196" spans="1:28" x14ac:dyDescent="0.25">
      <c r="A196" s="35" t="s">
        <v>249</v>
      </c>
      <c r="P196" s="34">
        <v>42564</v>
      </c>
      <c r="W196" s="39">
        <v>187</v>
      </c>
      <c r="Z196" s="525"/>
      <c r="AA196" s="228">
        <v>20.6</v>
      </c>
      <c r="AB196" s="33" t="s">
        <v>138</v>
      </c>
    </row>
    <row r="197" spans="1:28" x14ac:dyDescent="0.25">
      <c r="A197" s="35" t="s">
        <v>250</v>
      </c>
      <c r="P197" s="34">
        <v>42565</v>
      </c>
      <c r="W197" s="39">
        <v>188</v>
      </c>
      <c r="Z197" s="525"/>
      <c r="AA197" s="228">
        <v>20.7</v>
      </c>
      <c r="AB197" s="33" t="s">
        <v>138</v>
      </c>
    </row>
    <row r="198" spans="1:28" x14ac:dyDescent="0.25">
      <c r="A198" s="35" t="s">
        <v>251</v>
      </c>
      <c r="P198" s="34">
        <v>42566</v>
      </c>
      <c r="W198" s="39">
        <v>189</v>
      </c>
      <c r="Z198" s="525"/>
      <c r="AA198" s="228">
        <v>20.8</v>
      </c>
      <c r="AB198" s="33" t="s">
        <v>138</v>
      </c>
    </row>
    <row r="199" spans="1:28" x14ac:dyDescent="0.25">
      <c r="A199" s="35" t="s">
        <v>252</v>
      </c>
      <c r="P199" s="34">
        <v>42567</v>
      </c>
      <c r="W199" s="39">
        <v>190</v>
      </c>
      <c r="Z199" s="525"/>
      <c r="AA199" s="228">
        <v>20.9</v>
      </c>
      <c r="AB199" s="33" t="s">
        <v>138</v>
      </c>
    </row>
    <row r="200" spans="1:28" x14ac:dyDescent="0.25">
      <c r="A200" s="35" t="s">
        <v>253</v>
      </c>
      <c r="P200" s="34">
        <v>42568</v>
      </c>
      <c r="W200" s="39">
        <v>191</v>
      </c>
      <c r="Z200" s="525"/>
      <c r="AA200" s="228">
        <v>21</v>
      </c>
      <c r="AB200" s="33" t="s">
        <v>138</v>
      </c>
    </row>
    <row r="201" spans="1:28" x14ac:dyDescent="0.25">
      <c r="A201" s="35" t="s">
        <v>254</v>
      </c>
      <c r="P201" s="34">
        <v>42569</v>
      </c>
      <c r="W201" s="39">
        <v>192</v>
      </c>
      <c r="Z201" s="525"/>
      <c r="AA201" s="228">
        <v>21.1</v>
      </c>
      <c r="AB201" s="33" t="s">
        <v>138</v>
      </c>
    </row>
    <row r="202" spans="1:28" x14ac:dyDescent="0.25">
      <c r="A202" s="35" t="s">
        <v>255</v>
      </c>
      <c r="P202" s="34">
        <v>42570</v>
      </c>
      <c r="W202" s="39">
        <v>193</v>
      </c>
      <c r="Z202" s="525"/>
      <c r="AA202" s="228">
        <v>21.2</v>
      </c>
      <c r="AB202" s="33" t="s">
        <v>138</v>
      </c>
    </row>
    <row r="203" spans="1:28" x14ac:dyDescent="0.25">
      <c r="A203" s="35" t="s">
        <v>256</v>
      </c>
      <c r="P203" s="34">
        <v>42571</v>
      </c>
      <c r="W203" s="39">
        <v>194</v>
      </c>
      <c r="Z203" s="525"/>
      <c r="AA203" s="228">
        <v>21.3</v>
      </c>
      <c r="AB203" s="33" t="s">
        <v>138</v>
      </c>
    </row>
    <row r="204" spans="1:28" x14ac:dyDescent="0.25">
      <c r="A204" s="35" t="s">
        <v>257</v>
      </c>
      <c r="P204" s="34">
        <v>42572</v>
      </c>
      <c r="W204" s="39">
        <v>195</v>
      </c>
      <c r="Z204" s="525"/>
      <c r="AA204" s="228">
        <v>21.4</v>
      </c>
      <c r="AB204" s="33" t="s">
        <v>138</v>
      </c>
    </row>
    <row r="205" spans="1:28" x14ac:dyDescent="0.25">
      <c r="A205" s="35" t="s">
        <v>258</v>
      </c>
      <c r="P205" s="34">
        <v>42573</v>
      </c>
      <c r="W205" s="39">
        <v>196</v>
      </c>
      <c r="Z205" s="525"/>
      <c r="AA205" s="228">
        <v>21.5</v>
      </c>
      <c r="AB205" s="33" t="s">
        <v>138</v>
      </c>
    </row>
    <row r="206" spans="1:28" x14ac:dyDescent="0.25">
      <c r="A206" s="35" t="s">
        <v>259</v>
      </c>
      <c r="P206" s="34">
        <v>42574</v>
      </c>
      <c r="W206" s="39">
        <v>197</v>
      </c>
      <c r="Z206" s="525"/>
      <c r="AA206" s="228">
        <v>21.6</v>
      </c>
      <c r="AB206" s="33" t="s">
        <v>138</v>
      </c>
    </row>
    <row r="207" spans="1:28" x14ac:dyDescent="0.25">
      <c r="A207" s="35" t="s">
        <v>260</v>
      </c>
      <c r="P207" s="34">
        <v>42575</v>
      </c>
      <c r="W207" s="39">
        <v>198</v>
      </c>
      <c r="Z207" s="525"/>
      <c r="AA207" s="228">
        <v>21.7</v>
      </c>
      <c r="AB207" s="33" t="s">
        <v>138</v>
      </c>
    </row>
    <row r="208" spans="1:28" x14ac:dyDescent="0.25">
      <c r="A208" s="35" t="s">
        <v>261</v>
      </c>
      <c r="P208" s="34">
        <v>42576</v>
      </c>
      <c r="W208" s="39">
        <v>199</v>
      </c>
      <c r="Z208" s="525"/>
      <c r="AA208" s="228">
        <v>21.8</v>
      </c>
      <c r="AB208" s="33" t="s">
        <v>138</v>
      </c>
    </row>
    <row r="209" spans="1:34" x14ac:dyDescent="0.25">
      <c r="A209" s="35" t="s">
        <v>262</v>
      </c>
      <c r="P209" s="34">
        <v>42577</v>
      </c>
      <c r="W209" s="39">
        <v>200</v>
      </c>
      <c r="Z209" s="525"/>
      <c r="AA209" s="228">
        <v>21.9</v>
      </c>
      <c r="AB209" s="33" t="s">
        <v>138</v>
      </c>
    </row>
    <row r="210" spans="1:34" ht="24" x14ac:dyDescent="0.25">
      <c r="A210" s="35" t="s">
        <v>263</v>
      </c>
      <c r="P210" s="34">
        <v>42578</v>
      </c>
      <c r="W210" s="39">
        <v>201</v>
      </c>
      <c r="Z210" s="525"/>
      <c r="AA210" s="228">
        <v>22</v>
      </c>
      <c r="AB210" s="33" t="s">
        <v>138</v>
      </c>
    </row>
    <row r="211" spans="1:34" ht="24" x14ac:dyDescent="0.25">
      <c r="A211" s="35" t="s">
        <v>264</v>
      </c>
      <c r="P211" s="34">
        <v>42579</v>
      </c>
      <c r="W211" s="39">
        <v>202</v>
      </c>
      <c r="Z211" s="246" t="s">
        <v>265</v>
      </c>
      <c r="AA211" s="228">
        <v>22.1</v>
      </c>
      <c r="AB211" s="33" t="s">
        <v>138</v>
      </c>
    </row>
    <row r="212" spans="1:34" x14ac:dyDescent="0.25">
      <c r="A212" s="35" t="s">
        <v>266</v>
      </c>
      <c r="P212" s="34">
        <v>42580</v>
      </c>
      <c r="W212" s="39">
        <v>203</v>
      </c>
      <c r="Z212" s="246"/>
      <c r="AA212" s="228">
        <v>22.2</v>
      </c>
      <c r="AB212" s="33" t="s">
        <v>138</v>
      </c>
    </row>
    <row r="213" spans="1:34" x14ac:dyDescent="0.25">
      <c r="A213" s="35" t="s">
        <v>267</v>
      </c>
      <c r="P213" s="34">
        <v>42581</v>
      </c>
      <c r="W213" s="39">
        <v>204</v>
      </c>
      <c r="Z213" s="246"/>
      <c r="AA213" s="228">
        <v>22.3</v>
      </c>
      <c r="AB213" s="33" t="s">
        <v>138</v>
      </c>
    </row>
    <row r="214" spans="1:34" x14ac:dyDescent="0.25">
      <c r="A214" s="35" t="s">
        <v>268</v>
      </c>
      <c r="P214" s="34">
        <v>42582</v>
      </c>
      <c r="W214" s="39">
        <v>205</v>
      </c>
      <c r="Z214" s="246"/>
      <c r="AA214" s="228">
        <v>22.4</v>
      </c>
      <c r="AB214" s="33" t="s">
        <v>138</v>
      </c>
    </row>
    <row r="215" spans="1:34" x14ac:dyDescent="0.25">
      <c r="P215" s="34">
        <v>42583</v>
      </c>
      <c r="W215" s="39">
        <v>206</v>
      </c>
      <c r="Z215" s="246"/>
      <c r="AA215" s="228">
        <v>22.5</v>
      </c>
      <c r="AB215" s="33" t="s">
        <v>138</v>
      </c>
    </row>
    <row r="216" spans="1:34" x14ac:dyDescent="0.25">
      <c r="P216" s="34">
        <v>42584</v>
      </c>
      <c r="W216" s="39">
        <v>207</v>
      </c>
      <c r="Z216" s="246"/>
      <c r="AA216" s="228">
        <v>22.6</v>
      </c>
      <c r="AB216" s="33" t="s">
        <v>138</v>
      </c>
    </row>
    <row r="217" spans="1:34" x14ac:dyDescent="0.25">
      <c r="P217" s="34">
        <v>42585</v>
      </c>
      <c r="W217" s="39">
        <v>208</v>
      </c>
      <c r="Z217" s="246"/>
      <c r="AA217" s="228">
        <v>22.7</v>
      </c>
      <c r="AB217" s="33" t="s">
        <v>138</v>
      </c>
    </row>
    <row r="218" spans="1:34" x14ac:dyDescent="0.25">
      <c r="P218" s="34">
        <v>42586</v>
      </c>
      <c r="W218" s="39">
        <v>209</v>
      </c>
      <c r="Z218" s="246"/>
      <c r="AA218" s="228">
        <v>22.8</v>
      </c>
      <c r="AB218" s="33" t="s">
        <v>138</v>
      </c>
    </row>
    <row r="219" spans="1:34" ht="45" x14ac:dyDescent="0.25">
      <c r="A219" s="47" t="s">
        <v>269</v>
      </c>
      <c r="B219" s="47" t="s">
        <v>270</v>
      </c>
      <c r="C219" s="47" t="s">
        <v>271</v>
      </c>
      <c r="D219" s="47" t="s">
        <v>272</v>
      </c>
      <c r="E219" s="47" t="s">
        <v>273</v>
      </c>
      <c r="Q219" s="34">
        <v>42587</v>
      </c>
      <c r="X219" s="39">
        <v>210</v>
      </c>
      <c r="AA219" s="234"/>
      <c r="AB219" s="148">
        <v>22.9</v>
      </c>
      <c r="AC219" s="33" t="s">
        <v>138</v>
      </c>
    </row>
    <row r="220" spans="1:34" ht="45" x14ac:dyDescent="0.25">
      <c r="A220" s="48"/>
      <c r="B220" s="48"/>
      <c r="C220" s="48"/>
      <c r="D220" s="48"/>
      <c r="E220" s="48"/>
      <c r="Q220" s="34">
        <v>42588</v>
      </c>
      <c r="X220" s="39">
        <v>211</v>
      </c>
      <c r="AA220" s="234"/>
      <c r="AB220" s="148">
        <v>23</v>
      </c>
      <c r="AC220" s="33" t="s">
        <v>138</v>
      </c>
      <c r="AF220" s="48"/>
      <c r="AG220" s="48"/>
      <c r="AH220" s="48"/>
    </row>
    <row r="221" spans="1:34" ht="102" x14ac:dyDescent="0.25">
      <c r="A221" s="49" t="s">
        <v>140</v>
      </c>
      <c r="B221" s="49" t="s">
        <v>274</v>
      </c>
      <c r="C221" s="49" t="str">
        <f>A221&amp;B221</f>
        <v xml:space="preserve">ASESOROrientación a resultados </v>
      </c>
      <c r="D221" s="49" t="s">
        <v>275</v>
      </c>
      <c r="E221" s="49" t="s">
        <v>276</v>
      </c>
      <c r="H221" s="33" t="s">
        <v>269</v>
      </c>
      <c r="I221" s="33" t="s">
        <v>277</v>
      </c>
      <c r="Q221" s="34">
        <v>42589</v>
      </c>
      <c r="X221" s="39">
        <v>212</v>
      </c>
      <c r="AA221" s="234"/>
      <c r="AB221" s="148">
        <v>23.1</v>
      </c>
      <c r="AC221" s="33" t="s">
        <v>138</v>
      </c>
    </row>
    <row r="222" spans="1:34" ht="114.75" x14ac:dyDescent="0.25">
      <c r="A222" s="49" t="s">
        <v>140</v>
      </c>
      <c r="B222" s="49" t="s">
        <v>278</v>
      </c>
      <c r="C222" s="49" t="str">
        <f t="shared" ref="C222:C250" si="0">A222&amp;B222</f>
        <v>ASESOROrientación al usuario y al ciudadano</v>
      </c>
      <c r="D222" s="49" t="s">
        <v>279</v>
      </c>
      <c r="E222" s="49" t="s">
        <v>280</v>
      </c>
      <c r="H222" s="33" t="s">
        <v>144</v>
      </c>
      <c r="Q222" s="34">
        <v>42590</v>
      </c>
      <c r="X222" s="39">
        <v>213</v>
      </c>
      <c r="AA222" s="234"/>
      <c r="AB222" s="148">
        <v>23.2</v>
      </c>
      <c r="AC222" s="33" t="s">
        <v>138</v>
      </c>
    </row>
    <row r="223" spans="1:34" ht="63.75" x14ac:dyDescent="0.25">
      <c r="A223" s="49" t="s">
        <v>140</v>
      </c>
      <c r="B223" s="49" t="s">
        <v>281</v>
      </c>
      <c r="C223" s="49" t="str">
        <f t="shared" si="0"/>
        <v>ASESORCompromiso con la Organización</v>
      </c>
      <c r="D223" s="49" t="s">
        <v>282</v>
      </c>
      <c r="E223" s="49" t="s">
        <v>283</v>
      </c>
      <c r="Q223" s="34">
        <v>42591</v>
      </c>
      <c r="X223" s="39">
        <v>214</v>
      </c>
      <c r="AA223" s="234"/>
      <c r="AB223" s="148">
        <v>23.3</v>
      </c>
      <c r="AC223" s="33" t="s">
        <v>138</v>
      </c>
      <c r="AE223" s="147" t="s">
        <v>269</v>
      </c>
      <c r="AF223" s="144" t="s">
        <v>277</v>
      </c>
      <c r="AG223" s="144" t="s">
        <v>284</v>
      </c>
      <c r="AH223" s="144" t="s">
        <v>285</v>
      </c>
    </row>
    <row r="224" spans="1:34" ht="172.5" customHeight="1" x14ac:dyDescent="0.25">
      <c r="A224" s="49" t="s">
        <v>140</v>
      </c>
      <c r="B224" s="49" t="s">
        <v>286</v>
      </c>
      <c r="C224" s="49" t="str">
        <f t="shared" si="0"/>
        <v>ASESORExperticia profesional</v>
      </c>
      <c r="D224" s="49" t="s">
        <v>287</v>
      </c>
      <c r="E224" s="49" t="s">
        <v>288</v>
      </c>
      <c r="Q224" s="34">
        <v>42592</v>
      </c>
      <c r="X224" s="39">
        <v>215</v>
      </c>
      <c r="AA224" s="234"/>
      <c r="AB224" s="148">
        <v>23.4</v>
      </c>
      <c r="AC224" s="33" t="s">
        <v>138</v>
      </c>
      <c r="AE224" s="143" t="s">
        <v>140</v>
      </c>
      <c r="AF224" s="145" t="s">
        <v>289</v>
      </c>
      <c r="AG224" s="145" t="s">
        <v>287</v>
      </c>
      <c r="AH224" s="145" t="s">
        <v>288</v>
      </c>
    </row>
    <row r="225" spans="1:34" ht="124.5" customHeight="1" x14ac:dyDescent="0.25">
      <c r="A225" s="49" t="s">
        <v>140</v>
      </c>
      <c r="B225" s="49" t="s">
        <v>290</v>
      </c>
      <c r="C225" s="49" t="str">
        <f t="shared" si="0"/>
        <v>ASESORConocimiento del entorno</v>
      </c>
      <c r="D225" s="49" t="s">
        <v>291</v>
      </c>
      <c r="E225" s="49" t="s">
        <v>292</v>
      </c>
      <c r="Q225" s="34">
        <v>42593</v>
      </c>
      <c r="X225" s="39">
        <v>216</v>
      </c>
      <c r="AA225" s="234"/>
      <c r="AB225" s="148">
        <v>23.5</v>
      </c>
      <c r="AC225" s="33" t="s">
        <v>138</v>
      </c>
      <c r="AE225" s="143" t="s">
        <v>140</v>
      </c>
      <c r="AF225" s="145" t="s">
        <v>290</v>
      </c>
      <c r="AG225" s="145" t="s">
        <v>291</v>
      </c>
      <c r="AH225" s="145" t="s">
        <v>292</v>
      </c>
    </row>
    <row r="226" spans="1:34" ht="98.25" customHeight="1" x14ac:dyDescent="0.25">
      <c r="A226" s="49" t="s">
        <v>140</v>
      </c>
      <c r="B226" s="49" t="s">
        <v>293</v>
      </c>
      <c r="C226" s="49" t="str">
        <f t="shared" si="0"/>
        <v>ASESORConstrucción de relaciones</v>
      </c>
      <c r="D226" s="49" t="s">
        <v>294</v>
      </c>
      <c r="E226" s="49" t="s">
        <v>295</v>
      </c>
      <c r="Q226" s="34">
        <v>42594</v>
      </c>
      <c r="X226" s="39">
        <v>217</v>
      </c>
      <c r="AA226" s="234"/>
      <c r="AB226" s="148">
        <v>23.6</v>
      </c>
      <c r="AC226" s="33" t="s">
        <v>138</v>
      </c>
      <c r="AE226" s="143" t="s">
        <v>140</v>
      </c>
      <c r="AF226" s="145" t="s">
        <v>293</v>
      </c>
      <c r="AG226" s="145" t="s">
        <v>294</v>
      </c>
      <c r="AH226" s="145" t="s">
        <v>295</v>
      </c>
    </row>
    <row r="227" spans="1:34" ht="306" x14ac:dyDescent="0.25">
      <c r="A227" s="49" t="s">
        <v>140</v>
      </c>
      <c r="B227" s="49" t="s">
        <v>296</v>
      </c>
      <c r="C227" s="49" t="str">
        <f t="shared" si="0"/>
        <v>ASESORIniciativa</v>
      </c>
      <c r="D227" s="49" t="s">
        <v>297</v>
      </c>
      <c r="E227" s="49" t="s">
        <v>298</v>
      </c>
      <c r="Q227" s="34">
        <v>42595</v>
      </c>
      <c r="X227" s="39">
        <v>218</v>
      </c>
      <c r="AA227" s="234"/>
      <c r="AB227" s="148">
        <v>23.7</v>
      </c>
      <c r="AC227" s="33" t="s">
        <v>138</v>
      </c>
      <c r="AE227" s="143" t="s">
        <v>140</v>
      </c>
      <c r="AF227" s="145" t="s">
        <v>296</v>
      </c>
      <c r="AG227" s="145" t="s">
        <v>297</v>
      </c>
      <c r="AH227" s="145" t="s">
        <v>298</v>
      </c>
    </row>
    <row r="228" spans="1:34" ht="102" x14ac:dyDescent="0.25">
      <c r="A228" s="49" t="s">
        <v>144</v>
      </c>
      <c r="B228" s="49" t="s">
        <v>274</v>
      </c>
      <c r="C228" s="49" t="str">
        <f t="shared" si="0"/>
        <v xml:space="preserve">PROFESIONALOrientación a resultados </v>
      </c>
      <c r="D228" s="49" t="s">
        <v>275</v>
      </c>
      <c r="E228" s="49" t="s">
        <v>276</v>
      </c>
      <c r="H228" s="33" t="s">
        <v>269</v>
      </c>
      <c r="I228" s="33" t="s">
        <v>277</v>
      </c>
      <c r="Q228" s="34">
        <v>42589</v>
      </c>
      <c r="X228" s="39">
        <v>212</v>
      </c>
      <c r="AA228" s="234"/>
      <c r="AB228" s="148">
        <v>23.1</v>
      </c>
      <c r="AC228" s="33" t="s">
        <v>138</v>
      </c>
    </row>
    <row r="229" spans="1:34" ht="114.75" x14ac:dyDescent="0.25">
      <c r="A229" s="49" t="s">
        <v>144</v>
      </c>
      <c r="B229" s="49" t="s">
        <v>278</v>
      </c>
      <c r="C229" s="49" t="str">
        <f t="shared" si="0"/>
        <v>PROFESIONALOrientación al usuario y al ciudadano</v>
      </c>
      <c r="D229" s="49" t="s">
        <v>279</v>
      </c>
      <c r="E229" s="49" t="s">
        <v>280</v>
      </c>
      <c r="H229" s="33" t="s">
        <v>140</v>
      </c>
      <c r="Q229" s="34">
        <v>42590</v>
      </c>
      <c r="X229" s="39">
        <v>213</v>
      </c>
      <c r="AA229" s="234"/>
      <c r="AB229" s="148">
        <v>23.2</v>
      </c>
      <c r="AC229" s="33" t="s">
        <v>138</v>
      </c>
    </row>
    <row r="230" spans="1:34" ht="63.75" x14ac:dyDescent="0.25">
      <c r="A230" s="49" t="s">
        <v>144</v>
      </c>
      <c r="B230" s="49" t="s">
        <v>281</v>
      </c>
      <c r="C230" s="49" t="str">
        <f t="shared" si="0"/>
        <v>PROFESIONALCompromiso con la Organización</v>
      </c>
      <c r="D230" s="49" t="s">
        <v>282</v>
      </c>
      <c r="E230" s="49" t="s">
        <v>283</v>
      </c>
      <c r="Q230" s="34">
        <v>42591</v>
      </c>
      <c r="X230" s="39">
        <v>214</v>
      </c>
      <c r="AA230" s="234"/>
      <c r="AB230" s="148">
        <v>23.3</v>
      </c>
      <c r="AC230" s="33" t="s">
        <v>138</v>
      </c>
      <c r="AE230" s="147" t="s">
        <v>269</v>
      </c>
      <c r="AF230" s="144" t="s">
        <v>277</v>
      </c>
      <c r="AG230" s="144" t="s">
        <v>284</v>
      </c>
      <c r="AH230" s="144" t="s">
        <v>285</v>
      </c>
    </row>
    <row r="231" spans="1:34" ht="206.25" customHeight="1" x14ac:dyDescent="0.25">
      <c r="A231" s="49" t="s">
        <v>144</v>
      </c>
      <c r="B231" s="49" t="s">
        <v>299</v>
      </c>
      <c r="C231" s="49" t="str">
        <f t="shared" si="0"/>
        <v>PROFESIONALAprendizaje Continuo</v>
      </c>
      <c r="D231" s="49" t="s">
        <v>300</v>
      </c>
      <c r="E231" s="49" t="s">
        <v>301</v>
      </c>
      <c r="Q231" s="34">
        <v>42596</v>
      </c>
      <c r="X231" s="39">
        <v>219</v>
      </c>
      <c r="AA231" s="234"/>
      <c r="AB231" s="148">
        <v>23.8</v>
      </c>
      <c r="AC231" s="33" t="s">
        <v>138</v>
      </c>
      <c r="AE231" s="143" t="s">
        <v>140</v>
      </c>
      <c r="AF231" s="145" t="s">
        <v>274</v>
      </c>
      <c r="AG231" s="145" t="s">
        <v>275</v>
      </c>
      <c r="AH231" s="145" t="s">
        <v>276</v>
      </c>
    </row>
    <row r="232" spans="1:34" ht="181.5" customHeight="1" x14ac:dyDescent="0.25">
      <c r="A232" s="49" t="s">
        <v>144</v>
      </c>
      <c r="B232" s="49" t="s">
        <v>286</v>
      </c>
      <c r="C232" s="49" t="str">
        <f t="shared" si="0"/>
        <v>PROFESIONALExperticia profesional</v>
      </c>
      <c r="D232" s="49" t="s">
        <v>302</v>
      </c>
      <c r="E232" s="49" t="s">
        <v>303</v>
      </c>
      <c r="Q232" s="34">
        <v>42597</v>
      </c>
      <c r="X232" s="39">
        <v>220</v>
      </c>
      <c r="AA232" s="234"/>
      <c r="AB232" s="148">
        <v>23.9</v>
      </c>
      <c r="AC232" s="33" t="s">
        <v>138</v>
      </c>
      <c r="AE232" s="143" t="s">
        <v>140</v>
      </c>
      <c r="AF232" s="145" t="s">
        <v>278</v>
      </c>
      <c r="AG232" s="145" t="s">
        <v>279</v>
      </c>
      <c r="AH232" s="145" t="s">
        <v>304</v>
      </c>
    </row>
    <row r="233" spans="1:34" ht="171" customHeight="1" x14ac:dyDescent="0.25">
      <c r="A233" s="49" t="s">
        <v>144</v>
      </c>
      <c r="B233" s="49" t="s">
        <v>305</v>
      </c>
      <c r="C233" s="49" t="str">
        <f t="shared" si="0"/>
        <v>PROFESIONALTrabajo en equipo y Colaboración</v>
      </c>
      <c r="D233" s="49" t="s">
        <v>306</v>
      </c>
      <c r="E233" s="33" t="s">
        <v>307</v>
      </c>
      <c r="Q233" s="34">
        <v>42598</v>
      </c>
      <c r="X233" s="39">
        <v>221</v>
      </c>
      <c r="AA233" s="234"/>
      <c r="AB233" s="148">
        <v>24</v>
      </c>
      <c r="AC233" s="33" t="s">
        <v>138</v>
      </c>
      <c r="AE233" s="143" t="s">
        <v>140</v>
      </c>
      <c r="AF233" s="145" t="s">
        <v>281</v>
      </c>
      <c r="AG233" s="145" t="s">
        <v>282</v>
      </c>
      <c r="AH233" s="145" t="s">
        <v>283</v>
      </c>
    </row>
    <row r="234" spans="1:34" ht="139.5" customHeight="1" x14ac:dyDescent="0.25">
      <c r="A234" s="49" t="s">
        <v>144</v>
      </c>
      <c r="B234" s="49" t="s">
        <v>308</v>
      </c>
      <c r="C234" s="49" t="str">
        <f t="shared" si="0"/>
        <v>PROFESIONALCreatividad e Innovación</v>
      </c>
      <c r="D234" s="49" t="s">
        <v>309</v>
      </c>
      <c r="E234" s="49" t="s">
        <v>310</v>
      </c>
      <c r="Q234" s="34">
        <v>42599</v>
      </c>
      <c r="X234" s="39">
        <v>222</v>
      </c>
      <c r="AA234" s="234"/>
      <c r="AB234" s="148">
        <v>24.1</v>
      </c>
      <c r="AC234" s="33" t="s">
        <v>138</v>
      </c>
      <c r="AE234" s="143" t="s">
        <v>144</v>
      </c>
      <c r="AF234" s="145" t="s">
        <v>299</v>
      </c>
      <c r="AG234" s="145" t="s">
        <v>300</v>
      </c>
      <c r="AH234" s="145" t="s">
        <v>301</v>
      </c>
    </row>
    <row r="235" spans="1:34" ht="226.5" customHeight="1" x14ac:dyDescent="0.25">
      <c r="A235" s="49" t="s">
        <v>144</v>
      </c>
      <c r="B235" s="49" t="s">
        <v>311</v>
      </c>
      <c r="C235" s="49" t="str">
        <f t="shared" si="0"/>
        <v>PROFESIONALLiderazgo de Grupos de Trabajo (personal a cargo)</v>
      </c>
      <c r="D235" s="49" t="s">
        <v>312</v>
      </c>
      <c r="E235" s="49" t="s">
        <v>313</v>
      </c>
      <c r="Q235" s="34">
        <v>42600</v>
      </c>
      <c r="X235" s="39">
        <v>223</v>
      </c>
      <c r="AA235" s="234"/>
      <c r="AB235" s="148">
        <v>24.2</v>
      </c>
      <c r="AC235" s="33" t="s">
        <v>138</v>
      </c>
      <c r="AE235" s="143" t="s">
        <v>144</v>
      </c>
      <c r="AF235" s="145" t="s">
        <v>286</v>
      </c>
      <c r="AG235" s="145" t="s">
        <v>302</v>
      </c>
      <c r="AH235" s="145" t="s">
        <v>314</v>
      </c>
    </row>
    <row r="236" spans="1:34" ht="169.5" customHeight="1" x14ac:dyDescent="0.25">
      <c r="A236" s="49" t="s">
        <v>144</v>
      </c>
      <c r="B236" s="49" t="s">
        <v>315</v>
      </c>
      <c r="C236" s="49" t="str">
        <f t="shared" si="0"/>
        <v>PROFESIONALToma de decisiones (personal a cargo)</v>
      </c>
      <c r="D236" s="49" t="s">
        <v>316</v>
      </c>
      <c r="E236" s="49" t="s">
        <v>317</v>
      </c>
      <c r="Q236" s="34">
        <v>42601</v>
      </c>
      <c r="X236" s="39">
        <v>224</v>
      </c>
      <c r="AA236" s="234"/>
      <c r="AB236" s="148">
        <v>24.3</v>
      </c>
      <c r="AC236" s="33" t="s">
        <v>138</v>
      </c>
      <c r="AE236" s="143" t="s">
        <v>144</v>
      </c>
      <c r="AF236" s="145" t="s">
        <v>305</v>
      </c>
      <c r="AG236" s="145" t="s">
        <v>306</v>
      </c>
      <c r="AH236" s="146" t="s">
        <v>307</v>
      </c>
    </row>
    <row r="237" spans="1:34" ht="102" x14ac:dyDescent="0.25">
      <c r="A237" s="49" t="s">
        <v>147</v>
      </c>
      <c r="B237" s="49" t="s">
        <v>274</v>
      </c>
      <c r="C237" s="49" t="str">
        <f t="shared" si="0"/>
        <v xml:space="preserve">TECNICOOrientación a resultados </v>
      </c>
      <c r="D237" s="49" t="s">
        <v>275</v>
      </c>
      <c r="E237" s="49" t="s">
        <v>276</v>
      </c>
      <c r="H237" s="33" t="s">
        <v>269</v>
      </c>
      <c r="I237" s="33" t="s">
        <v>277</v>
      </c>
      <c r="Q237" s="34">
        <v>42589</v>
      </c>
      <c r="X237" s="39">
        <v>212</v>
      </c>
      <c r="AA237" s="234"/>
      <c r="AB237" s="148">
        <v>23.1</v>
      </c>
      <c r="AC237" s="33" t="s">
        <v>138</v>
      </c>
    </row>
    <row r="238" spans="1:34" ht="114.75" x14ac:dyDescent="0.25">
      <c r="A238" s="49" t="s">
        <v>147</v>
      </c>
      <c r="B238" s="49" t="s">
        <v>278</v>
      </c>
      <c r="C238" s="49" t="str">
        <f t="shared" si="0"/>
        <v>TECNICOOrientación al usuario y al ciudadano</v>
      </c>
      <c r="D238" s="49" t="s">
        <v>279</v>
      </c>
      <c r="E238" s="49" t="s">
        <v>280</v>
      </c>
      <c r="H238" s="33" t="s">
        <v>140</v>
      </c>
      <c r="I238" s="33" t="s">
        <v>274</v>
      </c>
      <c r="Q238" s="34">
        <v>42590</v>
      </c>
      <c r="X238" s="39">
        <v>213</v>
      </c>
      <c r="AA238" s="234"/>
      <c r="AB238" s="148">
        <v>23.2</v>
      </c>
      <c r="AC238" s="33" t="s">
        <v>138</v>
      </c>
    </row>
    <row r="239" spans="1:34" ht="63.75" x14ac:dyDescent="0.25">
      <c r="A239" s="49" t="s">
        <v>147</v>
      </c>
      <c r="B239" s="49" t="s">
        <v>281</v>
      </c>
      <c r="C239" s="49" t="str">
        <f t="shared" si="0"/>
        <v>TECNICOCompromiso con la Organización</v>
      </c>
      <c r="D239" s="49" t="s">
        <v>282</v>
      </c>
      <c r="E239" s="49" t="s">
        <v>283</v>
      </c>
      <c r="Q239" s="34">
        <v>42591</v>
      </c>
      <c r="X239" s="39">
        <v>214</v>
      </c>
      <c r="AA239" s="234"/>
      <c r="AB239" s="148">
        <v>23.3</v>
      </c>
      <c r="AC239" s="33" t="s">
        <v>138</v>
      </c>
      <c r="AE239" s="147" t="s">
        <v>269</v>
      </c>
      <c r="AF239" s="144" t="s">
        <v>277</v>
      </c>
      <c r="AG239" s="144" t="s">
        <v>284</v>
      </c>
      <c r="AH239" s="144" t="s">
        <v>285</v>
      </c>
    </row>
    <row r="240" spans="1:34" ht="159.75" customHeight="1" x14ac:dyDescent="0.25">
      <c r="A240" s="49" t="s">
        <v>147</v>
      </c>
      <c r="B240" s="49" t="s">
        <v>318</v>
      </c>
      <c r="C240" s="49" t="str">
        <f t="shared" si="0"/>
        <v>TECNICOExperticia Técnica</v>
      </c>
      <c r="D240" s="49" t="s">
        <v>319</v>
      </c>
      <c r="E240" s="49" t="s">
        <v>320</v>
      </c>
      <c r="Q240" s="34">
        <v>42602</v>
      </c>
      <c r="X240" s="39">
        <v>225</v>
      </c>
      <c r="AA240" s="234"/>
      <c r="AB240" s="148">
        <v>24.4</v>
      </c>
      <c r="AC240" s="33" t="s">
        <v>138</v>
      </c>
      <c r="AE240" s="143" t="s">
        <v>144</v>
      </c>
      <c r="AF240" s="145" t="s">
        <v>308</v>
      </c>
      <c r="AG240" s="145" t="s">
        <v>309</v>
      </c>
      <c r="AH240" s="145" t="s">
        <v>310</v>
      </c>
    </row>
    <row r="241" spans="1:34" ht="150.75" customHeight="1" x14ac:dyDescent="0.25">
      <c r="A241" s="49" t="s">
        <v>147</v>
      </c>
      <c r="B241" s="49" t="s">
        <v>321</v>
      </c>
      <c r="C241" s="49" t="str">
        <f t="shared" si="0"/>
        <v>TECNICOTrabajo en equipo</v>
      </c>
      <c r="D241" s="49" t="s">
        <v>322</v>
      </c>
      <c r="E241" s="49" t="s">
        <v>323</v>
      </c>
      <c r="Q241" s="34">
        <v>42603</v>
      </c>
      <c r="X241" s="39">
        <v>226</v>
      </c>
      <c r="AA241" s="234"/>
      <c r="AB241" s="148">
        <v>24.5</v>
      </c>
      <c r="AC241" s="33" t="s">
        <v>138</v>
      </c>
      <c r="AE241" s="143" t="s">
        <v>144</v>
      </c>
      <c r="AF241" s="145" t="s">
        <v>274</v>
      </c>
      <c r="AG241" s="145" t="s">
        <v>275</v>
      </c>
      <c r="AH241" s="145" t="s">
        <v>276</v>
      </c>
    </row>
    <row r="242" spans="1:34" ht="151.5" customHeight="1" x14ac:dyDescent="0.25">
      <c r="A242" s="49" t="s">
        <v>147</v>
      </c>
      <c r="B242" s="49" t="s">
        <v>324</v>
      </c>
      <c r="C242" s="49" t="str">
        <f t="shared" si="0"/>
        <v>TECNICOCreatividad e innovación</v>
      </c>
      <c r="D242" s="49" t="s">
        <v>325</v>
      </c>
      <c r="E242" s="49" t="s">
        <v>326</v>
      </c>
      <c r="Q242" s="34">
        <v>42604</v>
      </c>
      <c r="X242" s="39">
        <v>227</v>
      </c>
      <c r="AA242" s="234"/>
      <c r="AB242" s="148">
        <v>24.599999999999898</v>
      </c>
      <c r="AC242" s="33" t="s">
        <v>138</v>
      </c>
      <c r="AE242" s="143" t="s">
        <v>144</v>
      </c>
      <c r="AF242" s="145" t="s">
        <v>278</v>
      </c>
      <c r="AG242" s="145" t="s">
        <v>279</v>
      </c>
      <c r="AH242" s="145" t="s">
        <v>304</v>
      </c>
    </row>
    <row r="243" spans="1:34" ht="102" x14ac:dyDescent="0.25">
      <c r="A243" s="49" t="s">
        <v>149</v>
      </c>
      <c r="B243" s="49" t="s">
        <v>274</v>
      </c>
      <c r="C243" s="49" t="str">
        <f t="shared" si="0"/>
        <v xml:space="preserve">ASISTENCIALOrientación a resultados </v>
      </c>
      <c r="D243" s="49" t="s">
        <v>275</v>
      </c>
      <c r="E243" s="49" t="s">
        <v>276</v>
      </c>
      <c r="H243" s="33" t="s">
        <v>269</v>
      </c>
      <c r="I243" s="33" t="s">
        <v>277</v>
      </c>
      <c r="Q243" s="34">
        <v>42589</v>
      </c>
      <c r="X243" s="39">
        <v>212</v>
      </c>
      <c r="AA243" s="234"/>
      <c r="AB243" s="148">
        <v>23.1</v>
      </c>
      <c r="AC243" s="33" t="s">
        <v>138</v>
      </c>
    </row>
    <row r="244" spans="1:34" ht="114.75" x14ac:dyDescent="0.25">
      <c r="A244" s="49" t="s">
        <v>149</v>
      </c>
      <c r="B244" s="49" t="s">
        <v>278</v>
      </c>
      <c r="C244" s="49" t="str">
        <f t="shared" si="0"/>
        <v>ASISTENCIALOrientación al usuario y al ciudadano</v>
      </c>
      <c r="D244" s="49" t="s">
        <v>279</v>
      </c>
      <c r="E244" s="49" t="s">
        <v>280</v>
      </c>
      <c r="H244" s="33" t="s">
        <v>140</v>
      </c>
      <c r="Q244" s="34">
        <v>42590</v>
      </c>
      <c r="X244" s="39">
        <v>213</v>
      </c>
      <c r="AA244" s="234"/>
      <c r="AB244" s="148">
        <v>23.2</v>
      </c>
      <c r="AC244" s="33" t="s">
        <v>138</v>
      </c>
    </row>
    <row r="245" spans="1:34" ht="63.75" x14ac:dyDescent="0.25">
      <c r="A245" s="49" t="s">
        <v>149</v>
      </c>
      <c r="B245" s="49" t="s">
        <v>281</v>
      </c>
      <c r="C245" s="49" t="str">
        <f t="shared" si="0"/>
        <v>ASISTENCIALCompromiso con la Organización</v>
      </c>
      <c r="D245" s="49" t="s">
        <v>282</v>
      </c>
      <c r="E245" s="49" t="s">
        <v>283</v>
      </c>
      <c r="Q245" s="34">
        <v>42591</v>
      </c>
      <c r="X245" s="39">
        <v>214</v>
      </c>
      <c r="AA245" s="234"/>
      <c r="AB245" s="148">
        <v>23.3</v>
      </c>
      <c r="AC245" s="33" t="s">
        <v>138</v>
      </c>
      <c r="AE245" s="147" t="s">
        <v>269</v>
      </c>
      <c r="AF245" s="144" t="s">
        <v>277</v>
      </c>
      <c r="AG245" s="144" t="s">
        <v>284</v>
      </c>
      <c r="AH245" s="144" t="s">
        <v>285</v>
      </c>
    </row>
    <row r="246" spans="1:34" ht="141" customHeight="1" x14ac:dyDescent="0.25">
      <c r="A246" s="49" t="s">
        <v>149</v>
      </c>
      <c r="B246" s="49" t="s">
        <v>327</v>
      </c>
      <c r="C246" s="49" t="str">
        <f t="shared" si="0"/>
        <v>ASISTENCIALManejo de la información</v>
      </c>
      <c r="D246" s="49" t="s">
        <v>328</v>
      </c>
      <c r="E246" s="49" t="s">
        <v>329</v>
      </c>
      <c r="Q246" s="34">
        <v>42605</v>
      </c>
      <c r="X246" s="39">
        <v>228</v>
      </c>
      <c r="AA246" s="234" t="s">
        <v>330</v>
      </c>
      <c r="AB246" s="148">
        <v>24.6999999999999</v>
      </c>
      <c r="AC246" s="33" t="s">
        <v>138</v>
      </c>
      <c r="AE246" s="143" t="s">
        <v>144</v>
      </c>
      <c r="AF246" s="145" t="s">
        <v>281</v>
      </c>
      <c r="AG246" s="145" t="s">
        <v>282</v>
      </c>
      <c r="AH246" s="145" t="s">
        <v>283</v>
      </c>
    </row>
    <row r="247" spans="1:34" ht="154.5" customHeight="1" x14ac:dyDescent="0.25">
      <c r="A247" s="49" t="s">
        <v>149</v>
      </c>
      <c r="B247" s="49" t="s">
        <v>331</v>
      </c>
      <c r="C247" s="49" t="str">
        <f t="shared" si="0"/>
        <v>ASISTENCIALAdaptación al cambio</v>
      </c>
      <c r="D247" s="49" t="s">
        <v>332</v>
      </c>
      <c r="E247" s="49" t="s">
        <v>333</v>
      </c>
      <c r="Q247" s="34">
        <v>42606</v>
      </c>
      <c r="X247" s="39">
        <v>229</v>
      </c>
      <c r="AA247" s="234"/>
      <c r="AB247" s="148">
        <v>24.799999999999901</v>
      </c>
      <c r="AC247" s="33" t="s">
        <v>138</v>
      </c>
      <c r="AE247" s="143" t="s">
        <v>334</v>
      </c>
      <c r="AF247" s="145" t="s">
        <v>299</v>
      </c>
      <c r="AG247" s="145" t="s">
        <v>300</v>
      </c>
      <c r="AH247" s="145" t="s">
        <v>301</v>
      </c>
    </row>
    <row r="248" spans="1:34" ht="168" customHeight="1" x14ac:dyDescent="0.25">
      <c r="A248" s="49" t="s">
        <v>149</v>
      </c>
      <c r="B248" s="49" t="s">
        <v>335</v>
      </c>
      <c r="C248" s="49" t="str">
        <f t="shared" si="0"/>
        <v>ASISTENCIALDisciplina</v>
      </c>
      <c r="D248" s="49" t="s">
        <v>336</v>
      </c>
      <c r="E248" s="49" t="s">
        <v>337</v>
      </c>
      <c r="Q248" s="34">
        <v>42607</v>
      </c>
      <c r="X248" s="39">
        <v>230</v>
      </c>
      <c r="AA248" s="234"/>
      <c r="AB248" s="148">
        <v>24.899999999999899</v>
      </c>
      <c r="AC248" s="33" t="s">
        <v>138</v>
      </c>
      <c r="AE248" s="143" t="s">
        <v>334</v>
      </c>
      <c r="AF248" s="145" t="s">
        <v>286</v>
      </c>
      <c r="AG248" s="145" t="s">
        <v>302</v>
      </c>
      <c r="AH248" s="145" t="s">
        <v>314</v>
      </c>
    </row>
    <row r="249" spans="1:34" ht="71.25" customHeight="1" x14ac:dyDescent="0.25">
      <c r="A249" s="49" t="s">
        <v>149</v>
      </c>
      <c r="B249" s="49" t="s">
        <v>338</v>
      </c>
      <c r="C249" s="49" t="str">
        <f t="shared" si="0"/>
        <v>ASISTENCIALRelaciones Interpersonales</v>
      </c>
      <c r="D249" s="49" t="s">
        <v>339</v>
      </c>
      <c r="E249" s="49" t="s">
        <v>340</v>
      </c>
      <c r="Q249" s="34">
        <v>42608</v>
      </c>
      <c r="X249" s="39">
        <v>231</v>
      </c>
      <c r="AA249" s="234"/>
      <c r="AB249" s="148">
        <v>24.999999999999901</v>
      </c>
      <c r="AC249" s="33" t="s">
        <v>138</v>
      </c>
      <c r="AE249" s="143" t="s">
        <v>334</v>
      </c>
      <c r="AF249" s="145" t="s">
        <v>305</v>
      </c>
      <c r="AG249" s="145" t="s">
        <v>306</v>
      </c>
      <c r="AH249" s="146" t="s">
        <v>307</v>
      </c>
    </row>
    <row r="250" spans="1:34" ht="124.5" customHeight="1" x14ac:dyDescent="0.25">
      <c r="A250" s="49" t="s">
        <v>149</v>
      </c>
      <c r="B250" s="49" t="s">
        <v>341</v>
      </c>
      <c r="C250" s="49" t="str">
        <f t="shared" si="0"/>
        <v>ASISTENCIALColaboración</v>
      </c>
      <c r="D250" s="49" t="s">
        <v>342</v>
      </c>
      <c r="E250" s="49" t="s">
        <v>343</v>
      </c>
      <c r="Q250" s="34">
        <v>42609</v>
      </c>
      <c r="X250" s="39">
        <v>232</v>
      </c>
      <c r="AA250" s="234"/>
      <c r="AB250" s="148">
        <v>25.099999999999898</v>
      </c>
      <c r="AC250" s="33" t="s">
        <v>138</v>
      </c>
      <c r="AE250" s="143" t="s">
        <v>334</v>
      </c>
      <c r="AF250" s="145" t="s">
        <v>308</v>
      </c>
      <c r="AG250" s="145" t="s">
        <v>309</v>
      </c>
      <c r="AH250" s="145" t="s">
        <v>310</v>
      </c>
    </row>
    <row r="251" spans="1:34" ht="102" x14ac:dyDescent="0.25">
      <c r="P251" s="34">
        <v>42610</v>
      </c>
      <c r="W251" s="39">
        <v>233</v>
      </c>
      <c r="Z251" s="246"/>
      <c r="AA251" s="228">
        <v>25.1999999999999</v>
      </c>
      <c r="AB251" s="33" t="s">
        <v>138</v>
      </c>
      <c r="AD251" s="143" t="s">
        <v>334</v>
      </c>
      <c r="AE251" s="145" t="s">
        <v>274</v>
      </c>
      <c r="AF251" s="145" t="s">
        <v>275</v>
      </c>
      <c r="AG251" s="145" t="s">
        <v>276</v>
      </c>
    </row>
    <row r="252" spans="1:34" ht="127.5" x14ac:dyDescent="0.25">
      <c r="P252" s="34">
        <v>42611</v>
      </c>
      <c r="W252" s="39">
        <v>234</v>
      </c>
      <c r="Z252" s="246"/>
      <c r="AA252" s="228">
        <v>25.299999999999901</v>
      </c>
      <c r="AB252" s="33" t="s">
        <v>138</v>
      </c>
      <c r="AD252" s="143" t="s">
        <v>334</v>
      </c>
      <c r="AE252" s="145" t="s">
        <v>278</v>
      </c>
      <c r="AF252" s="145" t="s">
        <v>279</v>
      </c>
      <c r="AG252" s="145" t="s">
        <v>304</v>
      </c>
    </row>
    <row r="253" spans="1:34" ht="75" x14ac:dyDescent="0.25">
      <c r="A253" s="20" t="s">
        <v>344</v>
      </c>
      <c r="B253" s="21" t="s">
        <v>345</v>
      </c>
      <c r="C253"/>
      <c r="D253"/>
      <c r="E253"/>
      <c r="F253"/>
      <c r="G253" s="21" t="s">
        <v>345</v>
      </c>
      <c r="P253" s="34">
        <v>42612</v>
      </c>
      <c r="W253" s="39">
        <v>235</v>
      </c>
      <c r="Z253" s="246"/>
      <c r="AA253" s="228">
        <v>25.399999999999899</v>
      </c>
      <c r="AB253" s="33" t="s">
        <v>138</v>
      </c>
      <c r="AD253" s="143" t="s">
        <v>334</v>
      </c>
      <c r="AE253" s="145" t="s">
        <v>281</v>
      </c>
      <c r="AF253" s="145" t="s">
        <v>282</v>
      </c>
      <c r="AG253" s="145" t="s">
        <v>283</v>
      </c>
    </row>
    <row r="254" spans="1:34" ht="178.5" x14ac:dyDescent="0.25">
      <c r="A254" s="50" t="s">
        <v>346</v>
      </c>
      <c r="B254" s="22">
        <v>0</v>
      </c>
      <c r="C254"/>
      <c r="D254"/>
      <c r="E254"/>
      <c r="F254"/>
      <c r="G254" s="21"/>
      <c r="P254" s="34">
        <v>42613</v>
      </c>
      <c r="W254" s="39">
        <v>236</v>
      </c>
      <c r="Z254" s="246"/>
      <c r="AA254" s="228">
        <v>25.499999999999901</v>
      </c>
      <c r="AB254" s="33" t="s">
        <v>138</v>
      </c>
      <c r="AD254" s="143" t="s">
        <v>334</v>
      </c>
      <c r="AE254" s="145" t="s">
        <v>347</v>
      </c>
      <c r="AF254" s="145" t="s">
        <v>312</v>
      </c>
      <c r="AG254" s="145" t="s">
        <v>313</v>
      </c>
    </row>
    <row r="255" spans="1:34" ht="127.5" x14ac:dyDescent="0.25">
      <c r="A255" s="51" t="s">
        <v>348</v>
      </c>
      <c r="B255" s="22">
        <v>4</v>
      </c>
      <c r="C255"/>
      <c r="D255"/>
      <c r="E255"/>
      <c r="F255"/>
      <c r="G255" s="22">
        <v>4</v>
      </c>
      <c r="P255" s="34">
        <v>42614</v>
      </c>
      <c r="W255" s="39">
        <v>237</v>
      </c>
      <c r="Z255" s="246"/>
      <c r="AA255" s="228">
        <v>25.599999999999898</v>
      </c>
      <c r="AB255" s="33" t="s">
        <v>138</v>
      </c>
      <c r="AD255" s="143" t="s">
        <v>334</v>
      </c>
      <c r="AE255" s="145" t="s">
        <v>349</v>
      </c>
      <c r="AF255" s="145" t="s">
        <v>316</v>
      </c>
      <c r="AG255" s="145" t="s">
        <v>317</v>
      </c>
    </row>
    <row r="256" spans="1:34" ht="102" x14ac:dyDescent="0.25">
      <c r="A256" s="52" t="s">
        <v>350</v>
      </c>
      <c r="B256" s="22">
        <v>6</v>
      </c>
      <c r="C256">
        <v>5</v>
      </c>
      <c r="D256"/>
      <c r="E256"/>
      <c r="F256"/>
      <c r="G256" s="22">
        <v>6</v>
      </c>
      <c r="P256" s="34">
        <v>42615</v>
      </c>
      <c r="W256" s="39">
        <v>238</v>
      </c>
      <c r="Z256" s="246"/>
      <c r="AA256" s="228">
        <v>25.6999999999999</v>
      </c>
      <c r="AB256" s="33" t="s">
        <v>138</v>
      </c>
      <c r="AD256" s="143" t="s">
        <v>334</v>
      </c>
      <c r="AE256" s="145" t="s">
        <v>274</v>
      </c>
      <c r="AF256" s="145" t="s">
        <v>275</v>
      </c>
      <c r="AG256" s="145" t="s">
        <v>276</v>
      </c>
    </row>
    <row r="257" spans="1:33" ht="127.5" x14ac:dyDescent="0.25">
      <c r="A257" s="53" t="s">
        <v>351</v>
      </c>
      <c r="B257" s="22">
        <v>8</v>
      </c>
      <c r="C257"/>
      <c r="D257"/>
      <c r="E257"/>
      <c r="F257"/>
      <c r="G257" s="22">
        <v>8</v>
      </c>
      <c r="P257" s="34">
        <v>42616</v>
      </c>
      <c r="W257" s="39">
        <v>239</v>
      </c>
      <c r="Z257" s="246"/>
      <c r="AA257" s="228">
        <v>25.799999999999901</v>
      </c>
      <c r="AB257" s="33" t="s">
        <v>138</v>
      </c>
      <c r="AD257" s="143" t="s">
        <v>334</v>
      </c>
      <c r="AE257" s="145" t="s">
        <v>278</v>
      </c>
      <c r="AF257" s="145" t="s">
        <v>279</v>
      </c>
      <c r="AG257" s="145" t="s">
        <v>304</v>
      </c>
    </row>
    <row r="258" spans="1:33" ht="63.75" x14ac:dyDescent="0.25">
      <c r="A258" s="54" t="s">
        <v>352</v>
      </c>
      <c r="B258" s="22">
        <v>10</v>
      </c>
      <c r="C258"/>
      <c r="D258"/>
      <c r="E258"/>
      <c r="F258"/>
      <c r="G258" s="22">
        <v>10</v>
      </c>
      <c r="P258" s="34">
        <v>42617</v>
      </c>
      <c r="W258" s="39">
        <v>240</v>
      </c>
      <c r="Z258" s="246"/>
      <c r="AA258" s="228">
        <v>25.899999999999899</v>
      </c>
      <c r="AB258" s="33" t="s">
        <v>138</v>
      </c>
      <c r="AD258" s="143" t="s">
        <v>334</v>
      </c>
      <c r="AE258" s="145" t="s">
        <v>281</v>
      </c>
      <c r="AF258" s="145" t="s">
        <v>282</v>
      </c>
      <c r="AG258" s="145" t="s">
        <v>283</v>
      </c>
    </row>
    <row r="259" spans="1:33" ht="102" x14ac:dyDescent="0.25">
      <c r="P259" s="34">
        <v>42618</v>
      </c>
      <c r="W259" s="39">
        <v>241</v>
      </c>
      <c r="Z259" s="246"/>
      <c r="AA259" s="228">
        <v>25.999999999999901</v>
      </c>
      <c r="AB259" s="33" t="s">
        <v>138</v>
      </c>
      <c r="AD259" s="143" t="s">
        <v>353</v>
      </c>
      <c r="AE259" s="145" t="s">
        <v>318</v>
      </c>
      <c r="AF259" s="145" t="s">
        <v>319</v>
      </c>
      <c r="AG259" s="145" t="s">
        <v>320</v>
      </c>
    </row>
    <row r="260" spans="1:33" ht="51" x14ac:dyDescent="0.25">
      <c r="P260" s="34">
        <v>42619</v>
      </c>
      <c r="W260" s="39">
        <v>242</v>
      </c>
      <c r="Z260" s="246"/>
      <c r="AA260" s="228">
        <v>26.099999999999898</v>
      </c>
      <c r="AB260" s="33" t="s">
        <v>138</v>
      </c>
      <c r="AD260" s="143" t="s">
        <v>353</v>
      </c>
      <c r="AE260" s="145" t="s">
        <v>321</v>
      </c>
      <c r="AF260" s="145" t="s">
        <v>322</v>
      </c>
      <c r="AG260" s="145" t="s">
        <v>323</v>
      </c>
    </row>
    <row r="261" spans="1:33" ht="76.5" x14ac:dyDescent="0.25">
      <c r="A261" s="33">
        <v>1</v>
      </c>
      <c r="B261" s="55" t="s">
        <v>354</v>
      </c>
      <c r="C261" s="55"/>
      <c r="P261" s="34">
        <v>42620</v>
      </c>
      <c r="W261" s="39">
        <v>243</v>
      </c>
      <c r="Z261" s="246"/>
      <c r="AA261" s="228">
        <v>26.1999999999999</v>
      </c>
      <c r="AB261" s="33" t="s">
        <v>138</v>
      </c>
      <c r="AD261" s="143" t="s">
        <v>353</v>
      </c>
      <c r="AE261" s="145" t="s">
        <v>324</v>
      </c>
      <c r="AF261" s="145" t="s">
        <v>325</v>
      </c>
      <c r="AG261" s="145" t="s">
        <v>326</v>
      </c>
    </row>
    <row r="262" spans="1:33" ht="102" x14ac:dyDescent="0.25">
      <c r="A262" s="33">
        <v>2</v>
      </c>
      <c r="B262" s="55" t="s">
        <v>355</v>
      </c>
      <c r="C262"/>
      <c r="P262" s="34">
        <v>42621</v>
      </c>
      <c r="W262" s="39">
        <v>244</v>
      </c>
      <c r="Z262" s="246"/>
      <c r="AA262" s="228">
        <v>26.299999999999901</v>
      </c>
      <c r="AB262" s="33" t="s">
        <v>138</v>
      </c>
      <c r="AD262" s="143" t="s">
        <v>353</v>
      </c>
      <c r="AE262" s="145" t="s">
        <v>274</v>
      </c>
      <c r="AF262" s="145" t="s">
        <v>275</v>
      </c>
      <c r="AG262" s="145" t="s">
        <v>276</v>
      </c>
    </row>
    <row r="263" spans="1:33" ht="127.5" x14ac:dyDescent="0.25">
      <c r="A263" s="33">
        <v>3</v>
      </c>
      <c r="B263" s="55" t="s">
        <v>356</v>
      </c>
      <c r="C263" s="55"/>
      <c r="P263" s="34">
        <v>42622</v>
      </c>
      <c r="W263" s="39">
        <v>245</v>
      </c>
      <c r="Z263" s="246"/>
      <c r="AA263" s="228">
        <v>26.399999999999899</v>
      </c>
      <c r="AB263" s="33" t="s">
        <v>138</v>
      </c>
      <c r="AD263" s="143" t="s">
        <v>353</v>
      </c>
      <c r="AE263" s="145" t="s">
        <v>278</v>
      </c>
      <c r="AF263" s="145" t="s">
        <v>279</v>
      </c>
      <c r="AG263" s="145" t="s">
        <v>304</v>
      </c>
    </row>
    <row r="264" spans="1:33" ht="63.75" x14ac:dyDescent="0.25">
      <c r="A264" s="33">
        <v>4</v>
      </c>
      <c r="B264" s="55"/>
      <c r="C264"/>
      <c r="P264" s="34">
        <v>42623</v>
      </c>
      <c r="W264" s="39">
        <v>246</v>
      </c>
      <c r="Z264" s="246"/>
      <c r="AA264" s="228">
        <v>26.499999999999901</v>
      </c>
      <c r="AB264" s="33" t="s">
        <v>138</v>
      </c>
      <c r="AD264" s="143" t="s">
        <v>353</v>
      </c>
      <c r="AE264" s="145" t="s">
        <v>281</v>
      </c>
      <c r="AF264" s="145" t="s">
        <v>282</v>
      </c>
      <c r="AG264" s="145" t="s">
        <v>283</v>
      </c>
    </row>
    <row r="265" spans="1:33" ht="102" x14ac:dyDescent="0.25">
      <c r="A265" s="33">
        <v>5</v>
      </c>
      <c r="C265" s="55"/>
      <c r="P265" s="34">
        <v>42624</v>
      </c>
      <c r="W265" s="39">
        <v>247</v>
      </c>
      <c r="Z265" s="246"/>
      <c r="AA265" s="228">
        <v>26.599999999999898</v>
      </c>
      <c r="AB265" s="33" t="s">
        <v>138</v>
      </c>
      <c r="AD265" s="143" t="s">
        <v>149</v>
      </c>
      <c r="AE265" s="145" t="s">
        <v>327</v>
      </c>
      <c r="AF265" s="145" t="s">
        <v>328</v>
      </c>
      <c r="AG265" s="145" t="s">
        <v>357</v>
      </c>
    </row>
    <row r="266" spans="1:33" ht="38.25" x14ac:dyDescent="0.25">
      <c r="A266" s="33">
        <v>6</v>
      </c>
      <c r="P266" s="34">
        <v>42625</v>
      </c>
      <c r="W266" s="39">
        <v>248</v>
      </c>
      <c r="Z266" s="246"/>
      <c r="AA266" s="228">
        <v>26.6999999999999</v>
      </c>
      <c r="AB266" s="33" t="s">
        <v>138</v>
      </c>
      <c r="AD266" s="143" t="s">
        <v>149</v>
      </c>
      <c r="AE266" s="145" t="s">
        <v>331</v>
      </c>
      <c r="AF266" s="145" t="s">
        <v>332</v>
      </c>
      <c r="AG266" s="145" t="s">
        <v>333</v>
      </c>
    </row>
    <row r="267" spans="1:33" ht="63.75" x14ac:dyDescent="0.25">
      <c r="A267" s="33">
        <v>7</v>
      </c>
      <c r="P267" s="34">
        <v>42626</v>
      </c>
      <c r="W267" s="39">
        <v>249</v>
      </c>
      <c r="Z267" s="246"/>
      <c r="AA267" s="228">
        <v>26.799999999999901</v>
      </c>
      <c r="AB267" s="33" t="s">
        <v>138</v>
      </c>
      <c r="AD267" s="143" t="s">
        <v>149</v>
      </c>
      <c r="AE267" s="145" t="s">
        <v>335</v>
      </c>
      <c r="AF267" s="145" t="s">
        <v>336</v>
      </c>
      <c r="AG267" s="145" t="s">
        <v>337</v>
      </c>
    </row>
    <row r="268" spans="1:33" ht="63.75" x14ac:dyDescent="0.25">
      <c r="A268" s="33">
        <v>8</v>
      </c>
      <c r="P268" s="34">
        <v>42627</v>
      </c>
      <c r="W268" s="39">
        <v>250</v>
      </c>
      <c r="Z268" s="246"/>
      <c r="AA268" s="228">
        <v>26.899999999999899</v>
      </c>
      <c r="AB268" s="33" t="s">
        <v>138</v>
      </c>
      <c r="AD268" s="143" t="s">
        <v>149</v>
      </c>
      <c r="AE268" s="145" t="s">
        <v>338</v>
      </c>
      <c r="AF268" s="145" t="s">
        <v>339</v>
      </c>
      <c r="AG268" s="145" t="s">
        <v>340</v>
      </c>
    </row>
    <row r="269" spans="1:33" ht="51" x14ac:dyDescent="0.25">
      <c r="A269" s="33">
        <v>9</v>
      </c>
      <c r="P269" s="34">
        <v>42628</v>
      </c>
      <c r="W269" s="39">
        <v>251</v>
      </c>
      <c r="Z269" s="246"/>
      <c r="AA269" s="228">
        <v>26.999999999999901</v>
      </c>
      <c r="AB269" s="33" t="s">
        <v>138</v>
      </c>
      <c r="AD269" s="143" t="s">
        <v>149</v>
      </c>
      <c r="AE269" s="145" t="s">
        <v>341</v>
      </c>
      <c r="AF269" s="145" t="s">
        <v>342</v>
      </c>
      <c r="AG269" s="145" t="s">
        <v>343</v>
      </c>
    </row>
    <row r="270" spans="1:33" ht="102" x14ac:dyDescent="0.25">
      <c r="A270" s="33">
        <v>10</v>
      </c>
      <c r="P270" s="34">
        <v>42629</v>
      </c>
      <c r="W270" s="39">
        <v>252</v>
      </c>
      <c r="Z270" s="246"/>
      <c r="AA270" s="228">
        <v>27.099999999999898</v>
      </c>
      <c r="AB270" s="33" t="s">
        <v>138</v>
      </c>
      <c r="AD270" s="143" t="s">
        <v>149</v>
      </c>
      <c r="AE270" s="145" t="s">
        <v>274</v>
      </c>
      <c r="AF270" s="145" t="s">
        <v>275</v>
      </c>
      <c r="AG270" s="145" t="s">
        <v>276</v>
      </c>
    </row>
    <row r="271" spans="1:33" ht="127.5" x14ac:dyDescent="0.25">
      <c r="A271" s="33">
        <v>11</v>
      </c>
      <c r="P271" s="34">
        <v>42630</v>
      </c>
      <c r="W271" s="39">
        <v>253</v>
      </c>
      <c r="Z271" s="246"/>
      <c r="AA271" s="228">
        <v>27.1999999999999</v>
      </c>
      <c r="AB271" s="33" t="s">
        <v>138</v>
      </c>
      <c r="AD271" s="143" t="s">
        <v>149</v>
      </c>
      <c r="AE271" s="145" t="s">
        <v>278</v>
      </c>
      <c r="AF271" s="145" t="s">
        <v>279</v>
      </c>
      <c r="AG271" s="145" t="s">
        <v>304</v>
      </c>
    </row>
    <row r="272" spans="1:33" ht="63.75" x14ac:dyDescent="0.25">
      <c r="A272" s="33">
        <v>12</v>
      </c>
      <c r="P272" s="34">
        <v>42631</v>
      </c>
      <c r="W272" s="39">
        <v>254</v>
      </c>
      <c r="AA272" s="228">
        <v>27.299999999999901</v>
      </c>
      <c r="AB272" s="33" t="s">
        <v>138</v>
      </c>
      <c r="AD272" s="143" t="s">
        <v>149</v>
      </c>
      <c r="AE272" s="145" t="s">
        <v>281</v>
      </c>
      <c r="AF272" s="145" t="s">
        <v>282</v>
      </c>
      <c r="AG272" s="145" t="s">
        <v>283</v>
      </c>
    </row>
    <row r="273" spans="1:28" x14ac:dyDescent="0.25">
      <c r="A273" s="33">
        <v>13</v>
      </c>
      <c r="P273" s="34">
        <v>42632</v>
      </c>
      <c r="W273" s="39">
        <v>255</v>
      </c>
      <c r="AA273" s="228">
        <v>27.399999999999899</v>
      </c>
      <c r="AB273" s="33" t="s">
        <v>138</v>
      </c>
    </row>
    <row r="274" spans="1:28" x14ac:dyDescent="0.25">
      <c r="A274" s="33">
        <v>14</v>
      </c>
      <c r="P274" s="34">
        <v>42633</v>
      </c>
      <c r="W274" s="39">
        <v>256</v>
      </c>
      <c r="AA274" s="228">
        <v>27.499999999999901</v>
      </c>
      <c r="AB274" s="33" t="s">
        <v>138</v>
      </c>
    </row>
    <row r="275" spans="1:28" x14ac:dyDescent="0.25">
      <c r="A275" s="33">
        <v>15</v>
      </c>
      <c r="P275" s="34">
        <v>42634</v>
      </c>
      <c r="W275" s="39">
        <v>257</v>
      </c>
      <c r="AA275" s="228">
        <v>27.599999999999898</v>
      </c>
      <c r="AB275" s="33" t="s">
        <v>138</v>
      </c>
    </row>
    <row r="276" spans="1:28" x14ac:dyDescent="0.25">
      <c r="A276" s="33">
        <v>16</v>
      </c>
      <c r="P276" s="34">
        <v>42635</v>
      </c>
      <c r="W276" s="39">
        <v>258</v>
      </c>
      <c r="AA276" s="228">
        <v>27.6999999999999</v>
      </c>
      <c r="AB276" s="33" t="s">
        <v>138</v>
      </c>
    </row>
    <row r="277" spans="1:28" x14ac:dyDescent="0.25">
      <c r="A277" s="33">
        <v>17</v>
      </c>
      <c r="P277" s="34">
        <v>42636</v>
      </c>
      <c r="W277" s="39">
        <v>259</v>
      </c>
      <c r="AA277" s="228">
        <v>27.799999999999901</v>
      </c>
      <c r="AB277" s="33" t="s">
        <v>138</v>
      </c>
    </row>
    <row r="278" spans="1:28" x14ac:dyDescent="0.25">
      <c r="A278" s="33">
        <v>18</v>
      </c>
      <c r="P278" s="34">
        <v>42637</v>
      </c>
      <c r="W278" s="39">
        <v>260</v>
      </c>
      <c r="AA278" s="228">
        <v>27.899999999999899</v>
      </c>
      <c r="AB278" s="33" t="s">
        <v>138</v>
      </c>
    </row>
    <row r="279" spans="1:28" x14ac:dyDescent="0.25">
      <c r="A279" s="33">
        <v>19</v>
      </c>
      <c r="P279" s="34">
        <v>42638</v>
      </c>
      <c r="W279" s="39">
        <v>261</v>
      </c>
      <c r="AA279" s="228">
        <v>27.999999999999901</v>
      </c>
      <c r="AB279" s="33" t="s">
        <v>138</v>
      </c>
    </row>
    <row r="280" spans="1:28" x14ac:dyDescent="0.25">
      <c r="A280" s="33">
        <v>20</v>
      </c>
      <c r="P280" s="34">
        <v>42639</v>
      </c>
      <c r="W280" s="39">
        <v>262</v>
      </c>
      <c r="AA280" s="228">
        <v>28.099999999999898</v>
      </c>
      <c r="AB280" s="33" t="s">
        <v>138</v>
      </c>
    </row>
    <row r="281" spans="1:28" x14ac:dyDescent="0.25">
      <c r="A281" s="33">
        <v>21</v>
      </c>
      <c r="P281" s="34">
        <v>42640</v>
      </c>
      <c r="W281" s="39">
        <v>263</v>
      </c>
      <c r="AA281" s="228">
        <v>28.1999999999999</v>
      </c>
      <c r="AB281" s="33" t="s">
        <v>138</v>
      </c>
    </row>
    <row r="282" spans="1:28" x14ac:dyDescent="0.25">
      <c r="A282" s="33">
        <v>22</v>
      </c>
      <c r="P282" s="34">
        <v>42641</v>
      </c>
      <c r="W282" s="39">
        <v>264</v>
      </c>
      <c r="AA282" s="228">
        <v>28.299999999999901</v>
      </c>
      <c r="AB282" s="33" t="s">
        <v>138</v>
      </c>
    </row>
    <row r="283" spans="1:28" x14ac:dyDescent="0.25">
      <c r="A283" s="33">
        <v>23</v>
      </c>
      <c r="P283" s="34">
        <v>42642</v>
      </c>
      <c r="W283" s="39">
        <v>265</v>
      </c>
      <c r="AA283" s="228">
        <v>28.399999999999899</v>
      </c>
      <c r="AB283" s="33" t="s">
        <v>138</v>
      </c>
    </row>
    <row r="284" spans="1:28" x14ac:dyDescent="0.25">
      <c r="A284" s="33">
        <v>24</v>
      </c>
      <c r="P284" s="34">
        <v>42643</v>
      </c>
      <c r="W284" s="39">
        <v>266</v>
      </c>
      <c r="AA284" s="228">
        <v>28.499999999999901</v>
      </c>
      <c r="AB284" s="33" t="s">
        <v>138</v>
      </c>
    </row>
    <row r="285" spans="1:28" x14ac:dyDescent="0.25">
      <c r="A285" s="33">
        <v>25</v>
      </c>
      <c r="P285" s="34">
        <v>42644</v>
      </c>
      <c r="W285" s="39">
        <v>267</v>
      </c>
      <c r="AA285" s="228">
        <v>28.599999999999898</v>
      </c>
      <c r="AB285" s="33" t="s">
        <v>138</v>
      </c>
    </row>
    <row r="286" spans="1:28" x14ac:dyDescent="0.25">
      <c r="A286" s="33">
        <v>26</v>
      </c>
      <c r="P286" s="34">
        <v>42645</v>
      </c>
      <c r="W286" s="39">
        <v>268</v>
      </c>
      <c r="AA286" s="228">
        <v>28.6999999999999</v>
      </c>
      <c r="AB286" s="33" t="s">
        <v>138</v>
      </c>
    </row>
    <row r="287" spans="1:28" x14ac:dyDescent="0.25">
      <c r="A287" s="33">
        <v>27</v>
      </c>
      <c r="P287" s="34">
        <v>42646</v>
      </c>
      <c r="W287" s="39">
        <v>269</v>
      </c>
      <c r="AA287" s="228">
        <v>28.799999999999901</v>
      </c>
      <c r="AB287" s="33" t="s">
        <v>138</v>
      </c>
    </row>
    <row r="288" spans="1:28" x14ac:dyDescent="0.25">
      <c r="A288" s="33">
        <v>28</v>
      </c>
      <c r="P288" s="34">
        <v>42647</v>
      </c>
      <c r="W288" s="39">
        <v>270</v>
      </c>
      <c r="AA288" s="228">
        <v>28.899999999999899</v>
      </c>
      <c r="AB288" s="33" t="s">
        <v>138</v>
      </c>
    </row>
    <row r="289" spans="1:28" x14ac:dyDescent="0.25">
      <c r="A289" s="33">
        <v>29</v>
      </c>
      <c r="P289" s="34">
        <v>42648</v>
      </c>
      <c r="W289" s="39">
        <v>271</v>
      </c>
      <c r="AA289" s="228">
        <v>28.999999999999901</v>
      </c>
      <c r="AB289" s="33" t="s">
        <v>138</v>
      </c>
    </row>
    <row r="290" spans="1:28" x14ac:dyDescent="0.25">
      <c r="A290" s="33">
        <v>30</v>
      </c>
      <c r="P290" s="34">
        <v>42649</v>
      </c>
      <c r="W290" s="39">
        <v>272</v>
      </c>
      <c r="AA290" s="228">
        <v>29.099999999999898</v>
      </c>
      <c r="AB290" s="33" t="s">
        <v>138</v>
      </c>
    </row>
    <row r="291" spans="1:28" x14ac:dyDescent="0.25">
      <c r="A291" s="33">
        <v>31</v>
      </c>
      <c r="P291" s="34">
        <v>42650</v>
      </c>
      <c r="W291" s="39">
        <v>273</v>
      </c>
      <c r="AA291" s="228">
        <v>29.1999999999999</v>
      </c>
      <c r="AB291" s="33" t="s">
        <v>138</v>
      </c>
    </row>
    <row r="292" spans="1:28" x14ac:dyDescent="0.25">
      <c r="A292" s="33">
        <v>32</v>
      </c>
      <c r="P292" s="34">
        <v>42651</v>
      </c>
      <c r="W292" s="39">
        <v>274</v>
      </c>
      <c r="AA292" s="228">
        <v>29.299999999999901</v>
      </c>
      <c r="AB292" s="33" t="s">
        <v>138</v>
      </c>
    </row>
    <row r="293" spans="1:28" x14ac:dyDescent="0.25">
      <c r="A293" s="33">
        <v>33</v>
      </c>
      <c r="P293" s="34">
        <v>42652</v>
      </c>
      <c r="W293" s="39">
        <v>275</v>
      </c>
      <c r="AA293" s="228">
        <v>29.399999999999899</v>
      </c>
      <c r="AB293" s="33" t="s">
        <v>138</v>
      </c>
    </row>
    <row r="294" spans="1:28" x14ac:dyDescent="0.25">
      <c r="A294" s="33">
        <v>34</v>
      </c>
      <c r="P294" s="34">
        <v>42653</v>
      </c>
      <c r="W294" s="39">
        <v>276</v>
      </c>
      <c r="AA294" s="228">
        <v>29.499999999999901</v>
      </c>
      <c r="AB294" s="33" t="s">
        <v>138</v>
      </c>
    </row>
    <row r="295" spans="1:28" x14ac:dyDescent="0.25">
      <c r="A295" s="33">
        <v>35</v>
      </c>
      <c r="P295" s="34">
        <v>42654</v>
      </c>
      <c r="W295" s="39">
        <v>277</v>
      </c>
      <c r="AA295" s="228">
        <v>29.599999999999898</v>
      </c>
      <c r="AB295" s="33" t="s">
        <v>138</v>
      </c>
    </row>
    <row r="296" spans="1:28" x14ac:dyDescent="0.25">
      <c r="A296" s="33">
        <v>36</v>
      </c>
      <c r="P296" s="34">
        <v>42655</v>
      </c>
      <c r="W296" s="39">
        <v>278</v>
      </c>
      <c r="AA296" s="228">
        <v>29.6999999999999</v>
      </c>
      <c r="AB296" s="33" t="s">
        <v>138</v>
      </c>
    </row>
    <row r="297" spans="1:28" x14ac:dyDescent="0.25">
      <c r="A297" s="33">
        <v>37</v>
      </c>
      <c r="P297" s="34">
        <v>42656</v>
      </c>
      <c r="W297" s="39">
        <v>279</v>
      </c>
      <c r="AA297" s="228">
        <v>29.799999999999901</v>
      </c>
      <c r="AB297" s="33" t="s">
        <v>138</v>
      </c>
    </row>
    <row r="298" spans="1:28" x14ac:dyDescent="0.25">
      <c r="A298" s="33">
        <v>38</v>
      </c>
      <c r="P298" s="34">
        <v>42657</v>
      </c>
      <c r="W298" s="39">
        <v>280</v>
      </c>
      <c r="AA298" s="228">
        <v>29.899999999999899</v>
      </c>
      <c r="AB298" s="33" t="s">
        <v>138</v>
      </c>
    </row>
    <row r="299" spans="1:28" x14ac:dyDescent="0.25">
      <c r="A299" s="33">
        <v>39</v>
      </c>
      <c r="P299" s="34">
        <v>42658</v>
      </c>
      <c r="W299" s="39">
        <v>281</v>
      </c>
      <c r="AA299" s="228">
        <v>29.999999999999901</v>
      </c>
      <c r="AB299" s="33" t="s">
        <v>138</v>
      </c>
    </row>
    <row r="300" spans="1:28" x14ac:dyDescent="0.25">
      <c r="A300" s="33">
        <v>40</v>
      </c>
      <c r="P300" s="34">
        <v>42659</v>
      </c>
      <c r="W300" s="39">
        <v>282</v>
      </c>
      <c r="AA300" s="228">
        <v>30.099999999999898</v>
      </c>
      <c r="AB300" s="33" t="s">
        <v>138</v>
      </c>
    </row>
    <row r="301" spans="1:28" x14ac:dyDescent="0.25">
      <c r="A301" s="33">
        <v>41</v>
      </c>
      <c r="P301" s="34">
        <v>42660</v>
      </c>
      <c r="W301" s="39">
        <v>283</v>
      </c>
      <c r="AA301" s="228">
        <v>30.1999999999999</v>
      </c>
      <c r="AB301" s="33" t="s">
        <v>138</v>
      </c>
    </row>
    <row r="302" spans="1:28" x14ac:dyDescent="0.25">
      <c r="A302" s="33">
        <v>42</v>
      </c>
      <c r="P302" s="34">
        <v>42661</v>
      </c>
      <c r="W302" s="39">
        <v>284</v>
      </c>
      <c r="AA302" s="228">
        <v>30.299999999999901</v>
      </c>
      <c r="AB302" s="33" t="s">
        <v>138</v>
      </c>
    </row>
    <row r="303" spans="1:28" x14ac:dyDescent="0.25">
      <c r="A303" s="33">
        <v>43</v>
      </c>
      <c r="P303" s="34">
        <v>42662</v>
      </c>
      <c r="W303" s="39">
        <v>285</v>
      </c>
      <c r="AA303" s="228">
        <v>30.399999999999899</v>
      </c>
      <c r="AB303" s="33" t="s">
        <v>138</v>
      </c>
    </row>
    <row r="304" spans="1:28" x14ac:dyDescent="0.25">
      <c r="A304" s="33">
        <v>44</v>
      </c>
      <c r="P304" s="34">
        <v>42663</v>
      </c>
      <c r="W304" s="39">
        <v>286</v>
      </c>
      <c r="AA304" s="228">
        <v>30.499999999999901</v>
      </c>
      <c r="AB304" s="33" t="s">
        <v>138</v>
      </c>
    </row>
    <row r="305" spans="1:28" x14ac:dyDescent="0.25">
      <c r="A305" s="33">
        <v>45</v>
      </c>
      <c r="P305" s="34">
        <v>42664</v>
      </c>
      <c r="W305" s="39">
        <v>287</v>
      </c>
      <c r="AA305" s="228">
        <v>30.599999999999898</v>
      </c>
      <c r="AB305" s="33" t="s">
        <v>138</v>
      </c>
    </row>
    <row r="306" spans="1:28" x14ac:dyDescent="0.25">
      <c r="A306" s="33">
        <v>46</v>
      </c>
      <c r="P306" s="34">
        <v>42665</v>
      </c>
      <c r="W306" s="39">
        <v>288</v>
      </c>
      <c r="AA306" s="228">
        <v>30.6999999999999</v>
      </c>
      <c r="AB306" s="33" t="s">
        <v>138</v>
      </c>
    </row>
    <row r="307" spans="1:28" x14ac:dyDescent="0.25">
      <c r="A307" s="33">
        <v>47</v>
      </c>
      <c r="P307" s="34">
        <v>42666</v>
      </c>
      <c r="W307" s="39">
        <v>289</v>
      </c>
      <c r="AA307" s="228">
        <v>30.799999999999901</v>
      </c>
      <c r="AB307" s="33" t="s">
        <v>138</v>
      </c>
    </row>
    <row r="308" spans="1:28" x14ac:dyDescent="0.25">
      <c r="A308" s="33">
        <v>48</v>
      </c>
      <c r="P308" s="34">
        <v>42667</v>
      </c>
      <c r="W308" s="39">
        <v>290</v>
      </c>
      <c r="AA308" s="228">
        <v>30.899999999999899</v>
      </c>
      <c r="AB308" s="33" t="s">
        <v>138</v>
      </c>
    </row>
    <row r="309" spans="1:28" x14ac:dyDescent="0.25">
      <c r="A309" s="33">
        <v>49</v>
      </c>
      <c r="P309" s="34">
        <v>42668</v>
      </c>
      <c r="W309" s="39">
        <v>291</v>
      </c>
      <c r="AA309" s="228">
        <v>30.999999999999901</v>
      </c>
      <c r="AB309" s="33" t="s">
        <v>138</v>
      </c>
    </row>
    <row r="310" spans="1:28" x14ac:dyDescent="0.25">
      <c r="A310" s="33">
        <v>50</v>
      </c>
      <c r="P310" s="34">
        <v>42669</v>
      </c>
      <c r="W310" s="39">
        <v>292</v>
      </c>
      <c r="AA310" s="228">
        <v>31.099999999999898</v>
      </c>
      <c r="AB310" s="33" t="s">
        <v>138</v>
      </c>
    </row>
    <row r="311" spans="1:28" x14ac:dyDescent="0.25">
      <c r="A311" s="33">
        <v>51</v>
      </c>
      <c r="P311" s="34">
        <v>42670</v>
      </c>
      <c r="W311" s="39">
        <v>293</v>
      </c>
      <c r="AA311" s="228">
        <v>31.1999999999999</v>
      </c>
      <c r="AB311" s="33" t="s">
        <v>138</v>
      </c>
    </row>
    <row r="312" spans="1:28" x14ac:dyDescent="0.25">
      <c r="A312" s="33">
        <v>52</v>
      </c>
      <c r="P312" s="34">
        <v>42671</v>
      </c>
      <c r="W312" s="39">
        <v>294</v>
      </c>
      <c r="AA312" s="228">
        <v>31.299999999999901</v>
      </c>
      <c r="AB312" s="33" t="s">
        <v>138</v>
      </c>
    </row>
    <row r="313" spans="1:28" x14ac:dyDescent="0.25">
      <c r="A313" s="33">
        <v>53</v>
      </c>
      <c r="P313" s="34">
        <v>42672</v>
      </c>
      <c r="W313" s="39">
        <v>295</v>
      </c>
      <c r="AA313" s="228">
        <v>31.399999999999899</v>
      </c>
      <c r="AB313" s="33" t="s">
        <v>138</v>
      </c>
    </row>
    <row r="314" spans="1:28" x14ac:dyDescent="0.25">
      <c r="A314" s="33">
        <v>54</v>
      </c>
      <c r="P314" s="34">
        <v>42673</v>
      </c>
      <c r="W314" s="39">
        <v>296</v>
      </c>
      <c r="AA314" s="228">
        <v>31.499999999999901</v>
      </c>
      <c r="AB314" s="33" t="s">
        <v>138</v>
      </c>
    </row>
    <row r="315" spans="1:28" x14ac:dyDescent="0.25">
      <c r="A315" s="33">
        <v>55</v>
      </c>
      <c r="P315" s="34">
        <v>42674</v>
      </c>
      <c r="W315" s="39">
        <v>297</v>
      </c>
      <c r="AA315" s="228">
        <v>31.599999999999898</v>
      </c>
      <c r="AB315" s="33" t="s">
        <v>138</v>
      </c>
    </row>
    <row r="316" spans="1:28" x14ac:dyDescent="0.25">
      <c r="A316" s="33">
        <v>56</v>
      </c>
      <c r="P316" s="34">
        <v>42675</v>
      </c>
      <c r="W316" s="39">
        <v>298</v>
      </c>
      <c r="AA316" s="228">
        <v>31.6999999999999</v>
      </c>
      <c r="AB316" s="33" t="s">
        <v>138</v>
      </c>
    </row>
    <row r="317" spans="1:28" x14ac:dyDescent="0.25">
      <c r="A317" s="33">
        <v>57</v>
      </c>
      <c r="P317" s="34">
        <v>42676</v>
      </c>
      <c r="W317" s="39">
        <v>299</v>
      </c>
      <c r="AA317" s="228">
        <v>31.799999999999901</v>
      </c>
      <c r="AB317" s="33" t="s">
        <v>138</v>
      </c>
    </row>
    <row r="318" spans="1:28" x14ac:dyDescent="0.25">
      <c r="A318" s="33">
        <v>58</v>
      </c>
      <c r="P318" s="34">
        <v>42677</v>
      </c>
      <c r="W318" s="39">
        <v>300</v>
      </c>
      <c r="AA318" s="228">
        <v>31.899999999999899</v>
      </c>
      <c r="AB318" s="33" t="s">
        <v>138</v>
      </c>
    </row>
    <row r="319" spans="1:28" x14ac:dyDescent="0.25">
      <c r="A319" s="33">
        <v>59</v>
      </c>
      <c r="P319" s="34">
        <v>42678</v>
      </c>
      <c r="W319" s="39">
        <v>301</v>
      </c>
      <c r="AA319" s="228">
        <v>31.999999999999901</v>
      </c>
      <c r="AB319" s="33" t="s">
        <v>138</v>
      </c>
    </row>
    <row r="320" spans="1:28" x14ac:dyDescent="0.25">
      <c r="A320" s="33">
        <v>60</v>
      </c>
      <c r="P320" s="34">
        <v>42679</v>
      </c>
      <c r="W320" s="39">
        <v>302</v>
      </c>
      <c r="AA320" s="228">
        <v>32.099999999999902</v>
      </c>
      <c r="AB320" s="33" t="s">
        <v>138</v>
      </c>
    </row>
    <row r="321" spans="1:28" x14ac:dyDescent="0.25">
      <c r="A321" s="33">
        <v>61</v>
      </c>
      <c r="P321" s="34">
        <v>42680</v>
      </c>
      <c r="W321" s="39">
        <v>303</v>
      </c>
      <c r="AA321" s="228">
        <v>32.199999999999903</v>
      </c>
      <c r="AB321" s="33" t="s">
        <v>138</v>
      </c>
    </row>
    <row r="322" spans="1:28" x14ac:dyDescent="0.25">
      <c r="A322" s="33">
        <v>62</v>
      </c>
      <c r="P322" s="34">
        <v>42681</v>
      </c>
      <c r="W322" s="39">
        <v>304</v>
      </c>
      <c r="AA322" s="228">
        <v>32.299999999999898</v>
      </c>
      <c r="AB322" s="33" t="s">
        <v>138</v>
      </c>
    </row>
    <row r="323" spans="1:28" x14ac:dyDescent="0.25">
      <c r="A323" s="33">
        <v>63</v>
      </c>
      <c r="P323" s="34">
        <v>42682</v>
      </c>
      <c r="W323" s="39">
        <v>305</v>
      </c>
      <c r="AA323" s="228">
        <v>32.399999999999899</v>
      </c>
      <c r="AB323" s="33" t="s">
        <v>138</v>
      </c>
    </row>
    <row r="324" spans="1:28" x14ac:dyDescent="0.25">
      <c r="A324" s="33">
        <v>64</v>
      </c>
      <c r="P324" s="34">
        <v>42683</v>
      </c>
      <c r="W324" s="39">
        <v>306</v>
      </c>
      <c r="AA324" s="228">
        <v>32.499999999999901</v>
      </c>
      <c r="AB324" s="33" t="s">
        <v>138</v>
      </c>
    </row>
    <row r="325" spans="1:28" x14ac:dyDescent="0.25">
      <c r="A325" s="33">
        <v>65</v>
      </c>
      <c r="P325" s="34">
        <v>42684</v>
      </c>
      <c r="W325" s="39">
        <v>307</v>
      </c>
      <c r="AA325" s="228">
        <v>32.599999999999902</v>
      </c>
      <c r="AB325" s="33" t="s">
        <v>138</v>
      </c>
    </row>
    <row r="326" spans="1:28" x14ac:dyDescent="0.25">
      <c r="A326" s="33">
        <v>66</v>
      </c>
      <c r="P326" s="34">
        <v>42685</v>
      </c>
      <c r="W326" s="39">
        <v>308</v>
      </c>
      <c r="AA326" s="228">
        <v>32.699999999999903</v>
      </c>
      <c r="AB326" s="33" t="s">
        <v>138</v>
      </c>
    </row>
    <row r="327" spans="1:28" x14ac:dyDescent="0.25">
      <c r="A327" s="33">
        <v>67</v>
      </c>
      <c r="P327" s="34">
        <v>42686</v>
      </c>
      <c r="W327" s="39">
        <v>309</v>
      </c>
      <c r="AA327" s="228">
        <v>32.799999999999898</v>
      </c>
      <c r="AB327" s="33" t="s">
        <v>138</v>
      </c>
    </row>
    <row r="328" spans="1:28" x14ac:dyDescent="0.25">
      <c r="A328" s="33">
        <v>68</v>
      </c>
      <c r="P328" s="34">
        <v>42687</v>
      </c>
      <c r="W328" s="39">
        <v>310</v>
      </c>
      <c r="AA328" s="228">
        <v>32.899999999999899</v>
      </c>
      <c r="AB328" s="33" t="s">
        <v>138</v>
      </c>
    </row>
    <row r="329" spans="1:28" x14ac:dyDescent="0.25">
      <c r="A329" s="33">
        <v>69</v>
      </c>
      <c r="P329" s="34">
        <v>42688</v>
      </c>
      <c r="W329" s="39">
        <v>311</v>
      </c>
      <c r="AA329" s="228">
        <v>32.999999999999901</v>
      </c>
      <c r="AB329" s="33" t="s">
        <v>138</v>
      </c>
    </row>
    <row r="330" spans="1:28" x14ac:dyDescent="0.25">
      <c r="A330" s="33">
        <v>70</v>
      </c>
      <c r="P330" s="34">
        <v>42689</v>
      </c>
      <c r="W330" s="39">
        <v>312</v>
      </c>
      <c r="AA330" s="228">
        <v>33.099999999999902</v>
      </c>
      <c r="AB330" s="33" t="s">
        <v>138</v>
      </c>
    </row>
    <row r="331" spans="1:28" x14ac:dyDescent="0.25">
      <c r="A331" s="33">
        <v>71</v>
      </c>
      <c r="P331" s="34">
        <v>42690</v>
      </c>
      <c r="W331" s="39">
        <v>313</v>
      </c>
      <c r="AA331" s="228">
        <v>33.199999999999903</v>
      </c>
      <c r="AB331" s="33" t="s">
        <v>138</v>
      </c>
    </row>
    <row r="332" spans="1:28" x14ac:dyDescent="0.25">
      <c r="A332" s="33">
        <v>72</v>
      </c>
      <c r="P332" s="34">
        <v>42691</v>
      </c>
      <c r="W332" s="39">
        <v>314</v>
      </c>
      <c r="AA332" s="228">
        <v>33.299999999999898</v>
      </c>
      <c r="AB332" s="33" t="s">
        <v>138</v>
      </c>
    </row>
    <row r="333" spans="1:28" x14ac:dyDescent="0.25">
      <c r="A333" s="33">
        <v>73</v>
      </c>
      <c r="P333" s="34">
        <v>42692</v>
      </c>
      <c r="W333" s="39">
        <v>315</v>
      </c>
      <c r="AA333" s="228">
        <v>33.399999999999899</v>
      </c>
      <c r="AB333" s="33" t="s">
        <v>138</v>
      </c>
    </row>
    <row r="334" spans="1:28" x14ac:dyDescent="0.25">
      <c r="A334" s="33">
        <v>74</v>
      </c>
      <c r="P334" s="34">
        <v>42693</v>
      </c>
      <c r="W334" s="39">
        <v>316</v>
      </c>
      <c r="AA334" s="228">
        <v>33.499999999999901</v>
      </c>
      <c r="AB334" s="33" t="s">
        <v>138</v>
      </c>
    </row>
    <row r="335" spans="1:28" x14ac:dyDescent="0.25">
      <c r="A335" s="33">
        <v>75</v>
      </c>
      <c r="P335" s="34">
        <v>42694</v>
      </c>
      <c r="W335" s="39">
        <v>317</v>
      </c>
      <c r="AA335" s="228">
        <v>33.599999999999902</v>
      </c>
      <c r="AB335" s="33" t="s">
        <v>138</v>
      </c>
    </row>
    <row r="336" spans="1:28" x14ac:dyDescent="0.25">
      <c r="A336" s="33">
        <v>76</v>
      </c>
      <c r="P336" s="34">
        <v>42695</v>
      </c>
      <c r="W336" s="39">
        <v>318</v>
      </c>
      <c r="AA336" s="228">
        <v>33.699999999999903</v>
      </c>
      <c r="AB336" s="33" t="s">
        <v>138</v>
      </c>
    </row>
    <row r="337" spans="1:28" x14ac:dyDescent="0.25">
      <c r="A337" s="33">
        <v>77</v>
      </c>
      <c r="P337" s="34">
        <v>42696</v>
      </c>
      <c r="W337" s="39">
        <v>319</v>
      </c>
      <c r="AA337" s="228">
        <v>33.799999999999898</v>
      </c>
      <c r="AB337" s="33" t="s">
        <v>138</v>
      </c>
    </row>
    <row r="338" spans="1:28" x14ac:dyDescent="0.25">
      <c r="A338" s="33">
        <v>78</v>
      </c>
      <c r="P338" s="34">
        <v>42697</v>
      </c>
      <c r="W338" s="39">
        <v>320</v>
      </c>
      <c r="AA338" s="228">
        <v>33.899999999999899</v>
      </c>
      <c r="AB338" s="33" t="s">
        <v>138</v>
      </c>
    </row>
    <row r="339" spans="1:28" x14ac:dyDescent="0.25">
      <c r="A339" s="33">
        <v>79</v>
      </c>
      <c r="P339" s="34">
        <v>42698</v>
      </c>
      <c r="W339" s="39">
        <v>321</v>
      </c>
      <c r="AA339" s="228">
        <v>33.999999999999901</v>
      </c>
      <c r="AB339" s="33" t="s">
        <v>138</v>
      </c>
    </row>
    <row r="340" spans="1:28" x14ac:dyDescent="0.25">
      <c r="A340" s="33">
        <v>80</v>
      </c>
      <c r="P340" s="34">
        <v>42699</v>
      </c>
      <c r="W340" s="39">
        <v>322</v>
      </c>
      <c r="AA340" s="228">
        <v>34.099999999999902</v>
      </c>
      <c r="AB340" s="33" t="s">
        <v>138</v>
      </c>
    </row>
    <row r="341" spans="1:28" x14ac:dyDescent="0.25">
      <c r="A341" s="33">
        <v>81</v>
      </c>
      <c r="P341" s="34">
        <v>42700</v>
      </c>
      <c r="W341" s="39">
        <v>323</v>
      </c>
      <c r="AA341" s="228">
        <v>34.199999999999903</v>
      </c>
      <c r="AB341" s="33" t="s">
        <v>138</v>
      </c>
    </row>
    <row r="342" spans="1:28" x14ac:dyDescent="0.25">
      <c r="A342" s="33">
        <v>82</v>
      </c>
      <c r="P342" s="34">
        <v>42701</v>
      </c>
      <c r="W342" s="39">
        <v>324</v>
      </c>
      <c r="AA342" s="228">
        <v>34.299999999999898</v>
      </c>
      <c r="AB342" s="33" t="s">
        <v>138</v>
      </c>
    </row>
    <row r="343" spans="1:28" x14ac:dyDescent="0.25">
      <c r="A343" s="33">
        <v>83</v>
      </c>
      <c r="P343" s="34">
        <v>42702</v>
      </c>
      <c r="W343" s="39">
        <v>325</v>
      </c>
      <c r="AA343" s="228">
        <v>34.399999999999899</v>
      </c>
      <c r="AB343" s="33" t="s">
        <v>138</v>
      </c>
    </row>
    <row r="344" spans="1:28" x14ac:dyDescent="0.25">
      <c r="A344" s="33">
        <v>84</v>
      </c>
      <c r="P344" s="34">
        <v>42703</v>
      </c>
      <c r="W344" s="39">
        <v>326</v>
      </c>
      <c r="AA344" s="228">
        <v>34.499999999999901</v>
      </c>
      <c r="AB344" s="33" t="s">
        <v>138</v>
      </c>
    </row>
    <row r="345" spans="1:28" x14ac:dyDescent="0.25">
      <c r="A345" s="33">
        <v>85</v>
      </c>
      <c r="P345" s="34">
        <v>42704</v>
      </c>
      <c r="W345" s="39">
        <v>327</v>
      </c>
      <c r="AA345" s="228">
        <v>34.599999999999902</v>
      </c>
      <c r="AB345" s="33" t="s">
        <v>138</v>
      </c>
    </row>
    <row r="346" spans="1:28" x14ac:dyDescent="0.25">
      <c r="A346" s="33">
        <v>86</v>
      </c>
      <c r="P346" s="34">
        <v>42705</v>
      </c>
      <c r="W346" s="39">
        <v>328</v>
      </c>
      <c r="AA346" s="228">
        <v>34.699999999999903</v>
      </c>
      <c r="AB346" s="33" t="s">
        <v>138</v>
      </c>
    </row>
    <row r="347" spans="1:28" x14ac:dyDescent="0.25">
      <c r="A347" s="33">
        <v>87</v>
      </c>
      <c r="P347" s="34">
        <v>42706</v>
      </c>
      <c r="W347" s="39">
        <v>329</v>
      </c>
      <c r="AA347" s="228">
        <v>34.799999999999898</v>
      </c>
      <c r="AB347" s="33" t="s">
        <v>138</v>
      </c>
    </row>
    <row r="348" spans="1:28" x14ac:dyDescent="0.25">
      <c r="A348" s="33">
        <v>88</v>
      </c>
      <c r="P348" s="34">
        <v>42707</v>
      </c>
      <c r="W348" s="39">
        <v>330</v>
      </c>
      <c r="AA348" s="228">
        <v>34.899999999999899</v>
      </c>
      <c r="AB348" s="33" t="s">
        <v>138</v>
      </c>
    </row>
    <row r="349" spans="1:28" x14ac:dyDescent="0.25">
      <c r="A349" s="33">
        <v>89</v>
      </c>
      <c r="P349" s="34">
        <v>42708</v>
      </c>
      <c r="W349" s="39">
        <v>331</v>
      </c>
      <c r="AA349" s="228">
        <v>34.999999999999901</v>
      </c>
      <c r="AB349" s="33" t="s">
        <v>138</v>
      </c>
    </row>
    <row r="350" spans="1:28" x14ac:dyDescent="0.25">
      <c r="A350" s="33">
        <v>90</v>
      </c>
      <c r="P350" s="34">
        <v>42709</v>
      </c>
      <c r="W350" s="39">
        <v>332</v>
      </c>
      <c r="AA350" s="228">
        <v>35.099999999999902</v>
      </c>
      <c r="AB350" s="33" t="s">
        <v>138</v>
      </c>
    </row>
    <row r="351" spans="1:28" x14ac:dyDescent="0.25">
      <c r="A351" s="33">
        <v>91</v>
      </c>
      <c r="P351" s="34">
        <v>42710</v>
      </c>
      <c r="W351" s="39">
        <v>333</v>
      </c>
      <c r="AA351" s="228">
        <v>35.199999999999903</v>
      </c>
      <c r="AB351" s="33" t="s">
        <v>138</v>
      </c>
    </row>
    <row r="352" spans="1:28" x14ac:dyDescent="0.25">
      <c r="A352" s="33">
        <v>92</v>
      </c>
      <c r="P352" s="34">
        <v>42711</v>
      </c>
      <c r="W352" s="39">
        <v>334</v>
      </c>
      <c r="AA352" s="228">
        <v>35.299999999999898</v>
      </c>
      <c r="AB352" s="33" t="s">
        <v>138</v>
      </c>
    </row>
    <row r="353" spans="1:28" x14ac:dyDescent="0.25">
      <c r="A353" s="33">
        <v>93</v>
      </c>
      <c r="P353" s="34">
        <v>42712</v>
      </c>
      <c r="W353" s="39">
        <v>335</v>
      </c>
      <c r="AA353" s="228">
        <v>35.399999999999899</v>
      </c>
      <c r="AB353" s="33" t="s">
        <v>138</v>
      </c>
    </row>
    <row r="354" spans="1:28" x14ac:dyDescent="0.25">
      <c r="A354" s="33">
        <v>94</v>
      </c>
      <c r="P354" s="34">
        <v>42713</v>
      </c>
      <c r="W354" s="39">
        <v>336</v>
      </c>
      <c r="AA354" s="228">
        <v>35.499999999999901</v>
      </c>
      <c r="AB354" s="33" t="s">
        <v>138</v>
      </c>
    </row>
    <row r="355" spans="1:28" x14ac:dyDescent="0.25">
      <c r="A355" s="33">
        <v>95</v>
      </c>
      <c r="P355" s="34">
        <v>42714</v>
      </c>
      <c r="W355" s="39">
        <v>337</v>
      </c>
      <c r="AA355" s="228">
        <v>35.599999999999902</v>
      </c>
      <c r="AB355" s="33" t="s">
        <v>138</v>
      </c>
    </row>
    <row r="356" spans="1:28" x14ac:dyDescent="0.25">
      <c r="A356" s="33">
        <v>96</v>
      </c>
      <c r="P356" s="34">
        <v>42715</v>
      </c>
      <c r="W356" s="39">
        <v>338</v>
      </c>
      <c r="AA356" s="228">
        <v>35.699999999999903</v>
      </c>
      <c r="AB356" s="33" t="s">
        <v>138</v>
      </c>
    </row>
    <row r="357" spans="1:28" x14ac:dyDescent="0.25">
      <c r="A357" s="33">
        <v>97</v>
      </c>
      <c r="P357" s="34">
        <v>42716</v>
      </c>
      <c r="W357" s="39">
        <v>339</v>
      </c>
      <c r="AA357" s="228">
        <v>35.799999999999898</v>
      </c>
      <c r="AB357" s="33" t="s">
        <v>138</v>
      </c>
    </row>
    <row r="358" spans="1:28" x14ac:dyDescent="0.25">
      <c r="A358" s="33">
        <v>98</v>
      </c>
      <c r="P358" s="34">
        <v>42717</v>
      </c>
      <c r="W358" s="39">
        <v>340</v>
      </c>
      <c r="AA358" s="228">
        <v>35.899999999999899</v>
      </c>
      <c r="AB358" s="33" t="s">
        <v>138</v>
      </c>
    </row>
    <row r="359" spans="1:28" x14ac:dyDescent="0.25">
      <c r="A359" s="33">
        <v>99</v>
      </c>
      <c r="P359" s="34">
        <v>42718</v>
      </c>
      <c r="W359" s="39">
        <v>341</v>
      </c>
      <c r="AA359" s="228">
        <v>35.999999999999901</v>
      </c>
      <c r="AB359" s="33" t="s">
        <v>138</v>
      </c>
    </row>
    <row r="360" spans="1:28" x14ac:dyDescent="0.25">
      <c r="A360" s="33">
        <v>100</v>
      </c>
      <c r="P360" s="34">
        <v>42719</v>
      </c>
      <c r="W360" s="39">
        <v>342</v>
      </c>
      <c r="AA360" s="228">
        <v>36.099999999999902</v>
      </c>
      <c r="AB360" s="33" t="s">
        <v>138</v>
      </c>
    </row>
    <row r="361" spans="1:28" x14ac:dyDescent="0.25">
      <c r="A361" s="33">
        <v>101</v>
      </c>
      <c r="P361" s="34">
        <v>42720</v>
      </c>
      <c r="W361" s="39">
        <v>343</v>
      </c>
      <c r="AA361" s="228">
        <v>36.199999999999903</v>
      </c>
      <c r="AB361" s="33" t="s">
        <v>138</v>
      </c>
    </row>
    <row r="362" spans="1:28" x14ac:dyDescent="0.25">
      <c r="A362" s="33">
        <v>102</v>
      </c>
      <c r="P362" s="34">
        <v>42721</v>
      </c>
      <c r="W362" s="39">
        <v>344</v>
      </c>
      <c r="AA362" s="228">
        <v>36.299999999999898</v>
      </c>
      <c r="AB362" s="33" t="s">
        <v>138</v>
      </c>
    </row>
    <row r="363" spans="1:28" x14ac:dyDescent="0.25">
      <c r="A363" s="33">
        <v>103</v>
      </c>
      <c r="P363" s="34">
        <v>42722</v>
      </c>
      <c r="W363" s="39">
        <v>345</v>
      </c>
      <c r="AA363" s="228">
        <v>36.399999999999899</v>
      </c>
      <c r="AB363" s="33" t="s">
        <v>138</v>
      </c>
    </row>
    <row r="364" spans="1:28" x14ac:dyDescent="0.25">
      <c r="A364" s="33">
        <v>104</v>
      </c>
      <c r="P364" s="34">
        <v>42723</v>
      </c>
      <c r="W364" s="39">
        <v>346</v>
      </c>
      <c r="AA364" s="228">
        <v>36.499999999999901</v>
      </c>
      <c r="AB364" s="33" t="s">
        <v>138</v>
      </c>
    </row>
    <row r="365" spans="1:28" x14ac:dyDescent="0.25">
      <c r="A365" s="33">
        <v>105</v>
      </c>
      <c r="P365" s="34">
        <v>42724</v>
      </c>
      <c r="W365" s="39">
        <v>347</v>
      </c>
      <c r="AA365" s="228">
        <v>36.599999999999902</v>
      </c>
      <c r="AB365" s="33" t="s">
        <v>138</v>
      </c>
    </row>
    <row r="366" spans="1:28" x14ac:dyDescent="0.25">
      <c r="A366" s="33">
        <v>106</v>
      </c>
      <c r="P366" s="34">
        <v>42725</v>
      </c>
      <c r="W366" s="39">
        <v>348</v>
      </c>
      <c r="AA366" s="228">
        <v>36.699999999999903</v>
      </c>
      <c r="AB366" s="33" t="s">
        <v>138</v>
      </c>
    </row>
    <row r="367" spans="1:28" x14ac:dyDescent="0.25">
      <c r="A367" s="33">
        <v>107</v>
      </c>
      <c r="P367" s="34">
        <v>42726</v>
      </c>
      <c r="W367" s="39">
        <v>349</v>
      </c>
      <c r="AA367" s="228">
        <v>36.799999999999898</v>
      </c>
      <c r="AB367" s="33" t="s">
        <v>138</v>
      </c>
    </row>
    <row r="368" spans="1:28" x14ac:dyDescent="0.25">
      <c r="A368" s="33">
        <v>108</v>
      </c>
      <c r="P368" s="34">
        <v>42727</v>
      </c>
      <c r="W368" s="39">
        <v>350</v>
      </c>
      <c r="AA368" s="228">
        <v>36.899999999999899</v>
      </c>
      <c r="AB368" s="33" t="s">
        <v>138</v>
      </c>
    </row>
    <row r="369" spans="1:28" x14ac:dyDescent="0.25">
      <c r="A369" s="33">
        <v>109</v>
      </c>
      <c r="P369" s="34">
        <v>42728</v>
      </c>
      <c r="W369" s="39">
        <v>351</v>
      </c>
      <c r="AA369" s="228">
        <v>36.999999999999901</v>
      </c>
      <c r="AB369" s="33" t="s">
        <v>138</v>
      </c>
    </row>
    <row r="370" spans="1:28" x14ac:dyDescent="0.25">
      <c r="A370" s="33">
        <v>110</v>
      </c>
      <c r="P370" s="34">
        <v>42729</v>
      </c>
      <c r="W370" s="39">
        <v>352</v>
      </c>
      <c r="AA370" s="228">
        <v>37.099999999999902</v>
      </c>
      <c r="AB370" s="33" t="s">
        <v>138</v>
      </c>
    </row>
    <row r="371" spans="1:28" x14ac:dyDescent="0.25">
      <c r="A371" s="33">
        <v>111</v>
      </c>
      <c r="P371" s="34">
        <v>42730</v>
      </c>
      <c r="W371" s="39">
        <v>353</v>
      </c>
      <c r="AA371" s="228">
        <v>37.199999999999903</v>
      </c>
      <c r="AB371" s="33" t="s">
        <v>138</v>
      </c>
    </row>
    <row r="372" spans="1:28" x14ac:dyDescent="0.25">
      <c r="A372" s="33">
        <v>112</v>
      </c>
      <c r="P372" s="34">
        <v>42731</v>
      </c>
      <c r="W372" s="39">
        <v>354</v>
      </c>
      <c r="AA372" s="228">
        <v>37.299999999999898</v>
      </c>
      <c r="AB372" s="33" t="s">
        <v>138</v>
      </c>
    </row>
    <row r="373" spans="1:28" x14ac:dyDescent="0.25">
      <c r="A373" s="33">
        <v>113</v>
      </c>
      <c r="P373" s="34">
        <v>42732</v>
      </c>
      <c r="W373" s="39">
        <v>355</v>
      </c>
      <c r="AA373" s="228">
        <v>37.399999999999899</v>
      </c>
      <c r="AB373" s="33" t="s">
        <v>138</v>
      </c>
    </row>
    <row r="374" spans="1:28" x14ac:dyDescent="0.25">
      <c r="A374" s="33">
        <v>114</v>
      </c>
      <c r="P374" s="34">
        <v>42733</v>
      </c>
      <c r="W374" s="39">
        <v>356</v>
      </c>
      <c r="AA374" s="228">
        <v>37.499999999999901</v>
      </c>
      <c r="AB374" s="33" t="s">
        <v>138</v>
      </c>
    </row>
    <row r="375" spans="1:28" x14ac:dyDescent="0.25">
      <c r="A375" s="33">
        <v>115</v>
      </c>
      <c r="P375" s="34">
        <v>42734</v>
      </c>
      <c r="W375" s="39">
        <v>357</v>
      </c>
      <c r="AA375" s="228">
        <v>37.599999999999902</v>
      </c>
      <c r="AB375" s="33" t="s">
        <v>138</v>
      </c>
    </row>
    <row r="376" spans="1:28" x14ac:dyDescent="0.25">
      <c r="A376" s="33">
        <v>116</v>
      </c>
      <c r="P376" s="34">
        <v>42735</v>
      </c>
      <c r="W376" s="39">
        <v>358</v>
      </c>
      <c r="AA376" s="228">
        <v>37.699999999999903</v>
      </c>
      <c r="AB376" s="33" t="s">
        <v>138</v>
      </c>
    </row>
    <row r="377" spans="1:28" x14ac:dyDescent="0.25">
      <c r="A377" s="33">
        <v>117</v>
      </c>
      <c r="P377" s="34">
        <v>42736</v>
      </c>
      <c r="W377" s="39">
        <v>359</v>
      </c>
      <c r="AA377" s="228">
        <v>37.799999999999898</v>
      </c>
      <c r="AB377" s="33" t="s">
        <v>138</v>
      </c>
    </row>
    <row r="378" spans="1:28" x14ac:dyDescent="0.25">
      <c r="A378" s="33">
        <v>118</v>
      </c>
      <c r="P378" s="34">
        <v>42737</v>
      </c>
      <c r="W378" s="39">
        <v>360</v>
      </c>
      <c r="AA378" s="228">
        <v>37.899999999999899</v>
      </c>
      <c r="AB378" s="33" t="s">
        <v>138</v>
      </c>
    </row>
    <row r="379" spans="1:28" x14ac:dyDescent="0.25">
      <c r="A379" s="33">
        <v>119</v>
      </c>
      <c r="P379" s="34">
        <v>42738</v>
      </c>
      <c r="AA379" s="228">
        <v>37.999999999999901</v>
      </c>
      <c r="AB379" s="33" t="s">
        <v>138</v>
      </c>
    </row>
    <row r="380" spans="1:28" x14ac:dyDescent="0.25">
      <c r="A380" s="33">
        <v>120</v>
      </c>
      <c r="P380" s="34">
        <v>42739</v>
      </c>
      <c r="AA380" s="228">
        <v>38.099999999999902</v>
      </c>
      <c r="AB380" s="33" t="s">
        <v>138</v>
      </c>
    </row>
    <row r="381" spans="1:28" x14ac:dyDescent="0.25">
      <c r="A381" s="33">
        <v>121</v>
      </c>
      <c r="P381" s="34">
        <v>42740</v>
      </c>
      <c r="AA381" s="228">
        <v>38.199999999999903</v>
      </c>
      <c r="AB381" s="33" t="s">
        <v>138</v>
      </c>
    </row>
    <row r="382" spans="1:28" x14ac:dyDescent="0.25">
      <c r="A382" s="33">
        <v>122</v>
      </c>
      <c r="P382" s="34">
        <v>42741</v>
      </c>
      <c r="AA382" s="228">
        <v>38.299999999999898</v>
      </c>
      <c r="AB382" s="33" t="s">
        <v>138</v>
      </c>
    </row>
    <row r="383" spans="1:28" x14ac:dyDescent="0.25">
      <c r="A383" s="33">
        <v>123</v>
      </c>
      <c r="P383" s="34">
        <v>42742</v>
      </c>
      <c r="AA383" s="228">
        <v>38.399999999999899</v>
      </c>
      <c r="AB383" s="33" t="s">
        <v>138</v>
      </c>
    </row>
    <row r="384" spans="1:28" x14ac:dyDescent="0.25">
      <c r="A384" s="33">
        <v>124</v>
      </c>
      <c r="P384" s="34">
        <v>42743</v>
      </c>
      <c r="AA384" s="228">
        <v>38.499999999999901</v>
      </c>
      <c r="AB384" s="33" t="s">
        <v>138</v>
      </c>
    </row>
    <row r="385" spans="1:28" x14ac:dyDescent="0.25">
      <c r="A385" s="33">
        <v>125</v>
      </c>
      <c r="P385" s="34">
        <v>42744</v>
      </c>
      <c r="AA385" s="228">
        <v>38.599999999999902</v>
      </c>
      <c r="AB385" s="33" t="s">
        <v>138</v>
      </c>
    </row>
    <row r="386" spans="1:28" x14ac:dyDescent="0.25">
      <c r="A386" s="33">
        <v>126</v>
      </c>
      <c r="P386" s="34">
        <v>42745</v>
      </c>
      <c r="AA386" s="228">
        <v>38.699999999999903</v>
      </c>
      <c r="AB386" s="33" t="s">
        <v>138</v>
      </c>
    </row>
    <row r="387" spans="1:28" x14ac:dyDescent="0.25">
      <c r="A387" s="33">
        <v>127</v>
      </c>
      <c r="P387" s="34">
        <v>42746</v>
      </c>
      <c r="AA387" s="228">
        <v>38.799999999999898</v>
      </c>
      <c r="AB387" s="33" t="s">
        <v>138</v>
      </c>
    </row>
    <row r="388" spans="1:28" x14ac:dyDescent="0.25">
      <c r="A388" s="33">
        <v>128</v>
      </c>
      <c r="P388" s="34">
        <v>42747</v>
      </c>
      <c r="AA388" s="228">
        <v>38.899999999999899</v>
      </c>
      <c r="AB388" s="33" t="s">
        <v>138</v>
      </c>
    </row>
    <row r="389" spans="1:28" x14ac:dyDescent="0.25">
      <c r="A389" s="33">
        <v>129</v>
      </c>
      <c r="P389" s="34">
        <v>42748</v>
      </c>
      <c r="AA389" s="228">
        <v>38.999999999999901</v>
      </c>
      <c r="AB389" s="33" t="s">
        <v>138</v>
      </c>
    </row>
    <row r="390" spans="1:28" x14ac:dyDescent="0.25">
      <c r="A390" s="33">
        <v>130</v>
      </c>
      <c r="P390" s="34">
        <v>42749</v>
      </c>
      <c r="AA390" s="228">
        <v>39.099999999999902</v>
      </c>
      <c r="AB390" s="33" t="s">
        <v>138</v>
      </c>
    </row>
    <row r="391" spans="1:28" x14ac:dyDescent="0.25">
      <c r="A391" s="33">
        <v>131</v>
      </c>
      <c r="P391" s="34">
        <v>42750</v>
      </c>
      <c r="AA391" s="228">
        <v>39.199999999999903</v>
      </c>
      <c r="AB391" s="33" t="s">
        <v>138</v>
      </c>
    </row>
    <row r="392" spans="1:28" x14ac:dyDescent="0.25">
      <c r="A392" s="33">
        <v>132</v>
      </c>
      <c r="P392" s="34">
        <v>42751</v>
      </c>
      <c r="AA392" s="228">
        <v>39.299999999999898</v>
      </c>
      <c r="AB392" s="33" t="s">
        <v>138</v>
      </c>
    </row>
    <row r="393" spans="1:28" x14ac:dyDescent="0.25">
      <c r="A393" s="33">
        <v>133</v>
      </c>
      <c r="P393" s="34">
        <v>42752</v>
      </c>
      <c r="AA393" s="228">
        <v>39.399999999999899</v>
      </c>
      <c r="AB393" s="33" t="s">
        <v>138</v>
      </c>
    </row>
    <row r="394" spans="1:28" x14ac:dyDescent="0.25">
      <c r="A394" s="33">
        <v>134</v>
      </c>
      <c r="P394" s="34">
        <v>42753</v>
      </c>
      <c r="AA394" s="228">
        <v>39.499999999999901</v>
      </c>
      <c r="AB394" s="33" t="s">
        <v>138</v>
      </c>
    </row>
    <row r="395" spans="1:28" x14ac:dyDescent="0.25">
      <c r="A395" s="33">
        <v>135</v>
      </c>
      <c r="P395" s="34">
        <v>42754</v>
      </c>
      <c r="AA395" s="228">
        <v>39.599999999999902</v>
      </c>
      <c r="AB395" s="33" t="s">
        <v>138</v>
      </c>
    </row>
    <row r="396" spans="1:28" x14ac:dyDescent="0.25">
      <c r="A396" s="33">
        <v>136</v>
      </c>
      <c r="P396" s="34">
        <v>42755</v>
      </c>
      <c r="AA396" s="228">
        <v>39.699999999999903</v>
      </c>
      <c r="AB396" s="33" t="s">
        <v>138</v>
      </c>
    </row>
    <row r="397" spans="1:28" x14ac:dyDescent="0.25">
      <c r="A397" s="33">
        <v>137</v>
      </c>
      <c r="P397" s="34">
        <v>42756</v>
      </c>
      <c r="AA397" s="228">
        <v>39.799999999999898</v>
      </c>
      <c r="AB397" s="33" t="s">
        <v>138</v>
      </c>
    </row>
    <row r="398" spans="1:28" x14ac:dyDescent="0.25">
      <c r="A398" s="33">
        <v>138</v>
      </c>
      <c r="P398" s="34">
        <v>42757</v>
      </c>
      <c r="AA398" s="228">
        <v>39.899999999999899</v>
      </c>
      <c r="AB398" s="33" t="s">
        <v>138</v>
      </c>
    </row>
    <row r="399" spans="1:28" x14ac:dyDescent="0.25">
      <c r="A399" s="33">
        <v>139</v>
      </c>
      <c r="P399" s="34">
        <v>42758</v>
      </c>
      <c r="AA399" s="228">
        <v>39.999999999999901</v>
      </c>
      <c r="AB399" s="33" t="s">
        <v>138</v>
      </c>
    </row>
    <row r="400" spans="1:28" x14ac:dyDescent="0.25">
      <c r="A400" s="33">
        <v>140</v>
      </c>
      <c r="P400" s="34">
        <v>42759</v>
      </c>
      <c r="AA400" s="228">
        <v>40.099999999999902</v>
      </c>
      <c r="AB400" s="33" t="s">
        <v>138</v>
      </c>
    </row>
    <row r="401" spans="1:28" x14ac:dyDescent="0.25">
      <c r="A401" s="33">
        <v>141</v>
      </c>
      <c r="P401" s="34">
        <v>42760</v>
      </c>
      <c r="AA401" s="228">
        <v>40.199999999999903</v>
      </c>
      <c r="AB401" s="33" t="s">
        <v>138</v>
      </c>
    </row>
    <row r="402" spans="1:28" x14ac:dyDescent="0.25">
      <c r="A402" s="33">
        <v>142</v>
      </c>
      <c r="P402" s="34">
        <v>42761</v>
      </c>
      <c r="AA402" s="228">
        <v>40.299999999999898</v>
      </c>
      <c r="AB402" s="33" t="s">
        <v>138</v>
      </c>
    </row>
    <row r="403" spans="1:28" x14ac:dyDescent="0.25">
      <c r="A403" s="33">
        <v>143</v>
      </c>
      <c r="P403" s="34">
        <v>42762</v>
      </c>
      <c r="AA403" s="228">
        <v>40.399999999999899</v>
      </c>
      <c r="AB403" s="33" t="s">
        <v>138</v>
      </c>
    </row>
    <row r="404" spans="1:28" x14ac:dyDescent="0.25">
      <c r="A404" s="33">
        <v>144</v>
      </c>
      <c r="P404" s="34">
        <v>42763</v>
      </c>
      <c r="AA404" s="228">
        <v>40.499999999999901</v>
      </c>
      <c r="AB404" s="33" t="s">
        <v>138</v>
      </c>
    </row>
    <row r="405" spans="1:28" x14ac:dyDescent="0.25">
      <c r="A405" s="33">
        <v>145</v>
      </c>
      <c r="P405" s="34">
        <v>42764</v>
      </c>
      <c r="AA405" s="228">
        <v>40.599999999999902</v>
      </c>
      <c r="AB405" s="33" t="s">
        <v>138</v>
      </c>
    </row>
    <row r="406" spans="1:28" x14ac:dyDescent="0.25">
      <c r="A406" s="33">
        <v>146</v>
      </c>
      <c r="P406" s="34">
        <v>42765</v>
      </c>
      <c r="AA406" s="228">
        <v>40.699999999999903</v>
      </c>
      <c r="AB406" s="33" t="s">
        <v>138</v>
      </c>
    </row>
    <row r="407" spans="1:28" x14ac:dyDescent="0.25">
      <c r="A407" s="33">
        <v>147</v>
      </c>
      <c r="P407" s="34">
        <v>42766</v>
      </c>
      <c r="AA407" s="228">
        <v>40.799999999999898</v>
      </c>
      <c r="AB407" s="33" t="s">
        <v>138</v>
      </c>
    </row>
    <row r="408" spans="1:28" x14ac:dyDescent="0.25">
      <c r="A408" s="33">
        <v>148</v>
      </c>
      <c r="P408" s="34">
        <v>42767</v>
      </c>
      <c r="AA408" s="228">
        <v>40.899999999999899</v>
      </c>
      <c r="AB408" s="33" t="s">
        <v>138</v>
      </c>
    </row>
    <row r="409" spans="1:28" x14ac:dyDescent="0.25">
      <c r="A409" s="33">
        <v>149</v>
      </c>
      <c r="P409" s="34">
        <v>42768</v>
      </c>
      <c r="AA409" s="228">
        <v>40.999999999999901</v>
      </c>
      <c r="AB409" s="33" t="s">
        <v>138</v>
      </c>
    </row>
    <row r="410" spans="1:28" x14ac:dyDescent="0.25">
      <c r="A410" s="33">
        <v>150</v>
      </c>
      <c r="P410" s="34">
        <v>42769</v>
      </c>
      <c r="AA410" s="228">
        <v>41.099999999999902</v>
      </c>
      <c r="AB410" s="33" t="s">
        <v>138</v>
      </c>
    </row>
    <row r="411" spans="1:28" x14ac:dyDescent="0.25">
      <c r="A411" s="33">
        <v>151</v>
      </c>
      <c r="P411" s="34">
        <v>42770</v>
      </c>
      <c r="AA411" s="228">
        <v>41.199999999999903</v>
      </c>
      <c r="AB411" s="33" t="s">
        <v>138</v>
      </c>
    </row>
    <row r="412" spans="1:28" x14ac:dyDescent="0.25">
      <c r="A412" s="33">
        <v>152</v>
      </c>
      <c r="P412" s="34">
        <v>42771</v>
      </c>
      <c r="AA412" s="228">
        <v>41.299999999999898</v>
      </c>
      <c r="AB412" s="33" t="s">
        <v>138</v>
      </c>
    </row>
    <row r="413" spans="1:28" x14ac:dyDescent="0.25">
      <c r="A413" s="33">
        <v>153</v>
      </c>
      <c r="P413" s="34">
        <v>42772</v>
      </c>
      <c r="AA413" s="228">
        <v>41.399999999999899</v>
      </c>
      <c r="AB413" s="33" t="s">
        <v>138</v>
      </c>
    </row>
    <row r="414" spans="1:28" x14ac:dyDescent="0.25">
      <c r="A414" s="33">
        <v>154</v>
      </c>
      <c r="P414" s="34">
        <v>42773</v>
      </c>
      <c r="AA414" s="228">
        <v>41.499999999999901</v>
      </c>
      <c r="AB414" s="33" t="s">
        <v>138</v>
      </c>
    </row>
    <row r="415" spans="1:28" x14ac:dyDescent="0.25">
      <c r="A415" s="33">
        <v>155</v>
      </c>
      <c r="P415" s="34">
        <v>42774</v>
      </c>
      <c r="AA415" s="228">
        <v>41.599999999999902</v>
      </c>
      <c r="AB415" s="33" t="s">
        <v>138</v>
      </c>
    </row>
    <row r="416" spans="1:28" x14ac:dyDescent="0.25">
      <c r="A416" s="33">
        <v>156</v>
      </c>
      <c r="P416" s="34">
        <v>42775</v>
      </c>
      <c r="AA416" s="228">
        <v>41.699999999999903</v>
      </c>
      <c r="AB416" s="33" t="s">
        <v>138</v>
      </c>
    </row>
    <row r="417" spans="1:28" x14ac:dyDescent="0.25">
      <c r="A417" s="33">
        <v>157</v>
      </c>
      <c r="P417" s="34">
        <v>42776</v>
      </c>
      <c r="AA417" s="228">
        <v>41.799999999999898</v>
      </c>
      <c r="AB417" s="33" t="s">
        <v>138</v>
      </c>
    </row>
    <row r="418" spans="1:28" x14ac:dyDescent="0.25">
      <c r="A418" s="33">
        <v>158</v>
      </c>
      <c r="P418" s="34">
        <v>42777</v>
      </c>
      <c r="AA418" s="228">
        <v>41.899999999999899</v>
      </c>
      <c r="AB418" s="33" t="s">
        <v>138</v>
      </c>
    </row>
    <row r="419" spans="1:28" x14ac:dyDescent="0.25">
      <c r="A419" s="33">
        <v>159</v>
      </c>
      <c r="P419" s="34">
        <v>42778</v>
      </c>
      <c r="AA419" s="228">
        <v>41.999999999999901</v>
      </c>
      <c r="AB419" s="33" t="s">
        <v>138</v>
      </c>
    </row>
    <row r="420" spans="1:28" x14ac:dyDescent="0.25">
      <c r="A420" s="33">
        <v>160</v>
      </c>
      <c r="P420" s="34">
        <v>42779</v>
      </c>
      <c r="AA420" s="228">
        <v>42.099999999999902</v>
      </c>
      <c r="AB420" s="33" t="s">
        <v>138</v>
      </c>
    </row>
    <row r="421" spans="1:28" x14ac:dyDescent="0.25">
      <c r="A421" s="33">
        <v>161</v>
      </c>
      <c r="P421" s="34">
        <v>42780</v>
      </c>
      <c r="AA421" s="228">
        <v>42.199999999999903</v>
      </c>
      <c r="AB421" s="33" t="s">
        <v>138</v>
      </c>
    </row>
    <row r="422" spans="1:28" x14ac:dyDescent="0.25">
      <c r="A422" s="33">
        <v>162</v>
      </c>
      <c r="P422" s="34">
        <v>42781</v>
      </c>
      <c r="AA422" s="228">
        <v>42.299999999999898</v>
      </c>
      <c r="AB422" s="33" t="s">
        <v>138</v>
      </c>
    </row>
    <row r="423" spans="1:28" x14ac:dyDescent="0.25">
      <c r="A423" s="33">
        <v>163</v>
      </c>
      <c r="P423" s="34">
        <v>42782</v>
      </c>
      <c r="AA423" s="228">
        <v>42.399999999999899</v>
      </c>
      <c r="AB423" s="33" t="s">
        <v>138</v>
      </c>
    </row>
    <row r="424" spans="1:28" x14ac:dyDescent="0.25">
      <c r="A424" s="33">
        <v>164</v>
      </c>
      <c r="P424" s="34">
        <v>42783</v>
      </c>
      <c r="AA424" s="228">
        <v>42.499999999999901</v>
      </c>
      <c r="AB424" s="33" t="s">
        <v>138</v>
      </c>
    </row>
    <row r="425" spans="1:28" x14ac:dyDescent="0.25">
      <c r="A425" s="33">
        <v>165</v>
      </c>
      <c r="P425" s="34">
        <v>42784</v>
      </c>
      <c r="AA425" s="228">
        <v>42.599999999999902</v>
      </c>
      <c r="AB425" s="33" t="s">
        <v>138</v>
      </c>
    </row>
    <row r="426" spans="1:28" x14ac:dyDescent="0.25">
      <c r="A426" s="33">
        <v>166</v>
      </c>
      <c r="P426" s="34">
        <v>42785</v>
      </c>
      <c r="AA426" s="228">
        <v>42.699999999999903</v>
      </c>
      <c r="AB426" s="33" t="s">
        <v>138</v>
      </c>
    </row>
    <row r="427" spans="1:28" x14ac:dyDescent="0.25">
      <c r="A427" s="33">
        <v>167</v>
      </c>
      <c r="P427" s="34">
        <v>42786</v>
      </c>
      <c r="AA427" s="228">
        <v>42.799999999999898</v>
      </c>
      <c r="AB427" s="33" t="s">
        <v>138</v>
      </c>
    </row>
    <row r="428" spans="1:28" x14ac:dyDescent="0.25">
      <c r="A428" s="33">
        <v>168</v>
      </c>
      <c r="P428" s="34">
        <v>42787</v>
      </c>
      <c r="AA428" s="228">
        <v>42.899999999999899</v>
      </c>
      <c r="AB428" s="33" t="s">
        <v>138</v>
      </c>
    </row>
    <row r="429" spans="1:28" x14ac:dyDescent="0.25">
      <c r="A429" s="33">
        <v>169</v>
      </c>
      <c r="P429" s="34">
        <v>42788</v>
      </c>
      <c r="AA429" s="228">
        <v>42.999999999999901</v>
      </c>
      <c r="AB429" s="33" t="s">
        <v>138</v>
      </c>
    </row>
    <row r="430" spans="1:28" x14ac:dyDescent="0.25">
      <c r="A430" s="33">
        <v>170</v>
      </c>
      <c r="P430" s="34">
        <v>42789</v>
      </c>
      <c r="AA430" s="228">
        <v>43.099999999999902</v>
      </c>
      <c r="AB430" s="33" t="s">
        <v>138</v>
      </c>
    </row>
    <row r="431" spans="1:28" x14ac:dyDescent="0.25">
      <c r="A431" s="33">
        <v>171</v>
      </c>
      <c r="P431" s="34">
        <v>42790</v>
      </c>
      <c r="AA431" s="228">
        <v>43.199999999999903</v>
      </c>
      <c r="AB431" s="33" t="s">
        <v>138</v>
      </c>
    </row>
    <row r="432" spans="1:28" x14ac:dyDescent="0.25">
      <c r="A432" s="33">
        <v>172</v>
      </c>
      <c r="P432" s="34">
        <v>42791</v>
      </c>
      <c r="AA432" s="228">
        <v>43.299999999999898</v>
      </c>
      <c r="AB432" s="33" t="s">
        <v>138</v>
      </c>
    </row>
    <row r="433" spans="1:28" x14ac:dyDescent="0.25">
      <c r="A433" s="33">
        <v>173</v>
      </c>
      <c r="P433" s="34">
        <v>42792</v>
      </c>
      <c r="AA433" s="228">
        <v>43.399999999999899</v>
      </c>
      <c r="AB433" s="33" t="s">
        <v>138</v>
      </c>
    </row>
    <row r="434" spans="1:28" x14ac:dyDescent="0.25">
      <c r="A434" s="33">
        <v>174</v>
      </c>
      <c r="P434" s="34">
        <v>42793</v>
      </c>
      <c r="AA434" s="228">
        <v>43.499999999999901</v>
      </c>
      <c r="AB434" s="33" t="s">
        <v>138</v>
      </c>
    </row>
    <row r="435" spans="1:28" x14ac:dyDescent="0.25">
      <c r="A435" s="33">
        <v>175</v>
      </c>
      <c r="P435" s="34">
        <v>42794</v>
      </c>
      <c r="AA435" s="228">
        <v>43.599999999999902</v>
      </c>
      <c r="AB435" s="33" t="s">
        <v>138</v>
      </c>
    </row>
    <row r="436" spans="1:28" x14ac:dyDescent="0.25">
      <c r="A436" s="33">
        <v>176</v>
      </c>
      <c r="P436" s="34">
        <v>42795</v>
      </c>
      <c r="AA436" s="228">
        <v>43.699999999999903</v>
      </c>
      <c r="AB436" s="33" t="s">
        <v>138</v>
      </c>
    </row>
    <row r="437" spans="1:28" x14ac:dyDescent="0.25">
      <c r="A437" s="33">
        <v>177</v>
      </c>
      <c r="P437" s="34">
        <v>42796</v>
      </c>
      <c r="AA437" s="228">
        <v>43.799999999999898</v>
      </c>
      <c r="AB437" s="33" t="s">
        <v>138</v>
      </c>
    </row>
    <row r="438" spans="1:28" x14ac:dyDescent="0.25">
      <c r="P438" s="34">
        <v>42797</v>
      </c>
      <c r="AA438" s="228">
        <v>43.899999999999899</v>
      </c>
      <c r="AB438" s="33" t="s">
        <v>138</v>
      </c>
    </row>
    <row r="439" spans="1:28" x14ac:dyDescent="0.25">
      <c r="A439" s="33" t="s">
        <v>358</v>
      </c>
      <c r="P439" s="34">
        <v>42798</v>
      </c>
      <c r="AA439" s="228">
        <v>43.999999999999901</v>
      </c>
      <c r="AB439" s="33" t="s">
        <v>138</v>
      </c>
    </row>
    <row r="440" spans="1:28" x14ac:dyDescent="0.25">
      <c r="A440" s="33" t="s">
        <v>359</v>
      </c>
      <c r="P440" s="34">
        <v>42799</v>
      </c>
      <c r="AA440" s="228">
        <v>44.099999999999902</v>
      </c>
      <c r="AB440" s="33" t="s">
        <v>138</v>
      </c>
    </row>
    <row r="441" spans="1:28" x14ac:dyDescent="0.25">
      <c r="P441" s="34">
        <v>42800</v>
      </c>
      <c r="AA441" s="228">
        <v>44.199999999999903</v>
      </c>
      <c r="AB441" s="33" t="s">
        <v>138</v>
      </c>
    </row>
    <row r="442" spans="1:28" x14ac:dyDescent="0.25">
      <c r="A442" s="33" t="s">
        <v>360</v>
      </c>
      <c r="P442" s="34">
        <v>42801</v>
      </c>
      <c r="AA442" s="228">
        <v>44.299999999999898</v>
      </c>
      <c r="AB442" s="33" t="s">
        <v>138</v>
      </c>
    </row>
    <row r="443" spans="1:28" x14ac:dyDescent="0.25">
      <c r="A443" s="33" t="s">
        <v>361</v>
      </c>
      <c r="P443" s="34">
        <v>42802</v>
      </c>
      <c r="AA443" s="228">
        <v>44.399999999999899</v>
      </c>
      <c r="AB443" s="33" t="s">
        <v>138</v>
      </c>
    </row>
    <row r="444" spans="1:28" x14ac:dyDescent="0.25">
      <c r="A444" s="33" t="s">
        <v>362</v>
      </c>
      <c r="P444" s="34">
        <v>42803</v>
      </c>
      <c r="AA444" s="228">
        <v>44.499999999999901</v>
      </c>
      <c r="AB444" s="33" t="s">
        <v>138</v>
      </c>
    </row>
    <row r="445" spans="1:28" x14ac:dyDescent="0.25">
      <c r="A445" s="33" t="s">
        <v>363</v>
      </c>
      <c r="P445" s="34">
        <v>42804</v>
      </c>
      <c r="AA445" s="228">
        <v>44.599999999999902</v>
      </c>
      <c r="AB445" s="33" t="s">
        <v>138</v>
      </c>
    </row>
    <row r="446" spans="1:28" x14ac:dyDescent="0.25">
      <c r="A446" s="33" t="s">
        <v>364</v>
      </c>
      <c r="P446" s="34">
        <v>42805</v>
      </c>
      <c r="AA446" s="228">
        <v>44.699999999999903</v>
      </c>
      <c r="AB446" s="33" t="s">
        <v>138</v>
      </c>
    </row>
    <row r="447" spans="1:28" x14ac:dyDescent="0.25">
      <c r="A447" s="33" t="s">
        <v>365</v>
      </c>
      <c r="P447" s="34">
        <v>42806</v>
      </c>
      <c r="AA447" s="228">
        <v>44.799999999999898</v>
      </c>
      <c r="AB447" s="33" t="s">
        <v>138</v>
      </c>
    </row>
    <row r="448" spans="1:28" ht="15" customHeight="1" x14ac:dyDescent="0.25">
      <c r="A448" s="33" t="s">
        <v>366</v>
      </c>
      <c r="D448" s="154"/>
      <c r="E448" s="155"/>
      <c r="F448" s="155"/>
      <c r="G448" s="156"/>
      <c r="H448" s="533"/>
      <c r="I448" s="534"/>
      <c r="J448" s="537"/>
      <c r="K448" s="533"/>
      <c r="L448" s="535"/>
      <c r="P448" s="34">
        <v>42807</v>
      </c>
      <c r="AA448" s="228">
        <v>44.899999999999899</v>
      </c>
      <c r="AB448" s="33" t="s">
        <v>138</v>
      </c>
    </row>
    <row r="449" spans="1:28" ht="15" customHeight="1" x14ac:dyDescent="0.25">
      <c r="D449" s="157"/>
      <c r="E449" s="158"/>
      <c r="F449" s="158"/>
      <c r="G449" s="159"/>
      <c r="H449" s="534"/>
      <c r="I449" s="534"/>
      <c r="J449" s="537"/>
      <c r="K449" s="534"/>
      <c r="L449" s="536"/>
      <c r="P449" s="34">
        <v>42808</v>
      </c>
      <c r="AA449" s="228">
        <v>44.999999999999901</v>
      </c>
      <c r="AB449" s="33" t="s">
        <v>138</v>
      </c>
    </row>
    <row r="450" spans="1:28" ht="15" customHeight="1" x14ac:dyDescent="0.25">
      <c r="D450" s="160"/>
      <c r="E450" s="161"/>
      <c r="F450" s="161"/>
      <c r="G450" s="162"/>
      <c r="H450" s="534"/>
      <c r="I450" s="534"/>
      <c r="J450" s="537"/>
      <c r="K450" s="534"/>
      <c r="L450" s="536"/>
      <c r="P450" s="34">
        <v>42809</v>
      </c>
      <c r="AA450" s="228">
        <v>45.099999999999902</v>
      </c>
      <c r="AB450" s="33" t="s">
        <v>138</v>
      </c>
    </row>
    <row r="451" spans="1:28" ht="23.25" x14ac:dyDescent="0.25">
      <c r="D451" s="166"/>
      <c r="E451" s="167"/>
      <c r="F451" s="167"/>
      <c r="G451" s="168"/>
      <c r="H451" s="247"/>
      <c r="I451" s="526"/>
      <c r="J451" s="527"/>
      <c r="K451" s="530"/>
      <c r="L451" s="530"/>
      <c r="P451" s="34">
        <v>42810</v>
      </c>
      <c r="AA451" s="228">
        <v>45.199999999999903</v>
      </c>
      <c r="AB451" s="33" t="s">
        <v>138</v>
      </c>
    </row>
    <row r="452" spans="1:28" ht="23.25" x14ac:dyDescent="0.25">
      <c r="D452" s="163"/>
      <c r="E452" s="164"/>
      <c r="F452" s="164"/>
      <c r="G452" s="165"/>
      <c r="H452" s="23"/>
      <c r="I452" s="528"/>
      <c r="J452" s="529"/>
      <c r="K452" s="531"/>
      <c r="L452" s="531"/>
      <c r="P452" s="34">
        <v>42811</v>
      </c>
      <c r="AA452" s="228">
        <v>45.299999999999898</v>
      </c>
      <c r="AB452" s="33" t="s">
        <v>138</v>
      </c>
    </row>
    <row r="453" spans="1:28" ht="23.25" x14ac:dyDescent="0.25">
      <c r="D453" s="163"/>
      <c r="E453" s="164"/>
      <c r="F453" s="164"/>
      <c r="G453" s="165"/>
      <c r="H453" s="247"/>
      <c r="I453" s="526"/>
      <c r="J453" s="527"/>
      <c r="K453" s="530"/>
      <c r="L453" s="530"/>
      <c r="P453" s="34">
        <v>42812</v>
      </c>
      <c r="AA453" s="228">
        <v>45.399999999999899</v>
      </c>
      <c r="AB453" s="33" t="s">
        <v>138</v>
      </c>
    </row>
    <row r="454" spans="1:28" ht="23.25" x14ac:dyDescent="0.25">
      <c r="D454" s="163"/>
      <c r="E454" s="164"/>
      <c r="F454" s="164"/>
      <c r="G454" s="165"/>
      <c r="H454" s="23"/>
      <c r="I454" s="528"/>
      <c r="J454" s="529"/>
      <c r="K454" s="531"/>
      <c r="L454" s="531"/>
      <c r="P454" s="34">
        <v>42813</v>
      </c>
      <c r="AA454" s="228">
        <v>45.499999999999901</v>
      </c>
      <c r="AB454" s="33" t="s">
        <v>138</v>
      </c>
    </row>
    <row r="455" spans="1:28" ht="23.25" x14ac:dyDescent="0.25">
      <c r="D455" s="163"/>
      <c r="E455" s="164"/>
      <c r="F455" s="164"/>
      <c r="G455" s="165"/>
      <c r="H455" s="247"/>
      <c r="I455" s="526"/>
      <c r="J455" s="527"/>
      <c r="K455" s="530"/>
      <c r="L455" s="530"/>
      <c r="P455" s="34">
        <v>42814</v>
      </c>
      <c r="AA455" s="228">
        <v>45.599999999999902</v>
      </c>
      <c r="AB455" s="33" t="s">
        <v>138</v>
      </c>
    </row>
    <row r="456" spans="1:28" ht="23.25" x14ac:dyDescent="0.25">
      <c r="D456" s="163"/>
      <c r="E456" s="164"/>
      <c r="F456" s="164"/>
      <c r="G456" s="165"/>
      <c r="H456" s="23"/>
      <c r="I456" s="528"/>
      <c r="J456" s="529"/>
      <c r="K456" s="531"/>
      <c r="L456" s="531"/>
      <c r="P456" s="34">
        <v>42815</v>
      </c>
      <c r="AA456" s="228">
        <v>45.699999999999903</v>
      </c>
      <c r="AB456" s="33" t="s">
        <v>138</v>
      </c>
    </row>
    <row r="457" spans="1:28" ht="23.25" x14ac:dyDescent="0.25">
      <c r="D457" s="163"/>
      <c r="E457" s="164"/>
      <c r="F457" s="164"/>
      <c r="G457" s="165"/>
      <c r="H457" s="247"/>
      <c r="I457" s="526"/>
      <c r="J457" s="527"/>
      <c r="K457" s="530"/>
      <c r="L457" s="530"/>
      <c r="P457" s="34">
        <v>42816</v>
      </c>
      <c r="AA457" s="228">
        <v>45.799999999999898</v>
      </c>
      <c r="AB457" s="33" t="s">
        <v>138</v>
      </c>
    </row>
    <row r="458" spans="1:28" ht="21" x14ac:dyDescent="0.25">
      <c r="D458" s="169"/>
      <c r="E458" s="170"/>
      <c r="F458" s="170"/>
      <c r="G458" s="171"/>
      <c r="H458" s="23"/>
      <c r="I458" s="528"/>
      <c r="J458" s="529"/>
      <c r="K458" s="538"/>
      <c r="L458" s="539"/>
      <c r="P458" s="34">
        <v>42817</v>
      </c>
      <c r="AA458" s="228">
        <v>45.899999999999899</v>
      </c>
      <c r="AB458" s="33" t="s">
        <v>138</v>
      </c>
    </row>
    <row r="459" spans="1:28" x14ac:dyDescent="0.25">
      <c r="P459" s="34">
        <v>42818</v>
      </c>
      <c r="AA459" s="228">
        <v>45.999999999999901</v>
      </c>
      <c r="AB459" s="33" t="s">
        <v>138</v>
      </c>
    </row>
    <row r="460" spans="1:28" ht="33.75" x14ac:dyDescent="0.25">
      <c r="A460" s="50" t="s">
        <v>346</v>
      </c>
      <c r="B460" s="22">
        <v>0</v>
      </c>
      <c r="P460" s="34">
        <v>42819</v>
      </c>
      <c r="AA460" s="228">
        <v>46.099999999999902</v>
      </c>
      <c r="AB460" s="33" t="s">
        <v>138</v>
      </c>
    </row>
    <row r="461" spans="1:28" ht="33.75" x14ac:dyDescent="0.25">
      <c r="A461" s="51" t="s">
        <v>348</v>
      </c>
      <c r="B461" s="22">
        <v>6</v>
      </c>
      <c r="C461" s="22">
        <v>4</v>
      </c>
      <c r="P461" s="34">
        <v>42820</v>
      </c>
      <c r="AA461" s="228">
        <v>46.199999999999903</v>
      </c>
      <c r="AB461" s="33" t="s">
        <v>138</v>
      </c>
    </row>
    <row r="462" spans="1:28" ht="33.75" x14ac:dyDescent="0.25">
      <c r="A462" s="52" t="s">
        <v>350</v>
      </c>
      <c r="B462" s="22">
        <v>9</v>
      </c>
      <c r="C462" s="22">
        <v>6</v>
      </c>
      <c r="P462" s="34">
        <v>42821</v>
      </c>
      <c r="AA462" s="228">
        <v>46.299999999999898</v>
      </c>
      <c r="AB462" s="33" t="s">
        <v>138</v>
      </c>
    </row>
    <row r="463" spans="1:28" ht="33.75" x14ac:dyDescent="0.25">
      <c r="A463" s="53" t="s">
        <v>351</v>
      </c>
      <c r="B463" s="22">
        <v>12</v>
      </c>
      <c r="C463" s="22">
        <v>8</v>
      </c>
      <c r="P463" s="34">
        <v>42822</v>
      </c>
      <c r="AA463" s="228">
        <v>46.399999999999899</v>
      </c>
      <c r="AB463" s="33" t="s">
        <v>138</v>
      </c>
    </row>
    <row r="464" spans="1:28" ht="33.75" x14ac:dyDescent="0.25">
      <c r="A464" s="54" t="s">
        <v>352</v>
      </c>
      <c r="B464" s="22">
        <v>15</v>
      </c>
      <c r="C464" s="22">
        <v>10</v>
      </c>
      <c r="P464" s="34">
        <v>42823</v>
      </c>
      <c r="AA464" s="228">
        <v>46.499999999999901</v>
      </c>
      <c r="AB464" s="33" t="s">
        <v>138</v>
      </c>
    </row>
    <row r="465" spans="1:28" ht="15" customHeight="1" x14ac:dyDescent="0.25">
      <c r="P465" s="34">
        <v>42824</v>
      </c>
      <c r="AA465" s="228">
        <v>46.599999999999902</v>
      </c>
      <c r="AB465" s="33" t="s">
        <v>138</v>
      </c>
    </row>
    <row r="466" spans="1:28" x14ac:dyDescent="0.25">
      <c r="P466" s="34">
        <v>42825</v>
      </c>
      <c r="AA466" s="228">
        <v>46.699999999999903</v>
      </c>
      <c r="AB466" s="33" t="s">
        <v>138</v>
      </c>
    </row>
    <row r="467" spans="1:28" x14ac:dyDescent="0.25">
      <c r="A467" s="33" t="s">
        <v>367</v>
      </c>
      <c r="B467" s="33">
        <f>'F2. COMP. LAB Y COM COMPOR'!H37</f>
        <v>0</v>
      </c>
      <c r="P467" s="34">
        <v>42826</v>
      </c>
      <c r="AA467" s="228">
        <v>46.799999999999898</v>
      </c>
      <c r="AB467" s="33" t="s">
        <v>138</v>
      </c>
    </row>
    <row r="468" spans="1:28" x14ac:dyDescent="0.25">
      <c r="A468" s="33" t="s">
        <v>368</v>
      </c>
      <c r="B468" s="33">
        <f>'F2. COMP. LAB Y COM COMPOR'!H39</f>
        <v>0</v>
      </c>
      <c r="P468" s="34">
        <v>42827</v>
      </c>
      <c r="AA468" s="228">
        <v>46.899999999999899</v>
      </c>
      <c r="AB468" s="33" t="s">
        <v>138</v>
      </c>
    </row>
    <row r="469" spans="1:28" x14ac:dyDescent="0.25">
      <c r="A469" s="33" t="s">
        <v>369</v>
      </c>
      <c r="B469" s="33">
        <f>'F2. COMP. LAB Y COM COMPOR'!H41</f>
        <v>0</v>
      </c>
      <c r="P469" s="34">
        <v>42828</v>
      </c>
      <c r="AA469" s="228">
        <v>46.999999999999901</v>
      </c>
      <c r="AB469" s="33" t="s">
        <v>138</v>
      </c>
    </row>
    <row r="470" spans="1:28" x14ac:dyDescent="0.25">
      <c r="A470" s="33" t="s">
        <v>370</v>
      </c>
      <c r="B470" s="33">
        <f>'F2. COMP. LAB Y COM COMPOR'!H43</f>
        <v>0</v>
      </c>
      <c r="P470" s="34">
        <v>42829</v>
      </c>
      <c r="AA470" s="228">
        <v>47.099999999999902</v>
      </c>
      <c r="AB470" s="33" t="s">
        <v>138</v>
      </c>
    </row>
    <row r="471" spans="1:28" x14ac:dyDescent="0.25">
      <c r="A471" s="33" t="s">
        <v>371</v>
      </c>
      <c r="B471" s="33">
        <f>'F2. COMP. LAB Y COM COMPOR'!H45</f>
        <v>0</v>
      </c>
      <c r="P471" s="34">
        <v>42830</v>
      </c>
      <c r="AA471" s="228">
        <v>47.199999999999903</v>
      </c>
      <c r="AB471" s="33" t="s">
        <v>138</v>
      </c>
    </row>
    <row r="472" spans="1:28" x14ac:dyDescent="0.25">
      <c r="A472" s="33" t="s">
        <v>372</v>
      </c>
      <c r="B472" s="33">
        <f>'F2. COMP. LAB Y COM COMPOR'!B51</f>
        <v>0</v>
      </c>
      <c r="P472" s="34">
        <v>42831</v>
      </c>
      <c r="AA472" s="228">
        <v>47.299999999999898</v>
      </c>
      <c r="AB472" s="33" t="s">
        <v>138</v>
      </c>
    </row>
    <row r="473" spans="1:28" x14ac:dyDescent="0.25">
      <c r="A473" s="33" t="s">
        <v>373</v>
      </c>
      <c r="B473" s="33">
        <f>'F2. COMP. LAB Y COM COMPOR'!B53</f>
        <v>0</v>
      </c>
      <c r="P473" s="34">
        <v>42833</v>
      </c>
      <c r="AA473" s="228">
        <v>47.399999999999899</v>
      </c>
      <c r="AB473" s="33" t="s">
        <v>138</v>
      </c>
    </row>
    <row r="474" spans="1:28" x14ac:dyDescent="0.25">
      <c r="A474" s="33" t="s">
        <v>374</v>
      </c>
      <c r="B474" s="33">
        <f>'F2. COMP. LAB Y COM COMPOR'!B55</f>
        <v>0</v>
      </c>
      <c r="P474" s="34">
        <v>42834</v>
      </c>
      <c r="AA474" s="228">
        <v>47.499999999999901</v>
      </c>
      <c r="AB474" s="33" t="s">
        <v>138</v>
      </c>
    </row>
    <row r="475" spans="1:28" x14ac:dyDescent="0.25">
      <c r="A475" s="33" t="s">
        <v>375</v>
      </c>
      <c r="B475" s="33">
        <f>'F2. COMP. LAB Y COM COMPOR'!B57</f>
        <v>0</v>
      </c>
      <c r="P475" s="34">
        <v>42835</v>
      </c>
      <c r="AA475" s="228">
        <v>47.599999999999902</v>
      </c>
      <c r="AB475" s="33" t="s">
        <v>138</v>
      </c>
    </row>
    <row r="476" spans="1:28" x14ac:dyDescent="0.25">
      <c r="A476" s="33" t="s">
        <v>376</v>
      </c>
      <c r="B476" s="33">
        <f>'F11. EVA P. PRUEBA'!F37</f>
        <v>0</v>
      </c>
      <c r="P476" s="34">
        <v>42836</v>
      </c>
      <c r="AA476" s="228">
        <v>47.699999999999903</v>
      </c>
      <c r="AB476" s="33" t="s">
        <v>138</v>
      </c>
    </row>
    <row r="477" spans="1:28" x14ac:dyDescent="0.25">
      <c r="A477" s="33" t="s">
        <v>377</v>
      </c>
      <c r="B477" s="33">
        <f>'F11. EVA P. PRUEBA'!F38</f>
        <v>0</v>
      </c>
      <c r="P477" s="34">
        <v>42837</v>
      </c>
      <c r="AA477" s="228">
        <v>47.799999999999898</v>
      </c>
      <c r="AB477" s="33" t="s">
        <v>138</v>
      </c>
    </row>
    <row r="478" spans="1:28" x14ac:dyDescent="0.25">
      <c r="A478" s="33" t="s">
        <v>378</v>
      </c>
      <c r="B478" s="33">
        <f>'F11. EVA P. PRUEBA'!F39</f>
        <v>0</v>
      </c>
      <c r="P478" s="34">
        <v>42838</v>
      </c>
      <c r="AA478" s="228">
        <v>47.899999999999899</v>
      </c>
      <c r="AB478" s="33" t="s">
        <v>138</v>
      </c>
    </row>
    <row r="479" spans="1:28" x14ac:dyDescent="0.25">
      <c r="A479" s="33" t="s">
        <v>379</v>
      </c>
      <c r="B479" s="33" t="str">
        <f>'F11. EVA P. PRUEBA'!A46</f>
        <v>Planeación</v>
      </c>
      <c r="P479" s="34">
        <v>42839</v>
      </c>
      <c r="AA479" s="228">
        <v>47.999999999999901</v>
      </c>
      <c r="AB479" s="33" t="s">
        <v>138</v>
      </c>
    </row>
    <row r="480" spans="1:28" x14ac:dyDescent="0.25">
      <c r="A480" s="33" t="s">
        <v>380</v>
      </c>
      <c r="B480" s="33" t="str">
        <f>'F11. EVA P. PRUEBA'!A48</f>
        <v>Liderazgo</v>
      </c>
      <c r="P480" s="34">
        <v>42840</v>
      </c>
      <c r="AA480" s="228">
        <v>48.099999999999902</v>
      </c>
      <c r="AB480" s="33" t="s">
        <v>138</v>
      </c>
    </row>
    <row r="481" spans="1:28" ht="15.75" customHeight="1" x14ac:dyDescent="0.25">
      <c r="A481" s="33" t="s">
        <v>381</v>
      </c>
      <c r="B481" s="33" t="str">
        <f>'F11. EVA P. PRUEBA'!A50</f>
        <v>Compromiso con la Organización</v>
      </c>
      <c r="P481" s="34">
        <v>42841</v>
      </c>
      <c r="AA481" s="228">
        <v>48.199999999999903</v>
      </c>
      <c r="AB481" s="33" t="s">
        <v>138</v>
      </c>
    </row>
    <row r="482" spans="1:28" x14ac:dyDescent="0.25">
      <c r="A482" s="33" t="s">
        <v>382</v>
      </c>
      <c r="B482" s="33" t="str">
        <f>'F11. EVA P. PRUEBA'!A52</f>
        <v>Orientación al usuario y al ciudadano</v>
      </c>
      <c r="P482" s="34">
        <v>42843</v>
      </c>
      <c r="AA482" s="228">
        <v>48.299999999999898</v>
      </c>
      <c r="AB482" s="33" t="s">
        <v>138</v>
      </c>
    </row>
    <row r="483" spans="1:28" ht="15" customHeight="1" x14ac:dyDescent="0.25">
      <c r="P483" s="34">
        <v>42844</v>
      </c>
      <c r="AA483" s="228">
        <v>48.399999999999899</v>
      </c>
      <c r="AB483" s="33" t="s">
        <v>138</v>
      </c>
    </row>
    <row r="484" spans="1:28" ht="15" customHeight="1" x14ac:dyDescent="0.25">
      <c r="P484" s="34">
        <v>42845</v>
      </c>
      <c r="AA484" s="228">
        <v>48.499999999999901</v>
      </c>
      <c r="AB484" s="33" t="s">
        <v>138</v>
      </c>
    </row>
    <row r="485" spans="1:28" x14ac:dyDescent="0.25">
      <c r="A485" s="33" t="s">
        <v>383</v>
      </c>
      <c r="P485" s="34">
        <v>42846</v>
      </c>
      <c r="AA485" s="228">
        <v>48.599999999999902</v>
      </c>
      <c r="AB485" s="33" t="s">
        <v>138</v>
      </c>
    </row>
    <row r="486" spans="1:28" x14ac:dyDescent="0.25">
      <c r="A486" s="33" t="s">
        <v>384</v>
      </c>
      <c r="P486" s="34">
        <v>42847</v>
      </c>
      <c r="AA486" s="228">
        <v>48.699999999999903</v>
      </c>
      <c r="AB486" s="33" t="s">
        <v>138</v>
      </c>
    </row>
    <row r="487" spans="1:28" x14ac:dyDescent="0.25">
      <c r="P487" s="34">
        <v>42848</v>
      </c>
      <c r="AA487" s="228">
        <v>48.799999999999898</v>
      </c>
      <c r="AB487" s="33" t="s">
        <v>138</v>
      </c>
    </row>
    <row r="488" spans="1:28" x14ac:dyDescent="0.25">
      <c r="P488" s="34">
        <v>42849</v>
      </c>
      <c r="AA488" s="228">
        <v>48.899999999999899</v>
      </c>
      <c r="AB488" s="33" t="s">
        <v>138</v>
      </c>
    </row>
    <row r="489" spans="1:28" x14ac:dyDescent="0.25">
      <c r="P489" s="34">
        <v>42850</v>
      </c>
      <c r="AA489" s="228">
        <v>48.999999999999901</v>
      </c>
      <c r="AB489" s="33" t="s">
        <v>138</v>
      </c>
    </row>
    <row r="490" spans="1:28" x14ac:dyDescent="0.25">
      <c r="A490" s="524" t="s">
        <v>385</v>
      </c>
      <c r="B490" s="524"/>
      <c r="P490" s="34">
        <v>42851</v>
      </c>
      <c r="AA490" s="228">
        <v>49.099999999999902</v>
      </c>
      <c r="AB490" s="33" t="s">
        <v>138</v>
      </c>
    </row>
    <row r="491" spans="1:28" x14ac:dyDescent="0.25">
      <c r="A491" s="33" t="s">
        <v>386</v>
      </c>
      <c r="B491" s="33" t="s">
        <v>387</v>
      </c>
      <c r="P491" s="34">
        <v>42852</v>
      </c>
      <c r="AA491" s="228">
        <v>49.199999999999903</v>
      </c>
      <c r="AB491" s="33" t="s">
        <v>138</v>
      </c>
    </row>
    <row r="492" spans="1:28" x14ac:dyDescent="0.25">
      <c r="A492" s="33">
        <f>IF('F9. EV. EXTRAORDINARIA'!F51="",0,VLOOKUP('F9. EV. EXTRAORDINARIA'!F51,Hoja4!$A$461:$B$464,2,FALSE))</f>
        <v>0</v>
      </c>
      <c r="B492" s="33">
        <f>IF('F9. EV. EXTRAORDINARIA'!H51="",0,VLOOKUP('F9. EV. EXTRAORDINARIA'!H51,Hoja4!$A$461:$B$464,2,FALSE))</f>
        <v>0</v>
      </c>
      <c r="P492" s="34">
        <v>42853</v>
      </c>
      <c r="AA492" s="228">
        <v>49.299999999999898</v>
      </c>
      <c r="AB492" s="33" t="s">
        <v>138</v>
      </c>
    </row>
    <row r="493" spans="1:28" x14ac:dyDescent="0.25">
      <c r="A493" s="33">
        <f>IF('F9. EV. EXTRAORDINARIA'!F52="",0,VLOOKUP('F9. EV. EXTRAORDINARIA'!F52,Hoja4!$A$461:$B$464,2,FALSE))</f>
        <v>0</v>
      </c>
      <c r="B493" s="33">
        <f>IF('F9. EV. EXTRAORDINARIA'!H52="",0,VLOOKUP('F9. EV. EXTRAORDINARIA'!H52,Hoja4!$A$461:$B$464,2,FALSE))</f>
        <v>0</v>
      </c>
      <c r="P493" s="34">
        <v>42854</v>
      </c>
      <c r="AA493" s="228">
        <v>49.399999999999899</v>
      </c>
      <c r="AB493" s="33" t="s">
        <v>138</v>
      </c>
    </row>
    <row r="494" spans="1:28" x14ac:dyDescent="0.25">
      <c r="A494" s="33">
        <f>IF('F9. EV. EXTRAORDINARIA'!F53="",0,VLOOKUP('F9. EV. EXTRAORDINARIA'!F53,Hoja4!$A$461:$B$464,2,FALSE))</f>
        <v>0</v>
      </c>
      <c r="B494" s="33">
        <f>IF('F9. EV. EXTRAORDINARIA'!H53="",0,VLOOKUP('F9. EV. EXTRAORDINARIA'!H53,Hoja4!$A$461:$B$464,2,FALSE))</f>
        <v>0</v>
      </c>
      <c r="P494" s="34">
        <v>42855</v>
      </c>
      <c r="AA494" s="228">
        <v>49.499999999999901</v>
      </c>
      <c r="AB494" s="33" t="s">
        <v>138</v>
      </c>
    </row>
    <row r="495" spans="1:28" x14ac:dyDescent="0.25">
      <c r="A495" s="33">
        <f>IF('F9. EV. EXTRAORDINARIA'!F54="",0,VLOOKUP('F9. EV. EXTRAORDINARIA'!F54,Hoja4!$A$461:$B$464,2,FALSE))</f>
        <v>0</v>
      </c>
      <c r="B495" s="33">
        <f>IF('F9. EV. EXTRAORDINARIA'!H54="",0,VLOOKUP('F9. EV. EXTRAORDINARIA'!H54,Hoja4!$A$461:$B$464,2,FALSE))</f>
        <v>0</v>
      </c>
      <c r="P495" s="34">
        <v>42856</v>
      </c>
      <c r="AA495" s="228">
        <v>49.599999999999902</v>
      </c>
      <c r="AB495" s="33" t="s">
        <v>138</v>
      </c>
    </row>
    <row r="496" spans="1:28" x14ac:dyDescent="0.25">
      <c r="A496" s="33">
        <f>SUBTOTAL(9,A492:A495)</f>
        <v>0</v>
      </c>
      <c r="B496" s="33">
        <f>SUBTOTAL(9,B492:B495)</f>
        <v>0</v>
      </c>
      <c r="P496" s="34">
        <v>42857</v>
      </c>
      <c r="AA496" s="228">
        <v>49.699999999999903</v>
      </c>
      <c r="AB496" s="33" t="s">
        <v>138</v>
      </c>
    </row>
    <row r="497" spans="1:28" x14ac:dyDescent="0.25">
      <c r="P497" s="34">
        <v>42858</v>
      </c>
      <c r="AA497" s="228">
        <v>49.799999999999898</v>
      </c>
      <c r="AB497" s="33" t="s">
        <v>138</v>
      </c>
    </row>
    <row r="498" spans="1:28" x14ac:dyDescent="0.25">
      <c r="P498" s="34">
        <v>42859</v>
      </c>
      <c r="AA498" s="228">
        <v>49.899999999999899</v>
      </c>
      <c r="AB498" s="33" t="s">
        <v>138</v>
      </c>
    </row>
    <row r="499" spans="1:28" x14ac:dyDescent="0.25">
      <c r="P499" s="34">
        <v>42860</v>
      </c>
      <c r="AA499" s="228">
        <v>49.999999999999901</v>
      </c>
      <c r="AB499" s="33" t="s">
        <v>138</v>
      </c>
    </row>
    <row r="500" spans="1:28" x14ac:dyDescent="0.25">
      <c r="P500" s="34">
        <v>42861</v>
      </c>
      <c r="AA500" s="228">
        <v>50.099999999999902</v>
      </c>
      <c r="AB500" s="33" t="s">
        <v>138</v>
      </c>
    </row>
    <row r="501" spans="1:28" x14ac:dyDescent="0.25">
      <c r="P501" s="34">
        <v>42862</v>
      </c>
      <c r="AA501" s="228">
        <v>50.199999999999903</v>
      </c>
      <c r="AB501" s="33" t="s">
        <v>138</v>
      </c>
    </row>
    <row r="502" spans="1:28" x14ac:dyDescent="0.25">
      <c r="A502" s="524" t="s">
        <v>388</v>
      </c>
      <c r="B502" s="524"/>
      <c r="P502" s="34">
        <v>42863</v>
      </c>
      <c r="AA502" s="228">
        <v>50.299999999999898</v>
      </c>
      <c r="AB502" s="33" t="s">
        <v>138</v>
      </c>
    </row>
    <row r="503" spans="1:28" x14ac:dyDescent="0.25">
      <c r="A503" s="33" t="s">
        <v>386</v>
      </c>
      <c r="B503" s="33" t="s">
        <v>387</v>
      </c>
      <c r="P503" s="34">
        <v>42864</v>
      </c>
      <c r="AA503" s="228">
        <v>50.399999999999899</v>
      </c>
      <c r="AB503" s="33" t="s">
        <v>138</v>
      </c>
    </row>
    <row r="504" spans="1:28" x14ac:dyDescent="0.25">
      <c r="A504" s="33">
        <f>IF('F10. EVA. INFERIOR A 1 AÑO'!F51="",0,VLOOKUP('F10. EVA. INFERIOR A 1 AÑO'!F51,Hoja4!$A$461:$C$464,3,FALSE))</f>
        <v>0</v>
      </c>
      <c r="B504" s="33">
        <f>IF('F10. EVA. INFERIOR A 1 AÑO'!H51="",0,VLOOKUP('F10. EVA. INFERIOR A 1 AÑO'!H51,Hoja4!$A$461:$C$464,3,FALSE))</f>
        <v>0</v>
      </c>
      <c r="P504" s="34">
        <v>42865</v>
      </c>
      <c r="AA504" s="228">
        <v>50.499999999999901</v>
      </c>
      <c r="AB504" s="33" t="s">
        <v>138</v>
      </c>
    </row>
    <row r="505" spans="1:28" x14ac:dyDescent="0.25">
      <c r="A505" s="33">
        <f>IF('F10. EVA. INFERIOR A 1 AÑO'!F52="",0,VLOOKUP('F10. EVA. INFERIOR A 1 AÑO'!F52,Hoja4!$A$461:$C$464,3,FALSE))</f>
        <v>0</v>
      </c>
      <c r="B505" s="33">
        <f>IF('F10. EVA. INFERIOR A 1 AÑO'!H52="",0,VLOOKUP('F10. EVA. INFERIOR A 1 AÑO'!H52,Hoja4!$A$461:$C$464,3,FALSE))</f>
        <v>0</v>
      </c>
      <c r="P505" s="34">
        <v>42866</v>
      </c>
      <c r="AA505" s="228">
        <v>50.599999999999902</v>
      </c>
      <c r="AB505" s="33" t="s">
        <v>138</v>
      </c>
    </row>
    <row r="506" spans="1:28" x14ac:dyDescent="0.25">
      <c r="A506" s="33">
        <f>IF('F10. EVA. INFERIOR A 1 AÑO'!F53="",0,VLOOKUP('F10. EVA. INFERIOR A 1 AÑO'!F53,Hoja4!$A$461:$C$464,3,FALSE))</f>
        <v>0</v>
      </c>
      <c r="B506" s="33">
        <f>IF('F10. EVA. INFERIOR A 1 AÑO'!H53="",0,VLOOKUP('F10. EVA. INFERIOR A 1 AÑO'!H53,Hoja4!$A$461:$C$464,3,FALSE))</f>
        <v>0</v>
      </c>
      <c r="P506" s="34">
        <v>42867</v>
      </c>
      <c r="AA506" s="228">
        <v>50.699999999999903</v>
      </c>
      <c r="AB506" s="33" t="s">
        <v>138</v>
      </c>
    </row>
    <row r="507" spans="1:28" x14ac:dyDescent="0.25">
      <c r="A507" s="33">
        <f>IF('F10. EVA. INFERIOR A 1 AÑO'!F54="",0,VLOOKUP('F10. EVA. INFERIOR A 1 AÑO'!F54,Hoja4!$A$461:$C$464,3,FALSE))</f>
        <v>0</v>
      </c>
      <c r="B507" s="33">
        <f>IF('F10. EVA. INFERIOR A 1 AÑO'!H54="",0,VLOOKUP('F10. EVA. INFERIOR A 1 AÑO'!H54,Hoja4!$A$461:$C$464,3,FALSE))</f>
        <v>0</v>
      </c>
      <c r="P507" s="34">
        <v>42868</v>
      </c>
      <c r="AA507" s="228">
        <v>50.799999999999898</v>
      </c>
      <c r="AB507" s="33" t="s">
        <v>138</v>
      </c>
    </row>
    <row r="508" spans="1:28" x14ac:dyDescent="0.25">
      <c r="A508" s="33">
        <f>SUBTOTAL(9,A504:A507)</f>
        <v>0</v>
      </c>
      <c r="B508" s="33">
        <f>SUBTOTAL(9,B504:B507)</f>
        <v>0</v>
      </c>
      <c r="P508" s="34">
        <v>42869</v>
      </c>
      <c r="AA508" s="228">
        <v>50.899999999999899</v>
      </c>
      <c r="AB508" s="33" t="s">
        <v>138</v>
      </c>
    </row>
    <row r="509" spans="1:28" x14ac:dyDescent="0.25">
      <c r="P509" s="34">
        <v>42870</v>
      </c>
      <c r="AA509" s="228">
        <v>50.999999999999901</v>
      </c>
      <c r="AB509" s="33" t="s">
        <v>138</v>
      </c>
    </row>
    <row r="510" spans="1:28" x14ac:dyDescent="0.25">
      <c r="P510" s="34">
        <v>42871</v>
      </c>
      <c r="AA510" s="228">
        <v>51.099999999999902</v>
      </c>
      <c r="AB510" s="33" t="s">
        <v>138</v>
      </c>
    </row>
    <row r="511" spans="1:28" x14ac:dyDescent="0.25">
      <c r="P511" s="34">
        <v>42872</v>
      </c>
      <c r="AA511" s="228">
        <v>51.199999999999903</v>
      </c>
      <c r="AB511" s="33" t="s">
        <v>138</v>
      </c>
    </row>
    <row r="512" spans="1:28" x14ac:dyDescent="0.25">
      <c r="A512" s="33" t="s">
        <v>389</v>
      </c>
      <c r="B512" s="33" t="s">
        <v>390</v>
      </c>
      <c r="P512" s="34">
        <v>42873</v>
      </c>
      <c r="AA512" s="228">
        <v>51.299999999999898</v>
      </c>
      <c r="AB512" s="33" t="s">
        <v>138</v>
      </c>
    </row>
    <row r="513" spans="1:28" ht="30" x14ac:dyDescent="0.25">
      <c r="A513" s="33" t="s">
        <v>390</v>
      </c>
      <c r="B513" s="33" t="s">
        <v>391</v>
      </c>
      <c r="P513" s="34">
        <v>42874</v>
      </c>
      <c r="AA513" s="228">
        <v>51.399999999999899</v>
      </c>
      <c r="AB513" s="33" t="s">
        <v>138</v>
      </c>
    </row>
    <row r="514" spans="1:28" x14ac:dyDescent="0.25">
      <c r="A514" s="33" t="s">
        <v>392</v>
      </c>
      <c r="B514" s="33" t="s">
        <v>393</v>
      </c>
      <c r="P514" s="34">
        <v>42875</v>
      </c>
      <c r="AA514" s="228">
        <v>51.499999999999901</v>
      </c>
      <c r="AB514" s="33" t="s">
        <v>138</v>
      </c>
    </row>
    <row r="515" spans="1:28" x14ac:dyDescent="0.25">
      <c r="A515" s="33" t="s">
        <v>393</v>
      </c>
      <c r="P515" s="34">
        <v>42876</v>
      </c>
      <c r="AA515" s="228">
        <v>51.599999999999902</v>
      </c>
      <c r="AB515" s="33" t="s">
        <v>138</v>
      </c>
    </row>
    <row r="516" spans="1:28" x14ac:dyDescent="0.25">
      <c r="A516" s="33" t="s">
        <v>394</v>
      </c>
      <c r="P516" s="34">
        <v>42877</v>
      </c>
      <c r="AA516" s="228">
        <v>51.699999999999903</v>
      </c>
      <c r="AB516" s="33" t="s">
        <v>138</v>
      </c>
    </row>
    <row r="517" spans="1:28" ht="30" x14ac:dyDescent="0.25">
      <c r="A517" s="33" t="s">
        <v>395</v>
      </c>
      <c r="P517" s="34">
        <v>42878</v>
      </c>
      <c r="AA517" s="228">
        <v>51.799999999999898</v>
      </c>
      <c r="AB517" s="33" t="s">
        <v>138</v>
      </c>
    </row>
    <row r="518" spans="1:28" x14ac:dyDescent="0.25">
      <c r="P518" s="34">
        <v>42879</v>
      </c>
      <c r="AA518" s="228">
        <v>51.8999999999998</v>
      </c>
      <c r="AB518" s="33" t="s">
        <v>138</v>
      </c>
    </row>
    <row r="519" spans="1:28" x14ac:dyDescent="0.25">
      <c r="P519" s="34">
        <v>42880</v>
      </c>
      <c r="AA519" s="228">
        <v>51.999999999999901</v>
      </c>
      <c r="AB519" s="33" t="s">
        <v>138</v>
      </c>
    </row>
    <row r="520" spans="1:28" x14ac:dyDescent="0.25">
      <c r="P520" s="34">
        <v>42881</v>
      </c>
      <c r="AA520" s="228">
        <v>52.099999999999902</v>
      </c>
      <c r="AB520" s="33" t="s">
        <v>138</v>
      </c>
    </row>
    <row r="521" spans="1:28" x14ac:dyDescent="0.25">
      <c r="P521" s="34">
        <v>42882</v>
      </c>
      <c r="AA521" s="228">
        <v>52.199999999999903</v>
      </c>
      <c r="AB521" s="33" t="s">
        <v>138</v>
      </c>
    </row>
    <row r="522" spans="1:28" x14ac:dyDescent="0.25">
      <c r="P522" s="34">
        <v>42883</v>
      </c>
      <c r="AA522" s="228">
        <v>52.299999999999898</v>
      </c>
      <c r="AB522" s="33" t="s">
        <v>138</v>
      </c>
    </row>
    <row r="523" spans="1:28" x14ac:dyDescent="0.25">
      <c r="P523" s="34">
        <v>42884</v>
      </c>
      <c r="AA523" s="228">
        <v>52.3999999999998</v>
      </c>
      <c r="AB523" s="33" t="s">
        <v>138</v>
      </c>
    </row>
    <row r="524" spans="1:28" x14ac:dyDescent="0.25">
      <c r="P524" s="34">
        <v>42885</v>
      </c>
      <c r="AA524" s="228">
        <v>52.499999999999901</v>
      </c>
      <c r="AB524" s="33" t="s">
        <v>138</v>
      </c>
    </row>
    <row r="525" spans="1:28" x14ac:dyDescent="0.25">
      <c r="A525" s="33" t="s">
        <v>396</v>
      </c>
      <c r="B525" s="33" t="s">
        <v>397</v>
      </c>
      <c r="C525" s="33" t="s">
        <v>398</v>
      </c>
      <c r="D525" s="33" t="s">
        <v>399</v>
      </c>
      <c r="E525" s="33" t="s">
        <v>400</v>
      </c>
      <c r="P525" s="34">
        <v>42886</v>
      </c>
      <c r="AA525" s="228">
        <v>52.599999999999902</v>
      </c>
      <c r="AB525" s="33" t="s">
        <v>138</v>
      </c>
    </row>
    <row r="526" spans="1:28" x14ac:dyDescent="0.25">
      <c r="A526" s="33" t="s">
        <v>401</v>
      </c>
      <c r="B526" s="228">
        <f>'F1. INF. GENERAL'!O43</f>
        <v>0</v>
      </c>
      <c r="C526" s="33">
        <f>'F1. INF. GENERAL'!L44</f>
        <v>180</v>
      </c>
      <c r="D526" s="230">
        <f>+C526/C528</f>
        <v>0.5</v>
      </c>
      <c r="E526" s="228">
        <f>'F1. INF. GENERAL'!F58</f>
        <v>0</v>
      </c>
      <c r="P526" s="34">
        <v>42887</v>
      </c>
      <c r="AA526" s="228">
        <v>52.699999999999797</v>
      </c>
      <c r="AB526" s="33" t="s">
        <v>138</v>
      </c>
    </row>
    <row r="527" spans="1:28" x14ac:dyDescent="0.25">
      <c r="A527" s="33" t="s">
        <v>402</v>
      </c>
      <c r="B527" s="228">
        <f>'F1. INF. GENERAL'!S43</f>
        <v>0</v>
      </c>
      <c r="C527" s="33">
        <f>'F1. INF. GENERAL'!P44</f>
        <v>180</v>
      </c>
      <c r="D527" s="230" t="e">
        <f>+C527/C529</f>
        <v>#DIV/0!</v>
      </c>
      <c r="E527" s="228">
        <f>'F1. INF. GENERAL'!H58</f>
        <v>0</v>
      </c>
      <c r="P527" s="34">
        <v>42888</v>
      </c>
      <c r="AA527" s="228">
        <v>52.799999999999798</v>
      </c>
      <c r="AB527" s="33" t="s">
        <v>138</v>
      </c>
    </row>
    <row r="528" spans="1:28" x14ac:dyDescent="0.25">
      <c r="B528" s="228"/>
      <c r="C528" s="33">
        <f>SUM(C526:C527)</f>
        <v>360</v>
      </c>
      <c r="D528" s="65">
        <v>1</v>
      </c>
      <c r="E528" s="228"/>
      <c r="P528" s="34"/>
    </row>
    <row r="529" spans="1:28" x14ac:dyDescent="0.25">
      <c r="B529" s="228"/>
      <c r="E529" s="228"/>
      <c r="P529" s="34"/>
    </row>
    <row r="530" spans="1:28" x14ac:dyDescent="0.25">
      <c r="B530" s="228"/>
      <c r="E530" s="228"/>
      <c r="P530" s="34"/>
    </row>
    <row r="531" spans="1:28" x14ac:dyDescent="0.25">
      <c r="P531" s="34">
        <v>42889</v>
      </c>
      <c r="AA531" s="228">
        <v>52.8999999999998</v>
      </c>
      <c r="AB531" s="33" t="s">
        <v>138</v>
      </c>
    </row>
    <row r="532" spans="1:28" x14ac:dyDescent="0.25">
      <c r="A532" s="33" t="s">
        <v>403</v>
      </c>
      <c r="B532" s="33" t="s">
        <v>397</v>
      </c>
      <c r="C532" s="33" t="s">
        <v>398</v>
      </c>
      <c r="E532" s="33" t="s">
        <v>400</v>
      </c>
      <c r="P532" s="34">
        <v>42890</v>
      </c>
      <c r="AA532" s="228">
        <v>52.999999999999901</v>
      </c>
      <c r="AB532" s="33" t="s">
        <v>138</v>
      </c>
    </row>
    <row r="533" spans="1:28" x14ac:dyDescent="0.25">
      <c r="A533" s="33" t="s">
        <v>401</v>
      </c>
      <c r="B533" s="229">
        <f>'F8. EVA. EVENTUAL (Semestre 1)'!K48</f>
        <v>0</v>
      </c>
      <c r="C533" s="33" t="str">
        <f>'F8. EVA. EVENTUAL (Semestre 1)'!L46</f>
        <v>No Aplica</v>
      </c>
      <c r="D533" s="230" t="e">
        <f>+C533/C535</f>
        <v>#VALUE!</v>
      </c>
      <c r="E533" s="228">
        <f>'F8. EVA. EVENTUAL (Semestre 1)'!M62</f>
        <v>0</v>
      </c>
      <c r="P533" s="34">
        <v>42891</v>
      </c>
      <c r="AA533" s="228">
        <v>53.099999999999902</v>
      </c>
      <c r="AB533" s="33" t="s">
        <v>138</v>
      </c>
    </row>
    <row r="534" spans="1:28" x14ac:dyDescent="0.25">
      <c r="A534" s="33" t="s">
        <v>402</v>
      </c>
      <c r="B534" s="229">
        <f>'F8. EVA. EVENTUAL (Semestre 2)'!K47</f>
        <v>0</v>
      </c>
      <c r="C534" s="33" t="str">
        <f>'F8. EVA. EVENTUAL (Semestre 2)'!L45</f>
        <v>No Aplica</v>
      </c>
      <c r="D534" s="230" t="e">
        <f>+C534/C535</f>
        <v>#VALUE!</v>
      </c>
      <c r="E534" s="228">
        <f>'F8. EVA. EVENTUAL (Semestre 2)'!M61</f>
        <v>0</v>
      </c>
      <c r="P534" s="34">
        <v>42892</v>
      </c>
      <c r="AA534" s="228">
        <v>53.199999999999797</v>
      </c>
      <c r="AB534" s="33" t="s">
        <v>138</v>
      </c>
    </row>
    <row r="535" spans="1:28" x14ac:dyDescent="0.25">
      <c r="C535" s="33">
        <f>SUM(C533:C534)</f>
        <v>0</v>
      </c>
      <c r="D535" s="65">
        <v>1</v>
      </c>
      <c r="P535" s="34">
        <v>42893</v>
      </c>
      <c r="AA535" s="228">
        <v>53.299999999999798</v>
      </c>
      <c r="AB535" s="33" t="s">
        <v>138</v>
      </c>
    </row>
    <row r="536" spans="1:28" x14ac:dyDescent="0.25">
      <c r="P536" s="34">
        <v>42894</v>
      </c>
      <c r="AA536" s="228">
        <v>53.3999999999998</v>
      </c>
      <c r="AB536" s="33" t="s">
        <v>138</v>
      </c>
    </row>
    <row r="537" spans="1:28" x14ac:dyDescent="0.25">
      <c r="P537" s="34">
        <v>42895</v>
      </c>
      <c r="AA537" s="228">
        <v>53.499999999999801</v>
      </c>
      <c r="AB537" s="33" t="s">
        <v>138</v>
      </c>
    </row>
    <row r="538" spans="1:28" x14ac:dyDescent="0.25">
      <c r="C538" s="33" t="s">
        <v>398</v>
      </c>
      <c r="P538" s="34">
        <v>42896</v>
      </c>
      <c r="AA538" s="228">
        <v>53.599999999999802</v>
      </c>
      <c r="AB538" s="33" t="s">
        <v>138</v>
      </c>
    </row>
    <row r="539" spans="1:28" x14ac:dyDescent="0.25">
      <c r="B539" s="33" t="s">
        <v>404</v>
      </c>
      <c r="C539" s="33">
        <f>IF(C533="No Aplica",C526,C533)</f>
        <v>180</v>
      </c>
      <c r="D539" s="231">
        <f>+C539/$C$541</f>
        <v>0.5</v>
      </c>
      <c r="P539" s="34">
        <v>42897</v>
      </c>
      <c r="AA539" s="228">
        <v>53.699999999999797</v>
      </c>
      <c r="AB539" s="33" t="s">
        <v>138</v>
      </c>
    </row>
    <row r="540" spans="1:28" x14ac:dyDescent="0.25">
      <c r="B540" s="33" t="s">
        <v>405</v>
      </c>
      <c r="C540" s="33">
        <f>IF(C534="No Aplica",C527,C534)</f>
        <v>180</v>
      </c>
      <c r="D540" s="231">
        <f>+C540/$C$541</f>
        <v>0.5</v>
      </c>
      <c r="P540" s="34">
        <v>42898</v>
      </c>
      <c r="AA540" s="228">
        <v>53.799999999999798</v>
      </c>
      <c r="AB540" s="33" t="s">
        <v>138</v>
      </c>
    </row>
    <row r="541" spans="1:28" x14ac:dyDescent="0.25">
      <c r="B541" s="33" t="s">
        <v>406</v>
      </c>
      <c r="C541" s="33">
        <f>SUM(C539:C540)</f>
        <v>360</v>
      </c>
      <c r="P541" s="34">
        <v>42899</v>
      </c>
      <c r="AA541" s="228">
        <v>53.8999999999998</v>
      </c>
      <c r="AB541" s="33" t="s">
        <v>138</v>
      </c>
    </row>
    <row r="542" spans="1:28" x14ac:dyDescent="0.25">
      <c r="P542" s="34">
        <v>42900</v>
      </c>
      <c r="AA542" s="228">
        <v>53.999999999999801</v>
      </c>
      <c r="AB542" s="33" t="s">
        <v>138</v>
      </c>
    </row>
    <row r="543" spans="1:28" x14ac:dyDescent="0.25">
      <c r="P543" s="34">
        <v>42901</v>
      </c>
      <c r="AA543" s="228">
        <v>54.099999999999802</v>
      </c>
      <c r="AB543" s="33" t="s">
        <v>138</v>
      </c>
    </row>
    <row r="544" spans="1:28" x14ac:dyDescent="0.25">
      <c r="P544" s="34">
        <v>42902</v>
      </c>
      <c r="AA544" s="228">
        <v>54.199999999999797</v>
      </c>
      <c r="AB544" s="33" t="s">
        <v>138</v>
      </c>
    </row>
    <row r="545" spans="16:28" x14ac:dyDescent="0.25">
      <c r="P545" s="34">
        <v>42903</v>
      </c>
      <c r="AA545" s="228">
        <v>54.299999999999798</v>
      </c>
      <c r="AB545" s="33" t="s">
        <v>138</v>
      </c>
    </row>
    <row r="546" spans="16:28" x14ac:dyDescent="0.25">
      <c r="P546" s="34">
        <v>42904</v>
      </c>
      <c r="AA546" s="228">
        <v>54.3999999999998</v>
      </c>
      <c r="AB546" s="33" t="s">
        <v>138</v>
      </c>
    </row>
    <row r="547" spans="16:28" x14ac:dyDescent="0.25">
      <c r="P547" s="34">
        <v>42905</v>
      </c>
      <c r="AA547" s="228">
        <v>54.499999999999801</v>
      </c>
      <c r="AB547" s="33" t="s">
        <v>138</v>
      </c>
    </row>
    <row r="548" spans="16:28" x14ac:dyDescent="0.25">
      <c r="P548" s="34">
        <v>42906</v>
      </c>
      <c r="AA548" s="228">
        <v>54.599999999999802</v>
      </c>
      <c r="AB548" s="33" t="s">
        <v>138</v>
      </c>
    </row>
    <row r="549" spans="16:28" x14ac:dyDescent="0.25">
      <c r="P549" s="34">
        <v>42907</v>
      </c>
      <c r="AA549" s="228">
        <v>54.699999999999797</v>
      </c>
      <c r="AB549" s="33" t="s">
        <v>138</v>
      </c>
    </row>
    <row r="550" spans="16:28" x14ac:dyDescent="0.25">
      <c r="P550" s="34">
        <v>42908</v>
      </c>
      <c r="AA550" s="228">
        <v>54.799999999999798</v>
      </c>
      <c r="AB550" s="33" t="s">
        <v>138</v>
      </c>
    </row>
    <row r="551" spans="16:28" x14ac:dyDescent="0.25">
      <c r="P551" s="34">
        <v>42909</v>
      </c>
      <c r="AA551" s="228">
        <v>54.8999999999998</v>
      </c>
      <c r="AB551" s="33" t="s">
        <v>138</v>
      </c>
    </row>
    <row r="552" spans="16:28" x14ac:dyDescent="0.25">
      <c r="P552" s="34">
        <v>42910</v>
      </c>
      <c r="AA552" s="228">
        <v>54.999999999999801</v>
      </c>
      <c r="AB552" s="33" t="s">
        <v>138</v>
      </c>
    </row>
    <row r="553" spans="16:28" x14ac:dyDescent="0.25">
      <c r="P553" s="34">
        <v>42911</v>
      </c>
      <c r="AA553" s="228">
        <v>55.099999999999802</v>
      </c>
      <c r="AB553" s="33" t="s">
        <v>138</v>
      </c>
    </row>
    <row r="554" spans="16:28" x14ac:dyDescent="0.25">
      <c r="P554" s="34">
        <v>42912</v>
      </c>
      <c r="AA554" s="228">
        <v>55.199999999999797</v>
      </c>
      <c r="AB554" s="33" t="s">
        <v>138</v>
      </c>
    </row>
    <row r="555" spans="16:28" x14ac:dyDescent="0.25">
      <c r="P555" s="34">
        <v>42913</v>
      </c>
      <c r="AA555" s="228">
        <v>55.299999999999798</v>
      </c>
      <c r="AB555" s="33" t="s">
        <v>138</v>
      </c>
    </row>
    <row r="556" spans="16:28" x14ac:dyDescent="0.25">
      <c r="P556" s="34">
        <v>42914</v>
      </c>
      <c r="AA556" s="228">
        <v>55.3999999999998</v>
      </c>
      <c r="AB556" s="33" t="s">
        <v>138</v>
      </c>
    </row>
    <row r="557" spans="16:28" x14ac:dyDescent="0.25">
      <c r="P557" s="34">
        <v>42915</v>
      </c>
      <c r="AA557" s="228">
        <v>55.499999999999801</v>
      </c>
      <c r="AB557" s="33" t="s">
        <v>138</v>
      </c>
    </row>
    <row r="558" spans="16:28" x14ac:dyDescent="0.25">
      <c r="P558" s="34">
        <v>42916</v>
      </c>
      <c r="AA558" s="228">
        <v>55.599999999999802</v>
      </c>
      <c r="AB558" s="33" t="s">
        <v>138</v>
      </c>
    </row>
    <row r="559" spans="16:28" x14ac:dyDescent="0.25">
      <c r="P559" s="34">
        <v>42917</v>
      </c>
      <c r="AA559" s="228">
        <v>55.699999999999797</v>
      </c>
      <c r="AB559" s="33" t="s">
        <v>138</v>
      </c>
    </row>
    <row r="560" spans="16:28" x14ac:dyDescent="0.25">
      <c r="P560" s="34">
        <v>42918</v>
      </c>
      <c r="AA560" s="228">
        <v>55.799999999999798</v>
      </c>
      <c r="AB560" s="33" t="s">
        <v>138</v>
      </c>
    </row>
    <row r="561" spans="16:28" x14ac:dyDescent="0.25">
      <c r="P561" s="34">
        <v>42919</v>
      </c>
      <c r="AA561" s="228">
        <v>55.8999999999998</v>
      </c>
      <c r="AB561" s="33" t="s">
        <v>138</v>
      </c>
    </row>
    <row r="562" spans="16:28" x14ac:dyDescent="0.25">
      <c r="P562" s="34">
        <v>42920</v>
      </c>
      <c r="AA562" s="228">
        <v>55.999999999999801</v>
      </c>
      <c r="AB562" s="33" t="s">
        <v>138</v>
      </c>
    </row>
    <row r="563" spans="16:28" x14ac:dyDescent="0.25">
      <c r="P563" s="34">
        <v>42921</v>
      </c>
      <c r="AA563" s="228">
        <v>56.099999999999802</v>
      </c>
      <c r="AB563" s="33" t="s">
        <v>138</v>
      </c>
    </row>
    <row r="564" spans="16:28" x14ac:dyDescent="0.25">
      <c r="P564" s="34">
        <v>42922</v>
      </c>
      <c r="AA564" s="228">
        <v>56.199999999999797</v>
      </c>
      <c r="AB564" s="33" t="s">
        <v>138</v>
      </c>
    </row>
    <row r="565" spans="16:28" x14ac:dyDescent="0.25">
      <c r="P565" s="34">
        <v>42923</v>
      </c>
      <c r="AA565" s="228">
        <v>56.299999999999798</v>
      </c>
      <c r="AB565" s="33" t="s">
        <v>138</v>
      </c>
    </row>
    <row r="566" spans="16:28" x14ac:dyDescent="0.25">
      <c r="P566" s="34">
        <v>42924</v>
      </c>
      <c r="AA566" s="228">
        <v>56.3999999999998</v>
      </c>
      <c r="AB566" s="33" t="s">
        <v>138</v>
      </c>
    </row>
    <row r="567" spans="16:28" x14ac:dyDescent="0.25">
      <c r="P567" s="34">
        <v>42925</v>
      </c>
      <c r="AA567" s="228">
        <v>56.499999999999801</v>
      </c>
      <c r="AB567" s="33" t="s">
        <v>138</v>
      </c>
    </row>
    <row r="568" spans="16:28" x14ac:dyDescent="0.25">
      <c r="P568" s="34">
        <v>42926</v>
      </c>
      <c r="AA568" s="228">
        <v>56.599999999999802</v>
      </c>
      <c r="AB568" s="33" t="s">
        <v>138</v>
      </c>
    </row>
    <row r="569" spans="16:28" x14ac:dyDescent="0.25">
      <c r="P569" s="34">
        <v>42927</v>
      </c>
      <c r="AA569" s="228">
        <v>56.699999999999797</v>
      </c>
      <c r="AB569" s="33" t="s">
        <v>138</v>
      </c>
    </row>
    <row r="570" spans="16:28" x14ac:dyDescent="0.25">
      <c r="P570" s="34">
        <v>42928</v>
      </c>
      <c r="AA570" s="228">
        <v>56.799999999999798</v>
      </c>
      <c r="AB570" s="33" t="s">
        <v>138</v>
      </c>
    </row>
    <row r="571" spans="16:28" x14ac:dyDescent="0.25">
      <c r="P571" s="34">
        <v>42929</v>
      </c>
      <c r="AA571" s="228">
        <v>56.8999999999998</v>
      </c>
      <c r="AB571" s="33" t="s">
        <v>138</v>
      </c>
    </row>
    <row r="572" spans="16:28" x14ac:dyDescent="0.25">
      <c r="P572" s="34">
        <v>42930</v>
      </c>
      <c r="AA572" s="228">
        <v>56.999999999999801</v>
      </c>
      <c r="AB572" s="33" t="s">
        <v>138</v>
      </c>
    </row>
    <row r="573" spans="16:28" x14ac:dyDescent="0.25">
      <c r="P573" s="34">
        <v>42931</v>
      </c>
      <c r="AA573" s="228">
        <v>57.099999999999802</v>
      </c>
      <c r="AB573" s="33" t="s">
        <v>138</v>
      </c>
    </row>
    <row r="574" spans="16:28" x14ac:dyDescent="0.25">
      <c r="P574" s="34">
        <v>42932</v>
      </c>
      <c r="AA574" s="228">
        <v>57.199999999999797</v>
      </c>
      <c r="AB574" s="33" t="s">
        <v>138</v>
      </c>
    </row>
    <row r="575" spans="16:28" x14ac:dyDescent="0.25">
      <c r="P575" s="34">
        <v>42933</v>
      </c>
      <c r="AA575" s="228">
        <v>57.299999999999798</v>
      </c>
      <c r="AB575" s="33" t="s">
        <v>138</v>
      </c>
    </row>
    <row r="576" spans="16:28" x14ac:dyDescent="0.25">
      <c r="P576" s="34">
        <v>42934</v>
      </c>
      <c r="AA576" s="228">
        <v>57.3999999999998</v>
      </c>
      <c r="AB576" s="33" t="s">
        <v>138</v>
      </c>
    </row>
    <row r="577" spans="16:28" x14ac:dyDescent="0.25">
      <c r="P577" s="34">
        <v>42935</v>
      </c>
      <c r="AA577" s="228">
        <v>57.499999999999801</v>
      </c>
      <c r="AB577" s="33" t="s">
        <v>138</v>
      </c>
    </row>
    <row r="578" spans="16:28" x14ac:dyDescent="0.25">
      <c r="P578" s="34">
        <v>42936</v>
      </c>
      <c r="AA578" s="228">
        <v>57.599999999999802</v>
      </c>
      <c r="AB578" s="33" t="s">
        <v>138</v>
      </c>
    </row>
    <row r="579" spans="16:28" x14ac:dyDescent="0.25">
      <c r="P579" s="34">
        <v>42937</v>
      </c>
      <c r="AA579" s="228">
        <v>57.699999999999797</v>
      </c>
      <c r="AB579" s="33" t="s">
        <v>138</v>
      </c>
    </row>
    <row r="580" spans="16:28" x14ac:dyDescent="0.25">
      <c r="P580" s="34">
        <v>42938</v>
      </c>
      <c r="AA580" s="228">
        <v>57.799999999999798</v>
      </c>
      <c r="AB580" s="33" t="s">
        <v>138</v>
      </c>
    </row>
    <row r="581" spans="16:28" x14ac:dyDescent="0.25">
      <c r="P581" s="34">
        <v>42939</v>
      </c>
      <c r="AA581" s="228">
        <v>57.8999999999998</v>
      </c>
      <c r="AB581" s="33" t="s">
        <v>138</v>
      </c>
    </row>
    <row r="582" spans="16:28" x14ac:dyDescent="0.25">
      <c r="P582" s="34">
        <v>42940</v>
      </c>
      <c r="AA582" s="228">
        <v>57.999999999999801</v>
      </c>
      <c r="AB582" s="33" t="s">
        <v>138</v>
      </c>
    </row>
    <row r="583" spans="16:28" x14ac:dyDescent="0.25">
      <c r="P583" s="34">
        <v>42941</v>
      </c>
      <c r="AA583" s="228">
        <v>58.099999999999802</v>
      </c>
      <c r="AB583" s="33" t="s">
        <v>138</v>
      </c>
    </row>
    <row r="584" spans="16:28" x14ac:dyDescent="0.25">
      <c r="P584" s="34">
        <v>42942</v>
      </c>
      <c r="AA584" s="228">
        <v>58.199999999999797</v>
      </c>
      <c r="AB584" s="33" t="s">
        <v>138</v>
      </c>
    </row>
    <row r="585" spans="16:28" x14ac:dyDescent="0.25">
      <c r="P585" s="34">
        <v>42943</v>
      </c>
      <c r="AA585" s="228">
        <v>58.299999999999798</v>
      </c>
      <c r="AB585" s="33" t="s">
        <v>138</v>
      </c>
    </row>
    <row r="586" spans="16:28" x14ac:dyDescent="0.25">
      <c r="P586" s="34">
        <v>42944</v>
      </c>
      <c r="AA586" s="228">
        <v>58.3999999999998</v>
      </c>
      <c r="AB586" s="33" t="s">
        <v>138</v>
      </c>
    </row>
    <row r="587" spans="16:28" x14ac:dyDescent="0.25">
      <c r="P587" s="34">
        <v>42945</v>
      </c>
      <c r="AA587" s="228">
        <v>58.499999999999801</v>
      </c>
      <c r="AB587" s="33" t="s">
        <v>138</v>
      </c>
    </row>
    <row r="588" spans="16:28" x14ac:dyDescent="0.25">
      <c r="P588" s="34">
        <v>42946</v>
      </c>
      <c r="AA588" s="228">
        <v>58.599999999999802</v>
      </c>
      <c r="AB588" s="33" t="s">
        <v>138</v>
      </c>
    </row>
    <row r="589" spans="16:28" x14ac:dyDescent="0.25">
      <c r="P589" s="34">
        <v>42947</v>
      </c>
      <c r="AA589" s="228">
        <v>58.699999999999797</v>
      </c>
      <c r="AB589" s="33" t="s">
        <v>138</v>
      </c>
    </row>
    <row r="590" spans="16:28" x14ac:dyDescent="0.25">
      <c r="P590" s="34">
        <v>42948</v>
      </c>
      <c r="AA590" s="228">
        <v>58.799999999999798</v>
      </c>
      <c r="AB590" s="33" t="s">
        <v>138</v>
      </c>
    </row>
    <row r="591" spans="16:28" x14ac:dyDescent="0.25">
      <c r="P591" s="34">
        <v>42949</v>
      </c>
      <c r="AA591" s="228">
        <v>58.8999999999998</v>
      </c>
      <c r="AB591" s="33" t="s">
        <v>138</v>
      </c>
    </row>
    <row r="592" spans="16:28" x14ac:dyDescent="0.25">
      <c r="P592" s="34">
        <v>42950</v>
      </c>
      <c r="AA592" s="228">
        <v>58.999999999999801</v>
      </c>
      <c r="AB592" s="33" t="s">
        <v>138</v>
      </c>
    </row>
    <row r="593" spans="1:28" x14ac:dyDescent="0.25">
      <c r="P593" s="34">
        <v>42951</v>
      </c>
      <c r="AA593" s="228">
        <v>59.099999999999802</v>
      </c>
      <c r="AB593" s="33" t="s">
        <v>138</v>
      </c>
    </row>
    <row r="594" spans="1:28" x14ac:dyDescent="0.25">
      <c r="P594" s="34">
        <v>42952</v>
      </c>
      <c r="AA594" s="228">
        <v>59.199999999999797</v>
      </c>
      <c r="AB594" s="33" t="s">
        <v>138</v>
      </c>
    </row>
    <row r="595" spans="1:28" x14ac:dyDescent="0.25">
      <c r="P595" s="34">
        <v>42953</v>
      </c>
      <c r="AA595" s="228">
        <v>59.299999999999798</v>
      </c>
      <c r="AB595" s="33" t="s">
        <v>138</v>
      </c>
    </row>
    <row r="596" spans="1:28" x14ac:dyDescent="0.25">
      <c r="P596" s="34">
        <v>42954</v>
      </c>
      <c r="AA596" s="228">
        <v>59.3999999999998</v>
      </c>
      <c r="AB596" s="33" t="s">
        <v>138</v>
      </c>
    </row>
    <row r="597" spans="1:28" x14ac:dyDescent="0.25">
      <c r="P597" s="34">
        <v>42955</v>
      </c>
      <c r="AA597" s="228">
        <v>59.499999999999801</v>
      </c>
      <c r="AB597" s="33" t="s">
        <v>138</v>
      </c>
    </row>
    <row r="598" spans="1:28" x14ac:dyDescent="0.25">
      <c r="P598" s="34">
        <v>42956</v>
      </c>
      <c r="AA598" s="228">
        <v>59.599999999999802</v>
      </c>
      <c r="AB598" s="33" t="s">
        <v>138</v>
      </c>
    </row>
    <row r="599" spans="1:28" x14ac:dyDescent="0.25">
      <c r="P599" s="34">
        <v>42957</v>
      </c>
      <c r="AA599" s="228">
        <v>59.699999999999797</v>
      </c>
      <c r="AB599" s="33" t="s">
        <v>138</v>
      </c>
    </row>
    <row r="600" spans="1:28" x14ac:dyDescent="0.25">
      <c r="A600" s="47" t="s">
        <v>269</v>
      </c>
      <c r="B600" s="47" t="s">
        <v>270</v>
      </c>
      <c r="C600" s="47" t="s">
        <v>271</v>
      </c>
      <c r="D600" s="47" t="s">
        <v>272</v>
      </c>
      <c r="E600" s="47" t="s">
        <v>273</v>
      </c>
      <c r="P600" s="34">
        <v>42958</v>
      </c>
      <c r="AA600" s="228">
        <v>59.799999999999798</v>
      </c>
      <c r="AB600" s="33" t="s">
        <v>138</v>
      </c>
    </row>
    <row r="601" spans="1:28" ht="102" x14ac:dyDescent="0.25">
      <c r="A601" s="49" t="s">
        <v>140</v>
      </c>
      <c r="B601" s="49" t="s">
        <v>274</v>
      </c>
      <c r="C601" s="49" t="str">
        <f>A601&amp;B601</f>
        <v xml:space="preserve">ASESOROrientación a resultados </v>
      </c>
      <c r="D601" s="49" t="s">
        <v>275</v>
      </c>
      <c r="E601" s="49" t="s">
        <v>276</v>
      </c>
      <c r="P601" s="34">
        <v>42959</v>
      </c>
      <c r="AA601" s="228">
        <v>59.8999999999998</v>
      </c>
      <c r="AB601" s="33" t="s">
        <v>138</v>
      </c>
    </row>
    <row r="602" spans="1:28" ht="114.75" x14ac:dyDescent="0.25">
      <c r="A602" s="49" t="s">
        <v>140</v>
      </c>
      <c r="B602" s="49" t="s">
        <v>278</v>
      </c>
      <c r="C602" s="49" t="str">
        <f t="shared" ref="C602:C630" si="1">A602&amp;B602</f>
        <v>ASESOROrientación al usuario y al ciudadano</v>
      </c>
      <c r="D602" s="49" t="s">
        <v>279</v>
      </c>
      <c r="E602" s="49" t="s">
        <v>280</v>
      </c>
      <c r="P602" s="34">
        <v>42960</v>
      </c>
      <c r="AA602" s="228">
        <v>59.999999999999801</v>
      </c>
      <c r="AB602" s="33" t="s">
        <v>138</v>
      </c>
    </row>
    <row r="603" spans="1:28" ht="63.75" x14ac:dyDescent="0.25">
      <c r="A603" s="49" t="s">
        <v>140</v>
      </c>
      <c r="B603" s="49" t="s">
        <v>281</v>
      </c>
      <c r="C603" s="49" t="str">
        <f t="shared" si="1"/>
        <v>ASESORCompromiso con la Organización</v>
      </c>
      <c r="D603" s="49" t="s">
        <v>282</v>
      </c>
      <c r="E603" s="49" t="s">
        <v>283</v>
      </c>
      <c r="P603" s="34">
        <v>42961</v>
      </c>
      <c r="AA603" s="228">
        <v>60.099999999999802</v>
      </c>
      <c r="AB603" s="33" t="s">
        <v>138</v>
      </c>
    </row>
    <row r="604" spans="1:28" ht="102" x14ac:dyDescent="0.25">
      <c r="A604" s="49" t="s">
        <v>140</v>
      </c>
      <c r="B604" s="49" t="s">
        <v>286</v>
      </c>
      <c r="C604" s="49" t="str">
        <f t="shared" si="1"/>
        <v>ASESORExperticia profesional</v>
      </c>
      <c r="D604" s="49" t="s">
        <v>287</v>
      </c>
      <c r="E604" s="49" t="s">
        <v>288</v>
      </c>
      <c r="P604" s="34">
        <v>42962</v>
      </c>
      <c r="AA604" s="228">
        <v>60.199999999999797</v>
      </c>
      <c r="AB604" s="33" t="s">
        <v>138</v>
      </c>
    </row>
    <row r="605" spans="1:28" ht="63.75" x14ac:dyDescent="0.25">
      <c r="A605" s="49" t="s">
        <v>140</v>
      </c>
      <c r="B605" s="49" t="s">
        <v>290</v>
      </c>
      <c r="C605" s="49" t="str">
        <f t="shared" si="1"/>
        <v>ASESORConocimiento del entorno</v>
      </c>
      <c r="D605" s="49" t="s">
        <v>291</v>
      </c>
      <c r="E605" s="49" t="s">
        <v>292</v>
      </c>
      <c r="P605" s="34">
        <v>42963</v>
      </c>
      <c r="AA605" s="228">
        <v>60.299999999999798</v>
      </c>
      <c r="AB605" s="33" t="s">
        <v>138</v>
      </c>
    </row>
    <row r="606" spans="1:28" ht="51" x14ac:dyDescent="0.25">
      <c r="A606" s="49" t="s">
        <v>140</v>
      </c>
      <c r="B606" s="49" t="s">
        <v>293</v>
      </c>
      <c r="C606" s="49" t="str">
        <f t="shared" si="1"/>
        <v>ASESORConstrucción de relaciones</v>
      </c>
      <c r="D606" s="49" t="s">
        <v>294</v>
      </c>
      <c r="E606" s="49" t="s">
        <v>295</v>
      </c>
      <c r="P606" s="34">
        <v>42964</v>
      </c>
      <c r="AA606" s="228">
        <v>60.3999999999998</v>
      </c>
      <c r="AB606" s="33" t="s">
        <v>138</v>
      </c>
    </row>
    <row r="607" spans="1:28" ht="63.75" x14ac:dyDescent="0.25">
      <c r="A607" s="49" t="s">
        <v>140</v>
      </c>
      <c r="B607" s="49" t="s">
        <v>296</v>
      </c>
      <c r="C607" s="49" t="str">
        <f t="shared" si="1"/>
        <v>ASESORIniciativa</v>
      </c>
      <c r="D607" s="49" t="s">
        <v>297</v>
      </c>
      <c r="E607" s="49" t="s">
        <v>298</v>
      </c>
      <c r="P607" s="34">
        <v>42965</v>
      </c>
      <c r="AA607" s="228">
        <v>60.499999999999801</v>
      </c>
      <c r="AB607" s="33" t="s">
        <v>138</v>
      </c>
    </row>
    <row r="608" spans="1:28" ht="102" x14ac:dyDescent="0.25">
      <c r="A608" s="49" t="s">
        <v>144</v>
      </c>
      <c r="B608" s="49" t="s">
        <v>274</v>
      </c>
      <c r="C608" s="49" t="str">
        <f t="shared" si="1"/>
        <v xml:space="preserve">PROFESIONALOrientación a resultados </v>
      </c>
      <c r="D608" s="49" t="s">
        <v>275</v>
      </c>
      <c r="E608" s="49" t="s">
        <v>276</v>
      </c>
      <c r="P608" s="34">
        <v>42966</v>
      </c>
      <c r="AA608" s="228">
        <v>60.599999999999802</v>
      </c>
      <c r="AB608" s="33" t="s">
        <v>138</v>
      </c>
    </row>
    <row r="609" spans="1:28" ht="114.75" x14ac:dyDescent="0.25">
      <c r="A609" s="49" t="s">
        <v>144</v>
      </c>
      <c r="B609" s="49" t="s">
        <v>278</v>
      </c>
      <c r="C609" s="49" t="str">
        <f t="shared" si="1"/>
        <v>PROFESIONALOrientación al usuario y al ciudadano</v>
      </c>
      <c r="D609" s="49" t="s">
        <v>279</v>
      </c>
      <c r="E609" s="49" t="s">
        <v>280</v>
      </c>
      <c r="P609" s="34">
        <v>42967</v>
      </c>
      <c r="AA609" s="228">
        <v>60.699999999999797</v>
      </c>
      <c r="AB609" s="33" t="s">
        <v>138</v>
      </c>
    </row>
    <row r="610" spans="1:28" ht="63.75" x14ac:dyDescent="0.25">
      <c r="A610" s="49" t="s">
        <v>144</v>
      </c>
      <c r="B610" s="49" t="s">
        <v>281</v>
      </c>
      <c r="C610" s="49" t="str">
        <f t="shared" si="1"/>
        <v>PROFESIONALCompromiso con la Organización</v>
      </c>
      <c r="D610" s="49" t="s">
        <v>282</v>
      </c>
      <c r="E610" s="49" t="s">
        <v>283</v>
      </c>
      <c r="P610" s="34">
        <v>42968</v>
      </c>
      <c r="AA610" s="228">
        <v>60.799999999999798</v>
      </c>
      <c r="AB610" s="33" t="s">
        <v>138</v>
      </c>
    </row>
    <row r="611" spans="1:28" ht="127.5" x14ac:dyDescent="0.25">
      <c r="A611" s="49" t="s">
        <v>144</v>
      </c>
      <c r="B611" s="49" t="s">
        <v>299</v>
      </c>
      <c r="C611" s="49" t="str">
        <f t="shared" si="1"/>
        <v>PROFESIONALAprendizaje Continuo</v>
      </c>
      <c r="D611" s="49" t="s">
        <v>300</v>
      </c>
      <c r="E611" s="49" t="s">
        <v>301</v>
      </c>
      <c r="P611" s="34">
        <v>42969</v>
      </c>
      <c r="AA611" s="228">
        <v>60.8999999999998</v>
      </c>
      <c r="AB611" s="33" t="s">
        <v>138</v>
      </c>
    </row>
    <row r="612" spans="1:28" ht="102" x14ac:dyDescent="0.25">
      <c r="A612" s="49" t="s">
        <v>144</v>
      </c>
      <c r="B612" s="49" t="s">
        <v>286</v>
      </c>
      <c r="C612" s="49" t="str">
        <f t="shared" si="1"/>
        <v>PROFESIONALExperticia profesional</v>
      </c>
      <c r="D612" s="49" t="s">
        <v>302</v>
      </c>
      <c r="E612" s="49" t="s">
        <v>303</v>
      </c>
      <c r="P612" s="34">
        <v>42970</v>
      </c>
      <c r="AA612" s="228">
        <v>60.999999999999801</v>
      </c>
      <c r="AB612" s="33" t="s">
        <v>138</v>
      </c>
    </row>
    <row r="613" spans="1:28" ht="150" x14ac:dyDescent="0.25">
      <c r="A613" s="49" t="s">
        <v>144</v>
      </c>
      <c r="B613" s="49" t="s">
        <v>305</v>
      </c>
      <c r="C613" s="49" t="str">
        <f t="shared" si="1"/>
        <v>PROFESIONALTrabajo en equipo y Colaboración</v>
      </c>
      <c r="D613" s="49" t="s">
        <v>306</v>
      </c>
      <c r="E613" s="33" t="s">
        <v>307</v>
      </c>
      <c r="P613" s="34">
        <v>42971</v>
      </c>
      <c r="AA613" s="228">
        <v>61.099999999999802</v>
      </c>
      <c r="AB613" s="33" t="s">
        <v>138</v>
      </c>
    </row>
    <row r="614" spans="1:28" ht="102" x14ac:dyDescent="0.25">
      <c r="A614" s="49" t="s">
        <v>144</v>
      </c>
      <c r="B614" s="49" t="s">
        <v>308</v>
      </c>
      <c r="C614" s="49" t="str">
        <f t="shared" si="1"/>
        <v>PROFESIONALCreatividad e Innovación</v>
      </c>
      <c r="D614" s="49" t="s">
        <v>309</v>
      </c>
      <c r="E614" s="49" t="s">
        <v>310</v>
      </c>
      <c r="P614" s="34">
        <v>42972</v>
      </c>
      <c r="AA614" s="228">
        <v>61.199999999999797</v>
      </c>
      <c r="AB614" s="33" t="s">
        <v>138</v>
      </c>
    </row>
    <row r="615" spans="1:28" ht="178.5" x14ac:dyDescent="0.25">
      <c r="A615" s="49" t="s">
        <v>144</v>
      </c>
      <c r="B615" s="49" t="s">
        <v>311</v>
      </c>
      <c r="C615" s="49" t="str">
        <f t="shared" si="1"/>
        <v>PROFESIONALLiderazgo de Grupos de Trabajo (personal a cargo)</v>
      </c>
      <c r="D615" s="49" t="s">
        <v>312</v>
      </c>
      <c r="E615" s="49" t="s">
        <v>313</v>
      </c>
      <c r="P615" s="34">
        <v>42973</v>
      </c>
      <c r="AA615" s="228">
        <v>61.299999999999798</v>
      </c>
      <c r="AB615" s="33" t="s">
        <v>138</v>
      </c>
    </row>
    <row r="616" spans="1:28" ht="127.5" x14ac:dyDescent="0.25">
      <c r="A616" s="49" t="s">
        <v>144</v>
      </c>
      <c r="B616" s="49" t="s">
        <v>315</v>
      </c>
      <c r="C616" s="49" t="str">
        <f t="shared" si="1"/>
        <v>PROFESIONALToma de decisiones (personal a cargo)</v>
      </c>
      <c r="D616" s="49" t="s">
        <v>316</v>
      </c>
      <c r="E616" s="49" t="s">
        <v>317</v>
      </c>
      <c r="P616" s="34">
        <v>42974</v>
      </c>
      <c r="AA616" s="228">
        <v>61.3999999999998</v>
      </c>
      <c r="AB616" s="33" t="s">
        <v>138</v>
      </c>
    </row>
    <row r="617" spans="1:28" ht="102" x14ac:dyDescent="0.25">
      <c r="A617" s="49" t="s">
        <v>147</v>
      </c>
      <c r="B617" s="49" t="s">
        <v>274</v>
      </c>
      <c r="C617" s="49" t="str">
        <f t="shared" si="1"/>
        <v xml:space="preserve">TECNICOOrientación a resultados </v>
      </c>
      <c r="D617" s="49" t="s">
        <v>275</v>
      </c>
      <c r="E617" s="49" t="s">
        <v>276</v>
      </c>
      <c r="P617" s="34">
        <v>42975</v>
      </c>
      <c r="AA617" s="228">
        <v>61.499999999999801</v>
      </c>
      <c r="AB617" s="33" t="s">
        <v>138</v>
      </c>
    </row>
    <row r="618" spans="1:28" ht="114.75" x14ac:dyDescent="0.25">
      <c r="A618" s="49" t="s">
        <v>147</v>
      </c>
      <c r="B618" s="49" t="s">
        <v>278</v>
      </c>
      <c r="C618" s="49" t="str">
        <f t="shared" si="1"/>
        <v>TECNICOOrientación al usuario y al ciudadano</v>
      </c>
      <c r="D618" s="49" t="s">
        <v>279</v>
      </c>
      <c r="E618" s="49" t="s">
        <v>280</v>
      </c>
      <c r="P618" s="34">
        <v>42976</v>
      </c>
      <c r="AA618" s="228">
        <v>61.599999999999802</v>
      </c>
      <c r="AB618" s="33" t="s">
        <v>138</v>
      </c>
    </row>
    <row r="619" spans="1:28" ht="63.75" x14ac:dyDescent="0.25">
      <c r="A619" s="49" t="s">
        <v>147</v>
      </c>
      <c r="B619" s="49" t="s">
        <v>281</v>
      </c>
      <c r="C619" s="49" t="str">
        <f t="shared" si="1"/>
        <v>TECNICOCompromiso con la Organización</v>
      </c>
      <c r="D619" s="49" t="s">
        <v>282</v>
      </c>
      <c r="E619" s="49" t="s">
        <v>283</v>
      </c>
      <c r="P619" s="34">
        <v>42977</v>
      </c>
      <c r="AA619" s="228">
        <v>61.699999999999797</v>
      </c>
      <c r="AB619" s="33" t="s">
        <v>138</v>
      </c>
    </row>
    <row r="620" spans="1:28" ht="102" x14ac:dyDescent="0.25">
      <c r="A620" s="49" t="s">
        <v>147</v>
      </c>
      <c r="B620" s="49" t="s">
        <v>318</v>
      </c>
      <c r="C620" s="49" t="str">
        <f t="shared" si="1"/>
        <v>TECNICOExperticia Técnica</v>
      </c>
      <c r="D620" s="49" t="s">
        <v>319</v>
      </c>
      <c r="E620" s="49" t="s">
        <v>320</v>
      </c>
      <c r="P620" s="34">
        <v>42978</v>
      </c>
      <c r="AA620" s="228">
        <v>61.799999999999798</v>
      </c>
      <c r="AB620" s="33" t="s">
        <v>138</v>
      </c>
    </row>
    <row r="621" spans="1:28" ht="51" x14ac:dyDescent="0.25">
      <c r="A621" s="49" t="s">
        <v>147</v>
      </c>
      <c r="B621" s="49" t="s">
        <v>321</v>
      </c>
      <c r="C621" s="49" t="str">
        <f t="shared" si="1"/>
        <v>TECNICOTrabajo en equipo</v>
      </c>
      <c r="D621" s="49" t="s">
        <v>322</v>
      </c>
      <c r="E621" s="49" t="s">
        <v>323</v>
      </c>
      <c r="P621" s="34">
        <v>42979</v>
      </c>
      <c r="AA621" s="228">
        <v>61.8999999999998</v>
      </c>
      <c r="AB621" s="33" t="s">
        <v>138</v>
      </c>
    </row>
    <row r="622" spans="1:28" ht="76.5" x14ac:dyDescent="0.25">
      <c r="A622" s="49" t="s">
        <v>147</v>
      </c>
      <c r="B622" s="49" t="s">
        <v>324</v>
      </c>
      <c r="C622" s="49" t="str">
        <f t="shared" si="1"/>
        <v>TECNICOCreatividad e innovación</v>
      </c>
      <c r="D622" s="49" t="s">
        <v>325</v>
      </c>
      <c r="E622" s="49" t="s">
        <v>326</v>
      </c>
      <c r="P622" s="34">
        <v>42980</v>
      </c>
      <c r="AA622" s="228">
        <v>61.999999999999801</v>
      </c>
      <c r="AB622" s="33" t="s">
        <v>138</v>
      </c>
    </row>
    <row r="623" spans="1:28" ht="102" x14ac:dyDescent="0.25">
      <c r="A623" s="49" t="s">
        <v>149</v>
      </c>
      <c r="B623" s="49" t="s">
        <v>274</v>
      </c>
      <c r="C623" s="49" t="str">
        <f t="shared" si="1"/>
        <v xml:space="preserve">ASISTENCIALOrientación a resultados </v>
      </c>
      <c r="D623" s="49" t="s">
        <v>275</v>
      </c>
      <c r="E623" s="49" t="s">
        <v>276</v>
      </c>
      <c r="P623" s="34">
        <v>42981</v>
      </c>
      <c r="AA623" s="228">
        <v>62.099999999999802</v>
      </c>
      <c r="AB623" s="33" t="s">
        <v>138</v>
      </c>
    </row>
    <row r="624" spans="1:28" ht="114.75" x14ac:dyDescent="0.25">
      <c r="A624" s="49" t="s">
        <v>149</v>
      </c>
      <c r="B624" s="49" t="s">
        <v>278</v>
      </c>
      <c r="C624" s="49" t="str">
        <f t="shared" si="1"/>
        <v>ASISTENCIALOrientación al usuario y al ciudadano</v>
      </c>
      <c r="D624" s="49" t="s">
        <v>279</v>
      </c>
      <c r="E624" s="49" t="s">
        <v>280</v>
      </c>
      <c r="P624" s="34">
        <v>42982</v>
      </c>
      <c r="AA624" s="228">
        <v>62.199999999999797</v>
      </c>
      <c r="AB624" s="33" t="s">
        <v>138</v>
      </c>
    </row>
    <row r="625" spans="1:28" ht="63.75" x14ac:dyDescent="0.25">
      <c r="A625" s="49" t="s">
        <v>149</v>
      </c>
      <c r="B625" s="49" t="s">
        <v>281</v>
      </c>
      <c r="C625" s="49" t="str">
        <f t="shared" si="1"/>
        <v>ASISTENCIALCompromiso con la Organización</v>
      </c>
      <c r="D625" s="49" t="s">
        <v>282</v>
      </c>
      <c r="E625" s="49" t="s">
        <v>283</v>
      </c>
      <c r="P625" s="34">
        <v>42983</v>
      </c>
      <c r="AA625" s="228">
        <v>62.299999999999798</v>
      </c>
      <c r="AB625" s="33" t="s">
        <v>138</v>
      </c>
    </row>
    <row r="626" spans="1:28" ht="89.25" x14ac:dyDescent="0.25">
      <c r="A626" s="49" t="s">
        <v>149</v>
      </c>
      <c r="B626" s="49" t="s">
        <v>327</v>
      </c>
      <c r="C626" s="49" t="str">
        <f t="shared" si="1"/>
        <v>ASISTENCIALManejo de la información</v>
      </c>
      <c r="D626" s="49" t="s">
        <v>328</v>
      </c>
      <c r="E626" s="49" t="s">
        <v>329</v>
      </c>
      <c r="P626" s="34">
        <v>42984</v>
      </c>
      <c r="AA626" s="228">
        <v>62.3999999999998</v>
      </c>
      <c r="AB626" s="33" t="s">
        <v>138</v>
      </c>
    </row>
    <row r="627" spans="1:28" ht="38.25" x14ac:dyDescent="0.25">
      <c r="A627" s="49" t="s">
        <v>149</v>
      </c>
      <c r="B627" s="49" t="s">
        <v>331</v>
      </c>
      <c r="C627" s="49" t="str">
        <f t="shared" si="1"/>
        <v>ASISTENCIALAdaptación al cambio</v>
      </c>
      <c r="D627" s="49" t="s">
        <v>332</v>
      </c>
      <c r="E627" s="49" t="s">
        <v>333</v>
      </c>
      <c r="P627" s="34">
        <v>42985</v>
      </c>
      <c r="AA627" s="228">
        <v>62.499999999999801</v>
      </c>
      <c r="AB627" s="33" t="s">
        <v>138</v>
      </c>
    </row>
    <row r="628" spans="1:28" ht="63.75" x14ac:dyDescent="0.25">
      <c r="A628" s="49" t="s">
        <v>149</v>
      </c>
      <c r="B628" s="49" t="s">
        <v>335</v>
      </c>
      <c r="C628" s="49" t="str">
        <f t="shared" si="1"/>
        <v>ASISTENCIALDisciplina</v>
      </c>
      <c r="D628" s="49" t="s">
        <v>336</v>
      </c>
      <c r="E628" s="49" t="s">
        <v>337</v>
      </c>
      <c r="P628" s="34">
        <v>42986</v>
      </c>
      <c r="AA628" s="228">
        <v>62.599999999999802</v>
      </c>
      <c r="AB628" s="33" t="s">
        <v>138</v>
      </c>
    </row>
    <row r="629" spans="1:28" ht="63.75" x14ac:dyDescent="0.25">
      <c r="A629" s="49" t="s">
        <v>149</v>
      </c>
      <c r="B629" s="49" t="s">
        <v>338</v>
      </c>
      <c r="C629" s="49" t="str">
        <f t="shared" si="1"/>
        <v>ASISTENCIALRelaciones Interpersonales</v>
      </c>
      <c r="D629" s="49" t="s">
        <v>339</v>
      </c>
      <c r="E629" s="49" t="s">
        <v>340</v>
      </c>
      <c r="P629" s="34">
        <v>42987</v>
      </c>
      <c r="AA629" s="228">
        <v>62.699999999999797</v>
      </c>
      <c r="AB629" s="33" t="s">
        <v>138</v>
      </c>
    </row>
    <row r="630" spans="1:28" ht="51" x14ac:dyDescent="0.25">
      <c r="A630" s="49" t="s">
        <v>149</v>
      </c>
      <c r="B630" s="49" t="s">
        <v>341</v>
      </c>
      <c r="C630" s="49" t="str">
        <f t="shared" si="1"/>
        <v>ASISTENCIALColaboración</v>
      </c>
      <c r="D630" s="49" t="s">
        <v>342</v>
      </c>
      <c r="E630" s="49" t="s">
        <v>343</v>
      </c>
      <c r="P630" s="34">
        <v>42988</v>
      </c>
      <c r="AA630" s="228">
        <v>62.799999999999798</v>
      </c>
      <c r="AB630" s="33" t="s">
        <v>138</v>
      </c>
    </row>
    <row r="631" spans="1:28" ht="102" x14ac:dyDescent="0.25">
      <c r="A631" s="49" t="s">
        <v>136</v>
      </c>
      <c r="B631" s="49" t="s">
        <v>274</v>
      </c>
      <c r="C631" s="49" t="str">
        <f>A631&amp;B631</f>
        <v xml:space="preserve">DIRECTIVOOrientación a resultados </v>
      </c>
      <c r="D631" s="49" t="s">
        <v>275</v>
      </c>
      <c r="E631" s="49" t="s">
        <v>276</v>
      </c>
      <c r="P631" s="34">
        <v>42989</v>
      </c>
      <c r="AA631" s="228">
        <v>62.8999999999998</v>
      </c>
      <c r="AB631" s="33" t="s">
        <v>138</v>
      </c>
    </row>
    <row r="632" spans="1:28" ht="114.75" x14ac:dyDescent="0.25">
      <c r="A632" s="49" t="s">
        <v>136</v>
      </c>
      <c r="B632" s="49" t="s">
        <v>278</v>
      </c>
      <c r="C632" s="49" t="str">
        <f t="shared" ref="C632:C638" si="2">A632&amp;B632</f>
        <v>DIRECTIVOOrientación al usuario y al ciudadano</v>
      </c>
      <c r="D632" s="49" t="s">
        <v>279</v>
      </c>
      <c r="E632" s="49" t="s">
        <v>280</v>
      </c>
      <c r="P632" s="34">
        <v>42990</v>
      </c>
      <c r="AA632" s="228">
        <v>62.999999999999801</v>
      </c>
      <c r="AB632" s="33" t="s">
        <v>138</v>
      </c>
    </row>
    <row r="633" spans="1:28" ht="63.75" x14ac:dyDescent="0.25">
      <c r="A633" s="49" t="s">
        <v>136</v>
      </c>
      <c r="B633" s="49" t="s">
        <v>281</v>
      </c>
      <c r="C633" s="49" t="str">
        <f t="shared" si="2"/>
        <v>DIRECTIVOCompromiso con la Organización</v>
      </c>
      <c r="D633" s="49" t="s">
        <v>282</v>
      </c>
      <c r="E633" s="49" t="s">
        <v>283</v>
      </c>
      <c r="P633" s="34">
        <v>42991</v>
      </c>
      <c r="AA633" s="228">
        <v>63.099999999999802</v>
      </c>
      <c r="AB633" s="33" t="s">
        <v>138</v>
      </c>
    </row>
    <row r="634" spans="1:28" ht="114.75" x14ac:dyDescent="0.25">
      <c r="A634" s="49" t="s">
        <v>136</v>
      </c>
      <c r="B634" s="49" t="s">
        <v>407</v>
      </c>
      <c r="C634" s="49" t="str">
        <f t="shared" si="2"/>
        <v>DIRECTIVOLiderazgo</v>
      </c>
      <c r="D634" s="49" t="s">
        <v>408</v>
      </c>
      <c r="E634" s="49" t="s">
        <v>409</v>
      </c>
      <c r="P634" s="34">
        <v>42992</v>
      </c>
      <c r="AA634" s="228">
        <v>63.199999999999797</v>
      </c>
      <c r="AB634" s="33" t="s">
        <v>138</v>
      </c>
    </row>
    <row r="635" spans="1:28" ht="89.25" x14ac:dyDescent="0.25">
      <c r="A635" s="49" t="s">
        <v>136</v>
      </c>
      <c r="B635" s="49" t="s">
        <v>410</v>
      </c>
      <c r="C635" s="49" t="str">
        <f t="shared" si="2"/>
        <v>DIRECTIVOPlaneación</v>
      </c>
      <c r="D635" s="49" t="s">
        <v>411</v>
      </c>
      <c r="E635" s="49" t="s">
        <v>412</v>
      </c>
      <c r="P635" s="34">
        <v>42993</v>
      </c>
      <c r="AA635" s="228">
        <v>63.299999999999798</v>
      </c>
      <c r="AB635" s="33" t="s">
        <v>138</v>
      </c>
    </row>
    <row r="636" spans="1:28" ht="89.25" x14ac:dyDescent="0.25">
      <c r="A636" s="49" t="s">
        <v>136</v>
      </c>
      <c r="B636" s="49" t="s">
        <v>349</v>
      </c>
      <c r="C636" s="49" t="str">
        <f t="shared" si="2"/>
        <v>DIRECTIVOToma de decisiones</v>
      </c>
      <c r="D636" s="49" t="s">
        <v>413</v>
      </c>
      <c r="E636" s="49" t="s">
        <v>414</v>
      </c>
      <c r="P636" s="34">
        <v>42994</v>
      </c>
      <c r="AA636" s="228">
        <v>63.3999999999998</v>
      </c>
      <c r="AB636" s="33" t="s">
        <v>138</v>
      </c>
    </row>
    <row r="637" spans="1:28" ht="165.75" x14ac:dyDescent="0.25">
      <c r="A637" s="49" t="s">
        <v>136</v>
      </c>
      <c r="B637" s="49" t="s">
        <v>415</v>
      </c>
      <c r="C637" s="49" t="str">
        <f t="shared" si="2"/>
        <v>DIRECTIVODirección y Desarrollo de Personal</v>
      </c>
      <c r="D637" s="49" t="s">
        <v>416</v>
      </c>
      <c r="E637" s="49" t="s">
        <v>417</v>
      </c>
      <c r="P637" s="34">
        <v>42995</v>
      </c>
      <c r="AA637" s="228">
        <v>63.499999999999801</v>
      </c>
      <c r="AB637" s="33" t="s">
        <v>138</v>
      </c>
    </row>
    <row r="638" spans="1:28" ht="76.5" x14ac:dyDescent="0.25">
      <c r="A638" s="49" t="s">
        <v>136</v>
      </c>
      <c r="B638" s="49" t="s">
        <v>290</v>
      </c>
      <c r="C638" s="49" t="str">
        <f t="shared" si="2"/>
        <v>DIRECTIVOConocimiento del entorno</v>
      </c>
      <c r="D638" s="49" t="s">
        <v>418</v>
      </c>
      <c r="E638" s="49" t="s">
        <v>419</v>
      </c>
      <c r="P638" s="34">
        <v>42996</v>
      </c>
      <c r="AA638" s="228">
        <v>63.599999999999802</v>
      </c>
      <c r="AB638" s="33" t="s">
        <v>138</v>
      </c>
    </row>
    <row r="639" spans="1:28" x14ac:dyDescent="0.25">
      <c r="P639" s="34">
        <v>42997</v>
      </c>
      <c r="AA639" s="228">
        <v>63.699999999999797</v>
      </c>
      <c r="AB639" s="33" t="s">
        <v>138</v>
      </c>
    </row>
    <row r="640" spans="1:28" x14ac:dyDescent="0.25">
      <c r="P640" s="34">
        <v>42998</v>
      </c>
      <c r="AA640" s="228">
        <v>63.799999999999798</v>
      </c>
      <c r="AB640" s="33" t="s">
        <v>138</v>
      </c>
    </row>
    <row r="641" spans="16:28" x14ac:dyDescent="0.25">
      <c r="P641" s="34">
        <v>42999</v>
      </c>
      <c r="AA641" s="228">
        <v>63.8999999999998</v>
      </c>
      <c r="AB641" s="33" t="s">
        <v>138</v>
      </c>
    </row>
    <row r="642" spans="16:28" x14ac:dyDescent="0.25">
      <c r="P642" s="34">
        <v>43000</v>
      </c>
      <c r="AA642" s="228">
        <v>63.999999999999801</v>
      </c>
      <c r="AB642" s="33" t="s">
        <v>138</v>
      </c>
    </row>
    <row r="643" spans="16:28" x14ac:dyDescent="0.25">
      <c r="P643" s="34">
        <v>43001</v>
      </c>
      <c r="AA643" s="228">
        <v>64.099999999999795</v>
      </c>
      <c r="AB643" s="33" t="s">
        <v>138</v>
      </c>
    </row>
    <row r="644" spans="16:28" x14ac:dyDescent="0.25">
      <c r="P644" s="34">
        <v>43002</v>
      </c>
      <c r="AA644" s="228">
        <v>64.199999999999804</v>
      </c>
      <c r="AB644" s="33" t="s">
        <v>138</v>
      </c>
    </row>
    <row r="645" spans="16:28" x14ac:dyDescent="0.25">
      <c r="P645" s="34">
        <v>43003</v>
      </c>
      <c r="AA645" s="228">
        <v>64.299999999999798</v>
      </c>
      <c r="AB645" s="33" t="s">
        <v>138</v>
      </c>
    </row>
    <row r="646" spans="16:28" x14ac:dyDescent="0.25">
      <c r="P646" s="34">
        <v>43004</v>
      </c>
      <c r="AA646" s="228">
        <v>64.399999999999807</v>
      </c>
      <c r="AB646" s="33" t="s">
        <v>138</v>
      </c>
    </row>
    <row r="647" spans="16:28" x14ac:dyDescent="0.25">
      <c r="P647" s="34">
        <v>43005</v>
      </c>
      <c r="AA647" s="228">
        <v>64.499999999999801</v>
      </c>
      <c r="AB647" s="33" t="s">
        <v>138</v>
      </c>
    </row>
    <row r="648" spans="16:28" x14ac:dyDescent="0.25">
      <c r="P648" s="34">
        <v>43006</v>
      </c>
      <c r="AA648" s="228">
        <v>64.599999999999795</v>
      </c>
      <c r="AB648" s="33" t="s">
        <v>138</v>
      </c>
    </row>
    <row r="649" spans="16:28" x14ac:dyDescent="0.25">
      <c r="P649" s="34">
        <v>43007</v>
      </c>
      <c r="AA649" s="228">
        <v>64.699999999999804</v>
      </c>
      <c r="AB649" s="33" t="s">
        <v>138</v>
      </c>
    </row>
    <row r="650" spans="16:28" x14ac:dyDescent="0.25">
      <c r="P650" s="34">
        <v>43008</v>
      </c>
      <c r="AA650" s="228">
        <v>64.799999999999798</v>
      </c>
      <c r="AB650" s="33" t="s">
        <v>138</v>
      </c>
    </row>
    <row r="651" spans="16:28" x14ac:dyDescent="0.25">
      <c r="P651" s="34">
        <v>43009</v>
      </c>
      <c r="AA651" s="228">
        <v>64.899999999999807</v>
      </c>
      <c r="AB651" s="33" t="s">
        <v>138</v>
      </c>
    </row>
    <row r="652" spans="16:28" x14ac:dyDescent="0.25">
      <c r="P652" s="34">
        <v>43010</v>
      </c>
      <c r="AA652" s="228">
        <v>64.999999999999801</v>
      </c>
      <c r="AB652" s="33" t="s">
        <v>138</v>
      </c>
    </row>
    <row r="653" spans="16:28" x14ac:dyDescent="0.25">
      <c r="P653" s="34">
        <v>43011</v>
      </c>
      <c r="AA653" s="228">
        <v>65.010000000000005</v>
      </c>
      <c r="AB653" s="33" t="s">
        <v>159</v>
      </c>
    </row>
    <row r="654" spans="16:28" x14ac:dyDescent="0.25">
      <c r="P654" s="34">
        <v>43012</v>
      </c>
      <c r="AA654" s="228">
        <v>65.199999999999804</v>
      </c>
      <c r="AB654" s="33" t="s">
        <v>159</v>
      </c>
    </row>
    <row r="655" spans="16:28" x14ac:dyDescent="0.25">
      <c r="P655" s="34">
        <v>43013</v>
      </c>
      <c r="AA655" s="228">
        <v>65.299999999999798</v>
      </c>
      <c r="AB655" s="33" t="s">
        <v>159</v>
      </c>
    </row>
    <row r="656" spans="16:28" x14ac:dyDescent="0.25">
      <c r="P656" s="34">
        <v>43014</v>
      </c>
      <c r="AA656" s="228">
        <v>65.399999999999807</v>
      </c>
      <c r="AB656" s="33" t="s">
        <v>159</v>
      </c>
    </row>
    <row r="657" spans="16:28" x14ac:dyDescent="0.25">
      <c r="P657" s="34">
        <v>43015</v>
      </c>
      <c r="AA657" s="228">
        <v>65.499999999999801</v>
      </c>
      <c r="AB657" s="33" t="s">
        <v>159</v>
      </c>
    </row>
    <row r="658" spans="16:28" x14ac:dyDescent="0.25">
      <c r="P658" s="34">
        <v>43016</v>
      </c>
      <c r="AA658" s="228">
        <v>65.599999999999795</v>
      </c>
      <c r="AB658" s="33" t="s">
        <v>159</v>
      </c>
    </row>
    <row r="659" spans="16:28" x14ac:dyDescent="0.25">
      <c r="P659" s="34">
        <v>43017</v>
      </c>
      <c r="AA659" s="228">
        <v>65.699999999999804</v>
      </c>
      <c r="AB659" s="33" t="s">
        <v>159</v>
      </c>
    </row>
    <row r="660" spans="16:28" x14ac:dyDescent="0.25">
      <c r="P660" s="34">
        <v>43018</v>
      </c>
      <c r="AA660" s="228">
        <v>65.799999999999798</v>
      </c>
      <c r="AB660" s="33" t="s">
        <v>159</v>
      </c>
    </row>
    <row r="661" spans="16:28" x14ac:dyDescent="0.25">
      <c r="P661" s="34">
        <v>43019</v>
      </c>
      <c r="AA661" s="228">
        <v>65.899999999999807</v>
      </c>
      <c r="AB661" s="33" t="s">
        <v>159</v>
      </c>
    </row>
    <row r="662" spans="16:28" x14ac:dyDescent="0.25">
      <c r="P662" s="34">
        <v>43020</v>
      </c>
      <c r="AA662" s="228">
        <v>65.999999999999801</v>
      </c>
      <c r="AB662" s="33" t="s">
        <v>159</v>
      </c>
    </row>
    <row r="663" spans="16:28" x14ac:dyDescent="0.25">
      <c r="P663" s="34">
        <v>43021</v>
      </c>
      <c r="AA663" s="228">
        <v>66.099999999999795</v>
      </c>
      <c r="AB663" s="33" t="s">
        <v>159</v>
      </c>
    </row>
    <row r="664" spans="16:28" x14ac:dyDescent="0.25">
      <c r="P664" s="34">
        <v>43022</v>
      </c>
      <c r="AA664" s="228">
        <v>66.199999999999804</v>
      </c>
      <c r="AB664" s="33" t="s">
        <v>159</v>
      </c>
    </row>
    <row r="665" spans="16:28" x14ac:dyDescent="0.25">
      <c r="P665" s="34">
        <v>43023</v>
      </c>
      <c r="AA665" s="228">
        <v>66.299999999999798</v>
      </c>
      <c r="AB665" s="33" t="s">
        <v>159</v>
      </c>
    </row>
    <row r="666" spans="16:28" x14ac:dyDescent="0.25">
      <c r="P666" s="34">
        <v>43024</v>
      </c>
      <c r="AA666" s="228">
        <v>66.399999999999807</v>
      </c>
      <c r="AB666" s="33" t="s">
        <v>159</v>
      </c>
    </row>
    <row r="667" spans="16:28" x14ac:dyDescent="0.25">
      <c r="P667" s="34">
        <v>43025</v>
      </c>
      <c r="AA667" s="228">
        <v>66.499999999999801</v>
      </c>
      <c r="AB667" s="33" t="s">
        <v>159</v>
      </c>
    </row>
    <row r="668" spans="16:28" x14ac:dyDescent="0.25">
      <c r="P668" s="34">
        <v>43026</v>
      </c>
      <c r="AA668" s="228">
        <v>66.599999999999795</v>
      </c>
      <c r="AB668" s="33" t="s">
        <v>159</v>
      </c>
    </row>
    <row r="669" spans="16:28" x14ac:dyDescent="0.25">
      <c r="P669" s="34">
        <v>43027</v>
      </c>
      <c r="AA669" s="228">
        <v>66.699999999999804</v>
      </c>
      <c r="AB669" s="33" t="s">
        <v>159</v>
      </c>
    </row>
    <row r="670" spans="16:28" x14ac:dyDescent="0.25">
      <c r="P670" s="34">
        <v>43028</v>
      </c>
      <c r="AA670" s="228">
        <v>66.799999999999798</v>
      </c>
      <c r="AB670" s="33" t="s">
        <v>159</v>
      </c>
    </row>
    <row r="671" spans="16:28" x14ac:dyDescent="0.25">
      <c r="P671" s="34">
        <v>43029</v>
      </c>
      <c r="AA671" s="228">
        <v>66.899999999999807</v>
      </c>
      <c r="AB671" s="33" t="s">
        <v>159</v>
      </c>
    </row>
    <row r="672" spans="16:28" x14ac:dyDescent="0.25">
      <c r="P672" s="34">
        <v>43030</v>
      </c>
      <c r="AA672" s="228">
        <v>66.999999999999801</v>
      </c>
      <c r="AB672" s="33" t="s">
        <v>159</v>
      </c>
    </row>
    <row r="673" spans="16:28" x14ac:dyDescent="0.25">
      <c r="P673" s="34">
        <v>43031</v>
      </c>
      <c r="AA673" s="228">
        <v>67.099999999999795</v>
      </c>
      <c r="AB673" s="33" t="s">
        <v>159</v>
      </c>
    </row>
    <row r="674" spans="16:28" x14ac:dyDescent="0.25">
      <c r="P674" s="34">
        <v>43032</v>
      </c>
      <c r="AA674" s="228">
        <v>67.199999999999804</v>
      </c>
      <c r="AB674" s="33" t="s">
        <v>159</v>
      </c>
    </row>
    <row r="675" spans="16:28" x14ac:dyDescent="0.25">
      <c r="P675" s="34">
        <v>43033</v>
      </c>
      <c r="AA675" s="228">
        <v>67.299999999999798</v>
      </c>
      <c r="AB675" s="33" t="s">
        <v>159</v>
      </c>
    </row>
    <row r="676" spans="16:28" x14ac:dyDescent="0.25">
      <c r="P676" s="34">
        <v>43034</v>
      </c>
      <c r="AA676" s="228">
        <v>67.399999999999807</v>
      </c>
      <c r="AB676" s="33" t="s">
        <v>159</v>
      </c>
    </row>
    <row r="677" spans="16:28" x14ac:dyDescent="0.25">
      <c r="P677" s="34">
        <v>43035</v>
      </c>
      <c r="AA677" s="228">
        <v>67.499999999999801</v>
      </c>
      <c r="AB677" s="33" t="s">
        <v>159</v>
      </c>
    </row>
    <row r="678" spans="16:28" x14ac:dyDescent="0.25">
      <c r="P678" s="34">
        <v>43036</v>
      </c>
      <c r="AA678" s="228">
        <v>67.599999999999795</v>
      </c>
      <c r="AB678" s="33" t="s">
        <v>159</v>
      </c>
    </row>
    <row r="679" spans="16:28" x14ac:dyDescent="0.25">
      <c r="P679" s="34">
        <v>43037</v>
      </c>
      <c r="AA679" s="228">
        <v>67.699999999999804</v>
      </c>
      <c r="AB679" s="33" t="s">
        <v>159</v>
      </c>
    </row>
    <row r="680" spans="16:28" x14ac:dyDescent="0.25">
      <c r="P680" s="34">
        <v>43038</v>
      </c>
      <c r="AA680" s="228">
        <v>67.799999999999798</v>
      </c>
      <c r="AB680" s="33" t="s">
        <v>159</v>
      </c>
    </row>
    <row r="681" spans="16:28" x14ac:dyDescent="0.25">
      <c r="P681" s="34">
        <v>43039</v>
      </c>
      <c r="AA681" s="228">
        <v>67.899999999999807</v>
      </c>
      <c r="AB681" s="33" t="s">
        <v>159</v>
      </c>
    </row>
    <row r="682" spans="16:28" x14ac:dyDescent="0.25">
      <c r="P682" s="34">
        <v>43040</v>
      </c>
      <c r="AA682" s="228">
        <v>67.999999999999801</v>
      </c>
      <c r="AB682" s="33" t="s">
        <v>159</v>
      </c>
    </row>
    <row r="683" spans="16:28" x14ac:dyDescent="0.25">
      <c r="P683" s="34">
        <v>43041</v>
      </c>
      <c r="AA683" s="228">
        <v>68.099999999999795</v>
      </c>
      <c r="AB683" s="33" t="s">
        <v>159</v>
      </c>
    </row>
    <row r="684" spans="16:28" x14ac:dyDescent="0.25">
      <c r="P684" s="34">
        <v>43042</v>
      </c>
      <c r="AA684" s="228">
        <v>68.199999999999804</v>
      </c>
      <c r="AB684" s="33" t="s">
        <v>159</v>
      </c>
    </row>
    <row r="685" spans="16:28" x14ac:dyDescent="0.25">
      <c r="P685" s="34">
        <v>43043</v>
      </c>
      <c r="AA685" s="228">
        <v>68.299999999999798</v>
      </c>
      <c r="AB685" s="33" t="s">
        <v>159</v>
      </c>
    </row>
    <row r="686" spans="16:28" x14ac:dyDescent="0.25">
      <c r="P686" s="34">
        <v>43044</v>
      </c>
      <c r="AA686" s="228">
        <v>68.399999999999807</v>
      </c>
      <c r="AB686" s="33" t="s">
        <v>159</v>
      </c>
    </row>
    <row r="687" spans="16:28" x14ac:dyDescent="0.25">
      <c r="P687" s="34">
        <v>43045</v>
      </c>
      <c r="AA687" s="228">
        <v>68.499999999999801</v>
      </c>
      <c r="AB687" s="33" t="s">
        <v>159</v>
      </c>
    </row>
    <row r="688" spans="16:28" x14ac:dyDescent="0.25">
      <c r="P688" s="34">
        <v>43046</v>
      </c>
      <c r="AA688" s="228">
        <v>68.599999999999795</v>
      </c>
      <c r="AB688" s="33" t="s">
        <v>159</v>
      </c>
    </row>
    <row r="689" spans="16:28" x14ac:dyDescent="0.25">
      <c r="P689" s="34">
        <v>43047</v>
      </c>
      <c r="AA689" s="228">
        <v>68.699999999999804</v>
      </c>
      <c r="AB689" s="33" t="s">
        <v>159</v>
      </c>
    </row>
    <row r="690" spans="16:28" x14ac:dyDescent="0.25">
      <c r="P690" s="34">
        <v>43048</v>
      </c>
      <c r="AA690" s="228">
        <v>68.799999999999798</v>
      </c>
      <c r="AB690" s="33" t="s">
        <v>159</v>
      </c>
    </row>
    <row r="691" spans="16:28" x14ac:dyDescent="0.25">
      <c r="P691" s="34">
        <v>43049</v>
      </c>
      <c r="AA691" s="228">
        <v>68.899999999999807</v>
      </c>
      <c r="AB691" s="33" t="s">
        <v>159</v>
      </c>
    </row>
    <row r="692" spans="16:28" x14ac:dyDescent="0.25">
      <c r="P692" s="34">
        <v>43050</v>
      </c>
      <c r="AA692" s="228">
        <v>68.999999999999801</v>
      </c>
      <c r="AB692" s="33" t="s">
        <v>159</v>
      </c>
    </row>
    <row r="693" spans="16:28" x14ac:dyDescent="0.25">
      <c r="P693" s="34">
        <v>43051</v>
      </c>
      <c r="AA693" s="228">
        <v>69.099999999999795</v>
      </c>
      <c r="AB693" s="33" t="s">
        <v>159</v>
      </c>
    </row>
    <row r="694" spans="16:28" x14ac:dyDescent="0.25">
      <c r="P694" s="34">
        <v>43052</v>
      </c>
      <c r="AA694" s="228">
        <v>69.199999999999804</v>
      </c>
      <c r="AB694" s="33" t="s">
        <v>159</v>
      </c>
    </row>
    <row r="695" spans="16:28" x14ac:dyDescent="0.25">
      <c r="P695" s="34">
        <v>43053</v>
      </c>
      <c r="AA695" s="228">
        <v>69.299999999999798</v>
      </c>
      <c r="AB695" s="33" t="s">
        <v>159</v>
      </c>
    </row>
    <row r="696" spans="16:28" x14ac:dyDescent="0.25">
      <c r="P696" s="34">
        <v>43054</v>
      </c>
      <c r="AA696" s="228">
        <v>69.399999999999807</v>
      </c>
      <c r="AB696" s="33" t="s">
        <v>159</v>
      </c>
    </row>
    <row r="697" spans="16:28" x14ac:dyDescent="0.25">
      <c r="P697" s="34">
        <v>43055</v>
      </c>
      <c r="AA697" s="228">
        <v>69.499999999999801</v>
      </c>
      <c r="AB697" s="33" t="s">
        <v>159</v>
      </c>
    </row>
    <row r="698" spans="16:28" x14ac:dyDescent="0.25">
      <c r="P698" s="34">
        <v>43056</v>
      </c>
      <c r="AA698" s="228">
        <v>69.599999999999795</v>
      </c>
      <c r="AB698" s="33" t="s">
        <v>159</v>
      </c>
    </row>
    <row r="699" spans="16:28" x14ac:dyDescent="0.25">
      <c r="P699" s="34">
        <v>43057</v>
      </c>
      <c r="AA699" s="228">
        <v>69.699999999999804</v>
      </c>
      <c r="AB699" s="33" t="s">
        <v>159</v>
      </c>
    </row>
    <row r="700" spans="16:28" x14ac:dyDescent="0.25">
      <c r="P700" s="34">
        <v>43058</v>
      </c>
      <c r="AA700" s="228">
        <v>69.799999999999798</v>
      </c>
      <c r="AB700" s="33" t="s">
        <v>159</v>
      </c>
    </row>
    <row r="701" spans="16:28" x14ac:dyDescent="0.25">
      <c r="P701" s="34">
        <v>43059</v>
      </c>
      <c r="AA701" s="228">
        <v>69.899999999999807</v>
      </c>
      <c r="AB701" s="33" t="s">
        <v>159</v>
      </c>
    </row>
    <row r="702" spans="16:28" x14ac:dyDescent="0.25">
      <c r="P702" s="34">
        <v>43060</v>
      </c>
      <c r="AA702" s="228">
        <v>69.999999999999801</v>
      </c>
      <c r="AB702" s="33" t="s">
        <v>159</v>
      </c>
    </row>
    <row r="703" spans="16:28" x14ac:dyDescent="0.25">
      <c r="P703" s="34">
        <v>43061</v>
      </c>
      <c r="AA703" s="228">
        <v>70.099999999999795</v>
      </c>
      <c r="AB703" s="33" t="s">
        <v>159</v>
      </c>
    </row>
    <row r="704" spans="16:28" x14ac:dyDescent="0.25">
      <c r="P704" s="34">
        <v>43062</v>
      </c>
      <c r="AA704" s="228">
        <v>70.199999999999804</v>
      </c>
      <c r="AB704" s="33" t="s">
        <v>159</v>
      </c>
    </row>
    <row r="705" spans="16:28" x14ac:dyDescent="0.25">
      <c r="P705" s="34">
        <v>43063</v>
      </c>
      <c r="AA705" s="228">
        <v>70.299999999999798</v>
      </c>
      <c r="AB705" s="33" t="s">
        <v>159</v>
      </c>
    </row>
    <row r="706" spans="16:28" x14ac:dyDescent="0.25">
      <c r="P706" s="34">
        <v>43064</v>
      </c>
      <c r="AA706" s="228">
        <v>70.399999999999807</v>
      </c>
      <c r="AB706" s="33" t="s">
        <v>159</v>
      </c>
    </row>
    <row r="707" spans="16:28" x14ac:dyDescent="0.25">
      <c r="P707" s="34">
        <v>43065</v>
      </c>
      <c r="AA707" s="228">
        <v>70.499999999999801</v>
      </c>
      <c r="AB707" s="33" t="s">
        <v>159</v>
      </c>
    </row>
    <row r="708" spans="16:28" x14ac:dyDescent="0.25">
      <c r="P708" s="34">
        <v>43066</v>
      </c>
      <c r="AA708" s="228">
        <v>70.599999999999795</v>
      </c>
      <c r="AB708" s="33" t="s">
        <v>159</v>
      </c>
    </row>
    <row r="709" spans="16:28" x14ac:dyDescent="0.25">
      <c r="P709" s="34">
        <v>43067</v>
      </c>
      <c r="AA709" s="228">
        <v>70.699999999999804</v>
      </c>
      <c r="AB709" s="33" t="s">
        <v>159</v>
      </c>
    </row>
    <row r="710" spans="16:28" x14ac:dyDescent="0.25">
      <c r="P710" s="34">
        <v>43068</v>
      </c>
      <c r="AA710" s="228">
        <v>70.799999999999798</v>
      </c>
      <c r="AB710" s="33" t="s">
        <v>159</v>
      </c>
    </row>
    <row r="711" spans="16:28" x14ac:dyDescent="0.25">
      <c r="P711" s="34">
        <v>43069</v>
      </c>
      <c r="AA711" s="228">
        <v>70.899999999999807</v>
      </c>
      <c r="AB711" s="33" t="s">
        <v>159</v>
      </c>
    </row>
    <row r="712" spans="16:28" x14ac:dyDescent="0.25">
      <c r="P712" s="34">
        <v>43070</v>
      </c>
      <c r="AA712" s="228">
        <v>70.999999999999801</v>
      </c>
      <c r="AB712" s="33" t="s">
        <v>159</v>
      </c>
    </row>
    <row r="713" spans="16:28" x14ac:dyDescent="0.25">
      <c r="P713" s="34">
        <v>43071</v>
      </c>
      <c r="AA713" s="228">
        <v>71.099999999999795</v>
      </c>
      <c r="AB713" s="33" t="s">
        <v>159</v>
      </c>
    </row>
    <row r="714" spans="16:28" x14ac:dyDescent="0.25">
      <c r="P714" s="34">
        <v>43072</v>
      </c>
      <c r="AA714" s="228">
        <v>71.199999999999804</v>
      </c>
      <c r="AB714" s="33" t="s">
        <v>159</v>
      </c>
    </row>
    <row r="715" spans="16:28" x14ac:dyDescent="0.25">
      <c r="P715" s="34">
        <v>43073</v>
      </c>
      <c r="AA715" s="228">
        <v>71.299999999999798</v>
      </c>
      <c r="AB715" s="33" t="s">
        <v>159</v>
      </c>
    </row>
    <row r="716" spans="16:28" x14ac:dyDescent="0.25">
      <c r="P716" s="34">
        <v>43074</v>
      </c>
      <c r="AA716" s="228">
        <v>71.399999999999807</v>
      </c>
      <c r="AB716" s="33" t="s">
        <v>159</v>
      </c>
    </row>
    <row r="717" spans="16:28" x14ac:dyDescent="0.25">
      <c r="P717" s="34">
        <v>43075</v>
      </c>
      <c r="AA717" s="228">
        <v>71.499999999999801</v>
      </c>
      <c r="AB717" s="33" t="s">
        <v>159</v>
      </c>
    </row>
    <row r="718" spans="16:28" x14ac:dyDescent="0.25">
      <c r="P718" s="34">
        <v>43076</v>
      </c>
      <c r="AA718" s="228">
        <v>71.599999999999795</v>
      </c>
      <c r="AB718" s="33" t="s">
        <v>159</v>
      </c>
    </row>
    <row r="719" spans="16:28" x14ac:dyDescent="0.25">
      <c r="P719" s="34">
        <v>43077</v>
      </c>
      <c r="AA719" s="228">
        <v>71.699999999999804</v>
      </c>
      <c r="AB719" s="33" t="s">
        <v>159</v>
      </c>
    </row>
    <row r="720" spans="16:28" x14ac:dyDescent="0.25">
      <c r="P720" s="34">
        <v>43078</v>
      </c>
      <c r="AA720" s="228">
        <v>71.799999999999798</v>
      </c>
      <c r="AB720" s="33" t="s">
        <v>159</v>
      </c>
    </row>
    <row r="721" spans="16:28" x14ac:dyDescent="0.25">
      <c r="P721" s="34">
        <v>43079</v>
      </c>
      <c r="AA721" s="228">
        <v>71.899999999999807</v>
      </c>
      <c r="AB721" s="33" t="s">
        <v>159</v>
      </c>
    </row>
    <row r="722" spans="16:28" x14ac:dyDescent="0.25">
      <c r="P722" s="34">
        <v>43080</v>
      </c>
      <c r="AA722" s="228">
        <v>71.999999999999801</v>
      </c>
      <c r="AB722" s="33" t="s">
        <v>159</v>
      </c>
    </row>
    <row r="723" spans="16:28" x14ac:dyDescent="0.25">
      <c r="P723" s="34">
        <v>43081</v>
      </c>
      <c r="AA723" s="228">
        <v>72.099999999999795</v>
      </c>
      <c r="AB723" s="33" t="s">
        <v>159</v>
      </c>
    </row>
    <row r="724" spans="16:28" x14ac:dyDescent="0.25">
      <c r="P724" s="34">
        <v>43082</v>
      </c>
      <c r="AA724" s="228">
        <v>72.199999999999804</v>
      </c>
      <c r="AB724" s="33" t="s">
        <v>159</v>
      </c>
    </row>
    <row r="725" spans="16:28" x14ac:dyDescent="0.25">
      <c r="P725" s="34">
        <v>43083</v>
      </c>
      <c r="AA725" s="228">
        <v>72.299999999999798</v>
      </c>
      <c r="AB725" s="33" t="s">
        <v>159</v>
      </c>
    </row>
    <row r="726" spans="16:28" x14ac:dyDescent="0.25">
      <c r="P726" s="34">
        <v>43084</v>
      </c>
      <c r="AA726" s="228">
        <v>72.399999999999807</v>
      </c>
      <c r="AB726" s="33" t="s">
        <v>159</v>
      </c>
    </row>
    <row r="727" spans="16:28" x14ac:dyDescent="0.25">
      <c r="P727" s="34">
        <v>43085</v>
      </c>
      <c r="AA727" s="228">
        <v>72.499999999999801</v>
      </c>
      <c r="AB727" s="33" t="s">
        <v>159</v>
      </c>
    </row>
    <row r="728" spans="16:28" x14ac:dyDescent="0.25">
      <c r="P728" s="34">
        <v>43086</v>
      </c>
      <c r="AA728" s="228">
        <v>72.599999999999795</v>
      </c>
      <c r="AB728" s="33" t="s">
        <v>159</v>
      </c>
    </row>
    <row r="729" spans="16:28" x14ac:dyDescent="0.25">
      <c r="P729" s="34">
        <v>43087</v>
      </c>
      <c r="AA729" s="228">
        <v>72.699999999999804</v>
      </c>
      <c r="AB729" s="33" t="s">
        <v>159</v>
      </c>
    </row>
    <row r="730" spans="16:28" x14ac:dyDescent="0.25">
      <c r="P730" s="34">
        <v>43088</v>
      </c>
      <c r="AA730" s="228">
        <v>72.799999999999798</v>
      </c>
      <c r="AB730" s="33" t="s">
        <v>159</v>
      </c>
    </row>
    <row r="731" spans="16:28" x14ac:dyDescent="0.25">
      <c r="P731" s="34">
        <v>43089</v>
      </c>
      <c r="AA731" s="228">
        <v>72.899999999999807</v>
      </c>
      <c r="AB731" s="33" t="s">
        <v>159</v>
      </c>
    </row>
    <row r="732" spans="16:28" x14ac:dyDescent="0.25">
      <c r="P732" s="34">
        <v>43090</v>
      </c>
      <c r="AA732" s="228">
        <v>72.999999999999801</v>
      </c>
      <c r="AB732" s="33" t="s">
        <v>159</v>
      </c>
    </row>
    <row r="733" spans="16:28" x14ac:dyDescent="0.25">
      <c r="P733" s="34">
        <v>43091</v>
      </c>
      <c r="AA733" s="228">
        <v>73.099999999999795</v>
      </c>
      <c r="AB733" s="33" t="s">
        <v>159</v>
      </c>
    </row>
    <row r="734" spans="16:28" x14ac:dyDescent="0.25">
      <c r="P734" s="34">
        <v>43092</v>
      </c>
      <c r="AA734" s="228">
        <v>73.199999999999804</v>
      </c>
      <c r="AB734" s="33" t="s">
        <v>159</v>
      </c>
    </row>
    <row r="735" spans="16:28" x14ac:dyDescent="0.25">
      <c r="P735" s="34">
        <v>43093</v>
      </c>
      <c r="AA735" s="228">
        <v>73.299999999999798</v>
      </c>
      <c r="AB735" s="33" t="s">
        <v>159</v>
      </c>
    </row>
    <row r="736" spans="16:28" x14ac:dyDescent="0.25">
      <c r="P736" s="34">
        <v>43094</v>
      </c>
      <c r="AA736" s="228">
        <v>73.399999999999807</v>
      </c>
      <c r="AB736" s="33" t="s">
        <v>159</v>
      </c>
    </row>
    <row r="737" spans="16:28" x14ac:dyDescent="0.25">
      <c r="P737" s="34">
        <v>43095</v>
      </c>
      <c r="AA737" s="228">
        <v>73.499999999999801</v>
      </c>
      <c r="AB737" s="33" t="s">
        <v>159</v>
      </c>
    </row>
    <row r="738" spans="16:28" x14ac:dyDescent="0.25">
      <c r="P738" s="34">
        <v>43096</v>
      </c>
      <c r="AA738" s="228">
        <v>73.599999999999795</v>
      </c>
      <c r="AB738" s="33" t="s">
        <v>159</v>
      </c>
    </row>
    <row r="739" spans="16:28" x14ac:dyDescent="0.25">
      <c r="P739" s="34">
        <v>43097</v>
      </c>
      <c r="AA739" s="228">
        <v>73.699999999999804</v>
      </c>
      <c r="AB739" s="33" t="s">
        <v>159</v>
      </c>
    </row>
    <row r="740" spans="16:28" x14ac:dyDescent="0.25">
      <c r="P740" s="34">
        <v>43098</v>
      </c>
      <c r="AA740" s="228">
        <v>73.799999999999798</v>
      </c>
      <c r="AB740" s="33" t="s">
        <v>159</v>
      </c>
    </row>
    <row r="741" spans="16:28" x14ac:dyDescent="0.25">
      <c r="P741" s="34">
        <v>43099</v>
      </c>
      <c r="AA741" s="228">
        <v>73.899999999999807</v>
      </c>
      <c r="AB741" s="33" t="s">
        <v>159</v>
      </c>
    </row>
    <row r="742" spans="16:28" x14ac:dyDescent="0.25">
      <c r="P742" s="34">
        <v>43100</v>
      </c>
      <c r="AA742" s="228">
        <v>73.999999999999801</v>
      </c>
      <c r="AB742" s="33" t="s">
        <v>159</v>
      </c>
    </row>
    <row r="743" spans="16:28" x14ac:dyDescent="0.25">
      <c r="P743" s="34">
        <v>43101</v>
      </c>
      <c r="AA743" s="228">
        <v>74.099999999999795</v>
      </c>
      <c r="AB743" s="33" t="s">
        <v>159</v>
      </c>
    </row>
    <row r="744" spans="16:28" x14ac:dyDescent="0.25">
      <c r="P744" s="34">
        <v>43102</v>
      </c>
      <c r="AA744" s="228">
        <v>74.199999999999804</v>
      </c>
      <c r="AB744" s="33" t="s">
        <v>159</v>
      </c>
    </row>
    <row r="745" spans="16:28" x14ac:dyDescent="0.25">
      <c r="P745" s="34">
        <v>43103</v>
      </c>
      <c r="AA745" s="228">
        <v>74.299999999999798</v>
      </c>
      <c r="AB745" s="33" t="s">
        <v>159</v>
      </c>
    </row>
    <row r="746" spans="16:28" x14ac:dyDescent="0.25">
      <c r="P746" s="34">
        <v>43104</v>
      </c>
      <c r="AA746" s="228">
        <v>74.399999999999807</v>
      </c>
      <c r="AB746" s="33" t="s">
        <v>159</v>
      </c>
    </row>
    <row r="747" spans="16:28" x14ac:dyDescent="0.25">
      <c r="P747" s="34">
        <v>43105</v>
      </c>
      <c r="AA747" s="228">
        <v>74.499999999999801</v>
      </c>
      <c r="AB747" s="33" t="s">
        <v>159</v>
      </c>
    </row>
    <row r="748" spans="16:28" x14ac:dyDescent="0.25">
      <c r="P748" s="34">
        <v>43106</v>
      </c>
      <c r="AA748" s="228">
        <v>74.599999999999795</v>
      </c>
      <c r="AB748" s="33" t="s">
        <v>159</v>
      </c>
    </row>
    <row r="749" spans="16:28" x14ac:dyDescent="0.25">
      <c r="P749" s="34">
        <v>43107</v>
      </c>
      <c r="AA749" s="228">
        <v>74.699999999999804</v>
      </c>
      <c r="AB749" s="33" t="s">
        <v>159</v>
      </c>
    </row>
    <row r="750" spans="16:28" x14ac:dyDescent="0.25">
      <c r="P750" s="34">
        <v>43108</v>
      </c>
      <c r="AA750" s="228">
        <v>74.799999999999798</v>
      </c>
      <c r="AB750" s="33" t="s">
        <v>159</v>
      </c>
    </row>
    <row r="751" spans="16:28" x14ac:dyDescent="0.25">
      <c r="P751" s="34">
        <v>43109</v>
      </c>
      <c r="AA751" s="228">
        <v>74.899999999999807</v>
      </c>
      <c r="AB751" s="33" t="s">
        <v>159</v>
      </c>
    </row>
    <row r="752" spans="16:28" x14ac:dyDescent="0.25">
      <c r="P752" s="34">
        <v>43110</v>
      </c>
      <c r="AA752" s="228">
        <v>74.999999999999801</v>
      </c>
      <c r="AB752" s="33" t="s">
        <v>159</v>
      </c>
    </row>
    <row r="753" spans="16:28" x14ac:dyDescent="0.25">
      <c r="P753" s="34">
        <v>43111</v>
      </c>
      <c r="AA753" s="228">
        <v>75.099999999999795</v>
      </c>
      <c r="AB753" s="33" t="s">
        <v>159</v>
      </c>
    </row>
    <row r="754" spans="16:28" x14ac:dyDescent="0.25">
      <c r="P754" s="34">
        <v>43112</v>
      </c>
      <c r="AA754" s="228">
        <v>75.199999999999804</v>
      </c>
      <c r="AB754" s="33" t="s">
        <v>159</v>
      </c>
    </row>
    <row r="755" spans="16:28" x14ac:dyDescent="0.25">
      <c r="P755" s="34">
        <v>43113</v>
      </c>
      <c r="AA755" s="228">
        <v>75.299999999999798</v>
      </c>
      <c r="AB755" s="33" t="s">
        <v>159</v>
      </c>
    </row>
    <row r="756" spans="16:28" x14ac:dyDescent="0.25">
      <c r="P756" s="34">
        <v>43114</v>
      </c>
      <c r="AA756" s="228">
        <v>75.399999999999807</v>
      </c>
      <c r="AB756" s="33" t="s">
        <v>159</v>
      </c>
    </row>
    <row r="757" spans="16:28" x14ac:dyDescent="0.25">
      <c r="P757" s="34">
        <v>43115</v>
      </c>
      <c r="AA757" s="228">
        <v>75.499999999999801</v>
      </c>
      <c r="AB757" s="33" t="s">
        <v>159</v>
      </c>
    </row>
    <row r="758" spans="16:28" x14ac:dyDescent="0.25">
      <c r="P758" s="34">
        <v>43116</v>
      </c>
      <c r="AA758" s="228">
        <v>75.599999999999795</v>
      </c>
      <c r="AB758" s="33" t="s">
        <v>159</v>
      </c>
    </row>
    <row r="759" spans="16:28" x14ac:dyDescent="0.25">
      <c r="P759" s="34">
        <v>43117</v>
      </c>
      <c r="AA759" s="228">
        <v>75.699999999999804</v>
      </c>
      <c r="AB759" s="33" t="s">
        <v>159</v>
      </c>
    </row>
    <row r="760" spans="16:28" x14ac:dyDescent="0.25">
      <c r="P760" s="34">
        <v>43118</v>
      </c>
      <c r="AA760" s="228">
        <v>75.799999999999798</v>
      </c>
      <c r="AB760" s="33" t="s">
        <v>159</v>
      </c>
    </row>
    <row r="761" spans="16:28" x14ac:dyDescent="0.25">
      <c r="P761" s="34">
        <v>43119</v>
      </c>
      <c r="AA761" s="228">
        <v>75.899999999999807</v>
      </c>
      <c r="AB761" s="33" t="s">
        <v>159</v>
      </c>
    </row>
    <row r="762" spans="16:28" x14ac:dyDescent="0.25">
      <c r="P762" s="34">
        <v>43120</v>
      </c>
      <c r="AA762" s="228">
        <v>75.999999999999801</v>
      </c>
      <c r="AB762" s="33" t="s">
        <v>159</v>
      </c>
    </row>
    <row r="763" spans="16:28" x14ac:dyDescent="0.25">
      <c r="P763" s="34">
        <v>43121</v>
      </c>
      <c r="AA763" s="228">
        <v>76.099999999999795</v>
      </c>
      <c r="AB763" s="33" t="s">
        <v>159</v>
      </c>
    </row>
    <row r="764" spans="16:28" x14ac:dyDescent="0.25">
      <c r="P764" s="34">
        <v>43122</v>
      </c>
      <c r="AA764" s="228">
        <v>76.199999999999804</v>
      </c>
      <c r="AB764" s="33" t="s">
        <v>159</v>
      </c>
    </row>
    <row r="765" spans="16:28" x14ac:dyDescent="0.25">
      <c r="P765" s="34">
        <v>43123</v>
      </c>
      <c r="AA765" s="228">
        <v>76.299999999999798</v>
      </c>
      <c r="AB765" s="33" t="s">
        <v>159</v>
      </c>
    </row>
    <row r="766" spans="16:28" x14ac:dyDescent="0.25">
      <c r="P766" s="34">
        <v>43124</v>
      </c>
      <c r="AA766" s="228">
        <v>76.399999999999807</v>
      </c>
      <c r="AB766" s="33" t="s">
        <v>159</v>
      </c>
    </row>
    <row r="767" spans="16:28" x14ac:dyDescent="0.25">
      <c r="P767" s="34">
        <v>43125</v>
      </c>
      <c r="AA767" s="228">
        <v>76.499999999999801</v>
      </c>
      <c r="AB767" s="33" t="s">
        <v>159</v>
      </c>
    </row>
    <row r="768" spans="16:28" x14ac:dyDescent="0.25">
      <c r="P768" s="34">
        <v>43126</v>
      </c>
      <c r="AA768" s="228">
        <v>76.599999999999795</v>
      </c>
      <c r="AB768" s="33" t="s">
        <v>159</v>
      </c>
    </row>
    <row r="769" spans="16:28" x14ac:dyDescent="0.25">
      <c r="P769" s="34">
        <v>43127</v>
      </c>
      <c r="AA769" s="228">
        <v>76.699999999999804</v>
      </c>
      <c r="AB769" s="33" t="s">
        <v>159</v>
      </c>
    </row>
    <row r="770" spans="16:28" x14ac:dyDescent="0.25">
      <c r="P770" s="34">
        <v>43128</v>
      </c>
      <c r="AA770" s="228">
        <v>76.799999999999798</v>
      </c>
      <c r="AB770" s="33" t="s">
        <v>159</v>
      </c>
    </row>
    <row r="771" spans="16:28" x14ac:dyDescent="0.25">
      <c r="P771" s="34">
        <v>43129</v>
      </c>
      <c r="AA771" s="228">
        <v>76.899999999999807</v>
      </c>
      <c r="AB771" s="33" t="s">
        <v>159</v>
      </c>
    </row>
    <row r="772" spans="16:28" x14ac:dyDescent="0.25">
      <c r="P772" s="34">
        <v>43130</v>
      </c>
      <c r="AA772" s="228">
        <v>76.999999999999801</v>
      </c>
      <c r="AB772" s="33" t="s">
        <v>159</v>
      </c>
    </row>
    <row r="773" spans="16:28" x14ac:dyDescent="0.25">
      <c r="P773" s="34">
        <v>43131</v>
      </c>
      <c r="AA773" s="228">
        <v>77.099999999999795</v>
      </c>
      <c r="AB773" s="33" t="s">
        <v>159</v>
      </c>
    </row>
    <row r="774" spans="16:28" x14ac:dyDescent="0.25">
      <c r="P774" s="34">
        <v>43132</v>
      </c>
      <c r="AA774" s="228">
        <v>77.199999999999804</v>
      </c>
      <c r="AB774" s="33" t="s">
        <v>159</v>
      </c>
    </row>
    <row r="775" spans="16:28" x14ac:dyDescent="0.25">
      <c r="P775" s="34">
        <v>43133</v>
      </c>
      <c r="AA775" s="228">
        <v>77.299999999999798</v>
      </c>
      <c r="AB775" s="33" t="s">
        <v>159</v>
      </c>
    </row>
    <row r="776" spans="16:28" x14ac:dyDescent="0.25">
      <c r="P776" s="34">
        <v>43134</v>
      </c>
      <c r="AA776" s="228">
        <v>77.399999999999807</v>
      </c>
      <c r="AB776" s="33" t="s">
        <v>159</v>
      </c>
    </row>
    <row r="777" spans="16:28" x14ac:dyDescent="0.25">
      <c r="P777" s="34">
        <v>43135</v>
      </c>
      <c r="AA777" s="228">
        <v>77.499999999999801</v>
      </c>
      <c r="AB777" s="33" t="s">
        <v>159</v>
      </c>
    </row>
    <row r="778" spans="16:28" x14ac:dyDescent="0.25">
      <c r="P778" s="34">
        <v>43136</v>
      </c>
      <c r="AA778" s="228">
        <v>77.599999999999795</v>
      </c>
      <c r="AB778" s="33" t="s">
        <v>159</v>
      </c>
    </row>
    <row r="779" spans="16:28" x14ac:dyDescent="0.25">
      <c r="P779" s="34">
        <v>43137</v>
      </c>
      <c r="AA779" s="228">
        <v>77.699999999999804</v>
      </c>
      <c r="AB779" s="33" t="s">
        <v>159</v>
      </c>
    </row>
    <row r="780" spans="16:28" x14ac:dyDescent="0.25">
      <c r="P780" s="34">
        <v>43138</v>
      </c>
      <c r="AA780" s="228">
        <v>77.799999999999798</v>
      </c>
      <c r="AB780" s="33" t="s">
        <v>159</v>
      </c>
    </row>
    <row r="781" spans="16:28" x14ac:dyDescent="0.25">
      <c r="P781" s="34">
        <v>43139</v>
      </c>
      <c r="AA781" s="228">
        <v>77.899999999999807</v>
      </c>
      <c r="AB781" s="33" t="s">
        <v>159</v>
      </c>
    </row>
    <row r="782" spans="16:28" x14ac:dyDescent="0.25">
      <c r="P782" s="34">
        <v>43140</v>
      </c>
      <c r="AA782" s="228">
        <v>77.999999999999801</v>
      </c>
      <c r="AB782" s="33" t="s">
        <v>159</v>
      </c>
    </row>
    <row r="783" spans="16:28" x14ac:dyDescent="0.25">
      <c r="P783" s="34">
        <v>43141</v>
      </c>
      <c r="AA783" s="228">
        <v>78.099999999999795</v>
      </c>
      <c r="AB783" s="33" t="s">
        <v>159</v>
      </c>
    </row>
    <row r="784" spans="16:28" x14ac:dyDescent="0.25">
      <c r="P784" s="34">
        <v>43142</v>
      </c>
      <c r="AA784" s="228">
        <v>78.199999999999804</v>
      </c>
      <c r="AB784" s="33" t="s">
        <v>159</v>
      </c>
    </row>
    <row r="785" spans="16:28" x14ac:dyDescent="0.25">
      <c r="P785" s="34">
        <v>43143</v>
      </c>
      <c r="AA785" s="228">
        <v>78.299999999999798</v>
      </c>
      <c r="AB785" s="33" t="s">
        <v>159</v>
      </c>
    </row>
    <row r="786" spans="16:28" x14ac:dyDescent="0.25">
      <c r="P786" s="34">
        <v>43144</v>
      </c>
      <c r="AA786" s="228">
        <v>78.399999999999807</v>
      </c>
      <c r="AB786" s="33" t="s">
        <v>159</v>
      </c>
    </row>
    <row r="787" spans="16:28" x14ac:dyDescent="0.25">
      <c r="P787" s="34">
        <v>43145</v>
      </c>
      <c r="AA787" s="228">
        <v>78.499999999999801</v>
      </c>
      <c r="AB787" s="33" t="s">
        <v>159</v>
      </c>
    </row>
    <row r="788" spans="16:28" x14ac:dyDescent="0.25">
      <c r="P788" s="34">
        <v>43146</v>
      </c>
      <c r="AA788" s="228">
        <v>78.599999999999795</v>
      </c>
      <c r="AB788" s="33" t="s">
        <v>159</v>
      </c>
    </row>
    <row r="789" spans="16:28" x14ac:dyDescent="0.25">
      <c r="P789" s="34">
        <v>43147</v>
      </c>
      <c r="AA789" s="228">
        <v>78.699999999999804</v>
      </c>
      <c r="AB789" s="33" t="s">
        <v>159</v>
      </c>
    </row>
    <row r="790" spans="16:28" x14ac:dyDescent="0.25">
      <c r="P790" s="34">
        <v>43148</v>
      </c>
      <c r="AA790" s="228">
        <v>78.799999999999798</v>
      </c>
      <c r="AB790" s="33" t="s">
        <v>159</v>
      </c>
    </row>
    <row r="791" spans="16:28" x14ac:dyDescent="0.25">
      <c r="P791" s="34">
        <v>43149</v>
      </c>
      <c r="AA791" s="228">
        <v>78.899999999999693</v>
      </c>
      <c r="AB791" s="33" t="s">
        <v>159</v>
      </c>
    </row>
    <row r="792" spans="16:28" x14ac:dyDescent="0.25">
      <c r="P792" s="34">
        <v>43150</v>
      </c>
      <c r="AA792" s="228">
        <v>78.999999999999801</v>
      </c>
      <c r="AB792" s="33" t="s">
        <v>159</v>
      </c>
    </row>
    <row r="793" spans="16:28" x14ac:dyDescent="0.25">
      <c r="P793" s="34">
        <v>43151</v>
      </c>
      <c r="AA793" s="228">
        <v>79.099999999999795</v>
      </c>
      <c r="AB793" s="33" t="s">
        <v>159</v>
      </c>
    </row>
    <row r="794" spans="16:28" x14ac:dyDescent="0.25">
      <c r="P794" s="34">
        <v>43152</v>
      </c>
      <c r="AA794" s="228">
        <v>79.199999999999804</v>
      </c>
      <c r="AB794" s="33" t="s">
        <v>159</v>
      </c>
    </row>
    <row r="795" spans="16:28" x14ac:dyDescent="0.25">
      <c r="P795" s="34">
        <v>43153</v>
      </c>
      <c r="AA795" s="228">
        <v>79.299999999999798</v>
      </c>
      <c r="AB795" s="33" t="s">
        <v>159</v>
      </c>
    </row>
    <row r="796" spans="16:28" x14ac:dyDescent="0.25">
      <c r="P796" s="34">
        <v>43154</v>
      </c>
      <c r="AA796" s="228">
        <v>79.399999999999693</v>
      </c>
      <c r="AB796" s="33" t="s">
        <v>159</v>
      </c>
    </row>
    <row r="797" spans="16:28" x14ac:dyDescent="0.25">
      <c r="P797" s="34">
        <v>43155</v>
      </c>
      <c r="AA797" s="228">
        <v>79.499999999999801</v>
      </c>
      <c r="AB797" s="33" t="s">
        <v>159</v>
      </c>
    </row>
    <row r="798" spans="16:28" x14ac:dyDescent="0.25">
      <c r="P798" s="34">
        <v>43156</v>
      </c>
      <c r="AA798" s="228">
        <v>79.599999999999795</v>
      </c>
      <c r="AB798" s="33" t="s">
        <v>159</v>
      </c>
    </row>
    <row r="799" spans="16:28" x14ac:dyDescent="0.25">
      <c r="P799" s="34">
        <v>43157</v>
      </c>
      <c r="AA799" s="228">
        <v>79.699999999999804</v>
      </c>
      <c r="AB799" s="33" t="s">
        <v>159</v>
      </c>
    </row>
    <row r="800" spans="16:28" x14ac:dyDescent="0.25">
      <c r="P800" s="34">
        <v>43158</v>
      </c>
      <c r="AA800" s="228">
        <v>79.799999999999798</v>
      </c>
      <c r="AB800" s="33" t="s">
        <v>159</v>
      </c>
    </row>
    <row r="801" spans="16:28" x14ac:dyDescent="0.25">
      <c r="P801" s="34">
        <v>43159</v>
      </c>
      <c r="AA801" s="228">
        <v>79.899999999999693</v>
      </c>
      <c r="AB801" s="33" t="s">
        <v>159</v>
      </c>
    </row>
    <row r="802" spans="16:28" x14ac:dyDescent="0.25">
      <c r="P802" s="34">
        <v>43160</v>
      </c>
      <c r="AA802" s="228">
        <v>79.999999999999801</v>
      </c>
      <c r="AB802" s="33" t="s">
        <v>161</v>
      </c>
    </row>
    <row r="803" spans="16:28" x14ac:dyDescent="0.25">
      <c r="P803" s="34">
        <v>43161</v>
      </c>
      <c r="AA803" s="228">
        <v>80.099999999999795</v>
      </c>
      <c r="AB803" s="33" t="s">
        <v>161</v>
      </c>
    </row>
    <row r="804" spans="16:28" x14ac:dyDescent="0.25">
      <c r="P804" s="34">
        <v>43162</v>
      </c>
      <c r="AA804" s="228">
        <v>80.199999999999704</v>
      </c>
      <c r="AB804" s="33" t="s">
        <v>161</v>
      </c>
    </row>
    <row r="805" spans="16:28" x14ac:dyDescent="0.25">
      <c r="P805" s="34">
        <v>43163</v>
      </c>
      <c r="AA805" s="228">
        <v>80.299999999999798</v>
      </c>
      <c r="AB805" s="33" t="s">
        <v>161</v>
      </c>
    </row>
    <row r="806" spans="16:28" x14ac:dyDescent="0.25">
      <c r="P806" s="34">
        <v>43164</v>
      </c>
      <c r="AA806" s="228">
        <v>80.399999999999693</v>
      </c>
      <c r="AB806" s="33" t="s">
        <v>161</v>
      </c>
    </row>
    <row r="807" spans="16:28" x14ac:dyDescent="0.25">
      <c r="P807" s="34">
        <v>43165</v>
      </c>
      <c r="AA807" s="228">
        <v>80.499999999999702</v>
      </c>
      <c r="AB807" s="33" t="s">
        <v>161</v>
      </c>
    </row>
    <row r="808" spans="16:28" x14ac:dyDescent="0.25">
      <c r="P808" s="34">
        <v>43166</v>
      </c>
      <c r="AA808" s="228">
        <v>80.599999999999795</v>
      </c>
      <c r="AB808" s="33" t="s">
        <v>161</v>
      </c>
    </row>
    <row r="809" spans="16:28" x14ac:dyDescent="0.25">
      <c r="P809" s="34">
        <v>43167</v>
      </c>
      <c r="AA809" s="228">
        <v>80.699999999999704</v>
      </c>
      <c r="AB809" s="33" t="s">
        <v>161</v>
      </c>
    </row>
    <row r="810" spans="16:28" x14ac:dyDescent="0.25">
      <c r="P810" s="34">
        <v>43168</v>
      </c>
      <c r="AA810" s="228">
        <v>80.799999999999798</v>
      </c>
      <c r="AB810" s="33" t="s">
        <v>161</v>
      </c>
    </row>
    <row r="811" spans="16:28" x14ac:dyDescent="0.25">
      <c r="P811" s="34">
        <v>43169</v>
      </c>
      <c r="AA811" s="228">
        <v>80.899999999999693</v>
      </c>
      <c r="AB811" s="33" t="s">
        <v>161</v>
      </c>
    </row>
    <row r="812" spans="16:28" x14ac:dyDescent="0.25">
      <c r="P812" s="34">
        <v>43170</v>
      </c>
      <c r="AA812" s="228">
        <v>80.999999999999702</v>
      </c>
      <c r="AB812" s="33" t="s">
        <v>161</v>
      </c>
    </row>
    <row r="813" spans="16:28" x14ac:dyDescent="0.25">
      <c r="P813" s="34">
        <v>43171</v>
      </c>
      <c r="AA813" s="228">
        <v>81.099999999999795</v>
      </c>
      <c r="AB813" s="33" t="s">
        <v>161</v>
      </c>
    </row>
    <row r="814" spans="16:28" x14ac:dyDescent="0.25">
      <c r="P814" s="34">
        <v>43172</v>
      </c>
      <c r="AA814" s="228">
        <v>81.199999999999704</v>
      </c>
      <c r="AB814" s="33" t="s">
        <v>161</v>
      </c>
    </row>
    <row r="815" spans="16:28" x14ac:dyDescent="0.25">
      <c r="P815" s="34">
        <v>43173</v>
      </c>
      <c r="AA815" s="228">
        <v>81.299999999999798</v>
      </c>
      <c r="AB815" s="33" t="s">
        <v>161</v>
      </c>
    </row>
    <row r="816" spans="16:28" x14ac:dyDescent="0.25">
      <c r="P816" s="34">
        <v>43174</v>
      </c>
      <c r="AA816" s="228">
        <v>81.399999999999693</v>
      </c>
      <c r="AB816" s="33" t="s">
        <v>161</v>
      </c>
    </row>
    <row r="817" spans="16:28" x14ac:dyDescent="0.25">
      <c r="P817" s="34">
        <v>43175</v>
      </c>
      <c r="AA817" s="228">
        <v>81.499999999999702</v>
      </c>
      <c r="AB817" s="33" t="s">
        <v>161</v>
      </c>
    </row>
    <row r="818" spans="16:28" x14ac:dyDescent="0.25">
      <c r="P818" s="34">
        <v>43176</v>
      </c>
      <c r="AA818" s="228">
        <v>81.599999999999795</v>
      </c>
      <c r="AB818" s="33" t="s">
        <v>161</v>
      </c>
    </row>
    <row r="819" spans="16:28" x14ac:dyDescent="0.25">
      <c r="P819" s="34">
        <v>43177</v>
      </c>
      <c r="AA819" s="228">
        <v>81.699999999999704</v>
      </c>
      <c r="AB819" s="33" t="s">
        <v>161</v>
      </c>
    </row>
    <row r="820" spans="16:28" x14ac:dyDescent="0.25">
      <c r="P820" s="34">
        <v>43178</v>
      </c>
      <c r="AA820" s="228">
        <v>81.799999999999699</v>
      </c>
      <c r="AB820" s="33" t="s">
        <v>161</v>
      </c>
    </row>
    <row r="821" spans="16:28" x14ac:dyDescent="0.25">
      <c r="P821" s="34">
        <v>43179</v>
      </c>
      <c r="AA821" s="228">
        <v>81.899999999999693</v>
      </c>
      <c r="AB821" s="33" t="s">
        <v>161</v>
      </c>
    </row>
    <row r="822" spans="16:28" x14ac:dyDescent="0.25">
      <c r="P822" s="34">
        <v>43180</v>
      </c>
      <c r="AA822" s="228">
        <v>81.999999999999702</v>
      </c>
      <c r="AB822" s="33" t="s">
        <v>161</v>
      </c>
    </row>
    <row r="823" spans="16:28" x14ac:dyDescent="0.25">
      <c r="P823" s="34">
        <v>43181</v>
      </c>
      <c r="AA823" s="228">
        <v>82.099999999999696</v>
      </c>
      <c r="AB823" s="33" t="s">
        <v>161</v>
      </c>
    </row>
    <row r="824" spans="16:28" x14ac:dyDescent="0.25">
      <c r="P824" s="34">
        <v>43182</v>
      </c>
      <c r="AA824" s="228">
        <v>82.199999999999704</v>
      </c>
      <c r="AB824" s="33" t="s">
        <v>161</v>
      </c>
    </row>
    <row r="825" spans="16:28" x14ac:dyDescent="0.25">
      <c r="P825" s="34">
        <v>43183</v>
      </c>
      <c r="AA825" s="228">
        <v>82.299999999999699</v>
      </c>
      <c r="AB825" s="33" t="s">
        <v>161</v>
      </c>
    </row>
    <row r="826" spans="16:28" x14ac:dyDescent="0.25">
      <c r="P826" s="34">
        <v>43184</v>
      </c>
      <c r="AA826" s="228">
        <v>82.399999999999693</v>
      </c>
      <c r="AB826" s="33" t="s">
        <v>161</v>
      </c>
    </row>
    <row r="827" spans="16:28" x14ac:dyDescent="0.25">
      <c r="P827" s="34">
        <v>43185</v>
      </c>
      <c r="AA827" s="228">
        <v>82.499999999999702</v>
      </c>
      <c r="AB827" s="33" t="s">
        <v>161</v>
      </c>
    </row>
    <row r="828" spans="16:28" x14ac:dyDescent="0.25">
      <c r="P828" s="34">
        <v>43186</v>
      </c>
      <c r="AA828" s="228">
        <v>82.599999999999696</v>
      </c>
      <c r="AB828" s="33" t="s">
        <v>161</v>
      </c>
    </row>
    <row r="829" spans="16:28" x14ac:dyDescent="0.25">
      <c r="P829" s="34">
        <v>43187</v>
      </c>
      <c r="AA829" s="228">
        <v>82.699999999999704</v>
      </c>
      <c r="AB829" s="33" t="s">
        <v>161</v>
      </c>
    </row>
    <row r="830" spans="16:28" x14ac:dyDescent="0.25">
      <c r="P830" s="34">
        <v>43188</v>
      </c>
      <c r="AA830" s="228">
        <v>82.799999999999699</v>
      </c>
      <c r="AB830" s="33" t="s">
        <v>161</v>
      </c>
    </row>
    <row r="831" spans="16:28" x14ac:dyDescent="0.25">
      <c r="P831" s="34">
        <v>43189</v>
      </c>
      <c r="AA831" s="228">
        <v>82.899999999999693</v>
      </c>
      <c r="AB831" s="33" t="s">
        <v>161</v>
      </c>
    </row>
    <row r="832" spans="16:28" x14ac:dyDescent="0.25">
      <c r="P832" s="34">
        <v>43190</v>
      </c>
      <c r="AA832" s="228">
        <v>82.999999999999702</v>
      </c>
      <c r="AB832" s="33" t="s">
        <v>161</v>
      </c>
    </row>
    <row r="833" spans="16:28" x14ac:dyDescent="0.25">
      <c r="P833" s="34">
        <v>43191</v>
      </c>
      <c r="AA833" s="228">
        <v>83.099999999999696</v>
      </c>
      <c r="AB833" s="33" t="s">
        <v>161</v>
      </c>
    </row>
    <row r="834" spans="16:28" x14ac:dyDescent="0.25">
      <c r="P834" s="34">
        <v>43192</v>
      </c>
      <c r="AA834" s="228">
        <v>83.199999999999704</v>
      </c>
      <c r="AB834" s="33" t="s">
        <v>161</v>
      </c>
    </row>
    <row r="835" spans="16:28" x14ac:dyDescent="0.25">
      <c r="P835" s="34">
        <v>43193</v>
      </c>
      <c r="AA835" s="228">
        <v>83.299999999999699</v>
      </c>
      <c r="AB835" s="33" t="s">
        <v>161</v>
      </c>
    </row>
    <row r="836" spans="16:28" x14ac:dyDescent="0.25">
      <c r="P836" s="34">
        <v>43194</v>
      </c>
      <c r="AA836" s="228">
        <v>83.399999999999693</v>
      </c>
      <c r="AB836" s="33" t="s">
        <v>161</v>
      </c>
    </row>
    <row r="837" spans="16:28" x14ac:dyDescent="0.25">
      <c r="P837" s="34">
        <v>43195</v>
      </c>
      <c r="AA837" s="228">
        <v>83.499999999999702</v>
      </c>
      <c r="AB837" s="33" t="s">
        <v>161</v>
      </c>
    </row>
    <row r="838" spans="16:28" x14ac:dyDescent="0.25">
      <c r="P838" s="34">
        <v>43196</v>
      </c>
      <c r="AA838" s="228">
        <v>83.599999999999696</v>
      </c>
      <c r="AB838" s="33" t="s">
        <v>161</v>
      </c>
    </row>
    <row r="839" spans="16:28" x14ac:dyDescent="0.25">
      <c r="P839" s="34">
        <v>43197</v>
      </c>
      <c r="AA839" s="228">
        <v>83.699999999999704</v>
      </c>
      <c r="AB839" s="33" t="s">
        <v>161</v>
      </c>
    </row>
    <row r="840" spans="16:28" x14ac:dyDescent="0.25">
      <c r="P840" s="34">
        <v>43198</v>
      </c>
      <c r="AA840" s="228">
        <v>83.799999999999699</v>
      </c>
      <c r="AB840" s="33" t="s">
        <v>161</v>
      </c>
    </row>
    <row r="841" spans="16:28" x14ac:dyDescent="0.25">
      <c r="P841" s="34">
        <v>43199</v>
      </c>
      <c r="AA841" s="228">
        <v>83.899999999999693</v>
      </c>
      <c r="AB841" s="33" t="s">
        <v>161</v>
      </c>
    </row>
    <row r="842" spans="16:28" x14ac:dyDescent="0.25">
      <c r="P842" s="34">
        <v>43200</v>
      </c>
      <c r="AA842" s="228">
        <v>83.999999999999702</v>
      </c>
      <c r="AB842" s="33" t="s">
        <v>161</v>
      </c>
    </row>
    <row r="843" spans="16:28" x14ac:dyDescent="0.25">
      <c r="P843" s="34">
        <v>43201</v>
      </c>
      <c r="AA843" s="228">
        <v>84.099999999999696</v>
      </c>
      <c r="AB843" s="33" t="s">
        <v>161</v>
      </c>
    </row>
    <row r="844" spans="16:28" x14ac:dyDescent="0.25">
      <c r="P844" s="34">
        <v>43202</v>
      </c>
      <c r="AA844" s="228">
        <v>84.199999999999704</v>
      </c>
      <c r="AB844" s="33" t="s">
        <v>161</v>
      </c>
    </row>
    <row r="845" spans="16:28" x14ac:dyDescent="0.25">
      <c r="P845" s="34">
        <v>43203</v>
      </c>
      <c r="AA845" s="228">
        <v>84.299999999999699</v>
      </c>
      <c r="AB845" s="33" t="s">
        <v>161</v>
      </c>
    </row>
    <row r="846" spans="16:28" x14ac:dyDescent="0.25">
      <c r="P846" s="34">
        <v>43204</v>
      </c>
      <c r="AA846" s="228">
        <v>84.399999999999693</v>
      </c>
      <c r="AB846" s="33" t="s">
        <v>161</v>
      </c>
    </row>
    <row r="847" spans="16:28" x14ac:dyDescent="0.25">
      <c r="P847" s="34">
        <v>43205</v>
      </c>
      <c r="AA847" s="228">
        <v>84.499999999999702</v>
      </c>
      <c r="AB847" s="33" t="s">
        <v>161</v>
      </c>
    </row>
    <row r="848" spans="16:28" x14ac:dyDescent="0.25">
      <c r="P848" s="34">
        <v>43206</v>
      </c>
      <c r="AA848" s="228">
        <v>84.599999999999696</v>
      </c>
      <c r="AB848" s="33" t="s">
        <v>161</v>
      </c>
    </row>
    <row r="849" spans="16:28" x14ac:dyDescent="0.25">
      <c r="P849" s="34">
        <v>43207</v>
      </c>
      <c r="AA849" s="228">
        <v>84.699999999999704</v>
      </c>
      <c r="AB849" s="33" t="s">
        <v>161</v>
      </c>
    </row>
    <row r="850" spans="16:28" x14ac:dyDescent="0.25">
      <c r="P850" s="34">
        <v>43208</v>
      </c>
      <c r="AA850" s="228">
        <v>84.799999999999699</v>
      </c>
      <c r="AB850" s="33" t="s">
        <v>161</v>
      </c>
    </row>
    <row r="851" spans="16:28" x14ac:dyDescent="0.25">
      <c r="P851" s="34">
        <v>43209</v>
      </c>
      <c r="AA851" s="228">
        <v>84.899999999999693</v>
      </c>
      <c r="AB851" s="33" t="s">
        <v>161</v>
      </c>
    </row>
    <row r="852" spans="16:28" x14ac:dyDescent="0.25">
      <c r="P852" s="34">
        <v>43210</v>
      </c>
      <c r="AA852" s="228">
        <v>84.999999999999702</v>
      </c>
      <c r="AB852" s="33" t="s">
        <v>161</v>
      </c>
    </row>
    <row r="853" spans="16:28" x14ac:dyDescent="0.25">
      <c r="P853" s="34">
        <v>43211</v>
      </c>
      <c r="AA853" s="228">
        <v>85.099999999999696</v>
      </c>
      <c r="AB853" s="33" t="s">
        <v>161</v>
      </c>
    </row>
    <row r="854" spans="16:28" x14ac:dyDescent="0.25">
      <c r="P854" s="34">
        <v>43212</v>
      </c>
      <c r="AA854" s="228">
        <v>85.199999999999704</v>
      </c>
      <c r="AB854" s="33" t="s">
        <v>161</v>
      </c>
    </row>
    <row r="855" spans="16:28" x14ac:dyDescent="0.25">
      <c r="P855" s="34">
        <v>43213</v>
      </c>
      <c r="AA855" s="228">
        <v>85.299999999999699</v>
      </c>
      <c r="AB855" s="33" t="s">
        <v>161</v>
      </c>
    </row>
    <row r="856" spans="16:28" x14ac:dyDescent="0.25">
      <c r="P856" s="34">
        <v>43214</v>
      </c>
      <c r="AA856" s="228">
        <v>85.399999999999693</v>
      </c>
      <c r="AB856" s="33" t="s">
        <v>161</v>
      </c>
    </row>
    <row r="857" spans="16:28" x14ac:dyDescent="0.25">
      <c r="P857" s="34">
        <v>43215</v>
      </c>
      <c r="AA857" s="228">
        <v>85.499999999999702</v>
      </c>
      <c r="AB857" s="33" t="s">
        <v>161</v>
      </c>
    </row>
    <row r="858" spans="16:28" x14ac:dyDescent="0.25">
      <c r="P858" s="34">
        <v>43216</v>
      </c>
      <c r="AA858" s="228">
        <v>85.599999999999696</v>
      </c>
      <c r="AB858" s="33" t="s">
        <v>161</v>
      </c>
    </row>
    <row r="859" spans="16:28" x14ac:dyDescent="0.25">
      <c r="P859" s="34">
        <v>43217</v>
      </c>
      <c r="AA859" s="228">
        <v>85.699999999999704</v>
      </c>
      <c r="AB859" s="33" t="s">
        <v>161</v>
      </c>
    </row>
    <row r="860" spans="16:28" x14ac:dyDescent="0.25">
      <c r="P860" s="34">
        <v>43218</v>
      </c>
      <c r="AA860" s="228">
        <v>85.799999999999699</v>
      </c>
      <c r="AB860" s="33" t="s">
        <v>161</v>
      </c>
    </row>
    <row r="861" spans="16:28" x14ac:dyDescent="0.25">
      <c r="P861" s="34">
        <v>43219</v>
      </c>
      <c r="AA861" s="228">
        <v>85.899999999999693</v>
      </c>
      <c r="AB861" s="33" t="s">
        <v>161</v>
      </c>
    </row>
    <row r="862" spans="16:28" x14ac:dyDescent="0.25">
      <c r="P862" s="34">
        <v>43220</v>
      </c>
      <c r="AA862" s="228">
        <v>85.999999999999702</v>
      </c>
      <c r="AB862" s="33" t="s">
        <v>161</v>
      </c>
    </row>
    <row r="863" spans="16:28" x14ac:dyDescent="0.25">
      <c r="P863" s="34">
        <v>43221</v>
      </c>
      <c r="AA863" s="228">
        <v>86.099999999999696</v>
      </c>
      <c r="AB863" s="33" t="s">
        <v>161</v>
      </c>
    </row>
    <row r="864" spans="16:28" x14ac:dyDescent="0.25">
      <c r="P864" s="34">
        <v>43222</v>
      </c>
      <c r="AA864" s="228">
        <v>86.199999999999704</v>
      </c>
      <c r="AB864" s="33" t="s">
        <v>161</v>
      </c>
    </row>
    <row r="865" spans="16:28" x14ac:dyDescent="0.25">
      <c r="P865" s="34">
        <v>43223</v>
      </c>
      <c r="AA865" s="228">
        <v>86.299999999999699</v>
      </c>
      <c r="AB865" s="33" t="s">
        <v>161</v>
      </c>
    </row>
    <row r="866" spans="16:28" x14ac:dyDescent="0.25">
      <c r="P866" s="34">
        <v>43224</v>
      </c>
      <c r="AA866" s="228">
        <v>86.399999999999693</v>
      </c>
      <c r="AB866" s="33" t="s">
        <v>161</v>
      </c>
    </row>
    <row r="867" spans="16:28" x14ac:dyDescent="0.25">
      <c r="P867" s="34">
        <v>43225</v>
      </c>
      <c r="AA867" s="228">
        <v>86.499999999999702</v>
      </c>
      <c r="AB867" s="33" t="s">
        <v>161</v>
      </c>
    </row>
    <row r="868" spans="16:28" x14ac:dyDescent="0.25">
      <c r="P868" s="34">
        <v>43226</v>
      </c>
      <c r="AA868" s="228">
        <v>86.599999999999696</v>
      </c>
      <c r="AB868" s="33" t="s">
        <v>161</v>
      </c>
    </row>
    <row r="869" spans="16:28" x14ac:dyDescent="0.25">
      <c r="P869" s="34">
        <v>43227</v>
      </c>
      <c r="AA869" s="228">
        <v>86.699999999999704</v>
      </c>
      <c r="AB869" s="33" t="s">
        <v>161</v>
      </c>
    </row>
    <row r="870" spans="16:28" x14ac:dyDescent="0.25">
      <c r="P870" s="34">
        <v>43228</v>
      </c>
      <c r="AA870" s="228">
        <v>86.799999999999699</v>
      </c>
      <c r="AB870" s="33" t="s">
        <v>161</v>
      </c>
    </row>
    <row r="871" spans="16:28" x14ac:dyDescent="0.25">
      <c r="P871" s="34">
        <v>43229</v>
      </c>
      <c r="AA871" s="228">
        <v>86.899999999999693</v>
      </c>
      <c r="AB871" s="33" t="s">
        <v>161</v>
      </c>
    </row>
    <row r="872" spans="16:28" x14ac:dyDescent="0.25">
      <c r="P872" s="34">
        <v>43230</v>
      </c>
      <c r="AA872" s="228">
        <v>86.999999999999702</v>
      </c>
      <c r="AB872" s="33" t="s">
        <v>161</v>
      </c>
    </row>
    <row r="873" spans="16:28" x14ac:dyDescent="0.25">
      <c r="P873" s="34">
        <v>43231</v>
      </c>
      <c r="AA873" s="228">
        <v>87.099999999999696</v>
      </c>
      <c r="AB873" s="33" t="s">
        <v>161</v>
      </c>
    </row>
    <row r="874" spans="16:28" x14ac:dyDescent="0.25">
      <c r="P874" s="34">
        <v>43232</v>
      </c>
      <c r="AA874" s="228">
        <v>87.199999999999704</v>
      </c>
      <c r="AB874" s="33" t="s">
        <v>161</v>
      </c>
    </row>
    <row r="875" spans="16:28" x14ac:dyDescent="0.25">
      <c r="P875" s="34">
        <v>43233</v>
      </c>
      <c r="AA875" s="228">
        <v>87.299999999999699</v>
      </c>
      <c r="AB875" s="33" t="s">
        <v>161</v>
      </c>
    </row>
    <row r="876" spans="16:28" x14ac:dyDescent="0.25">
      <c r="P876" s="34">
        <v>43234</v>
      </c>
      <c r="AA876" s="228">
        <v>87.399999999999693</v>
      </c>
      <c r="AB876" s="33" t="s">
        <v>161</v>
      </c>
    </row>
    <row r="877" spans="16:28" x14ac:dyDescent="0.25">
      <c r="P877" s="34">
        <v>43235</v>
      </c>
      <c r="AA877" s="228">
        <v>87.499999999999702</v>
      </c>
      <c r="AB877" s="33" t="s">
        <v>161</v>
      </c>
    </row>
    <row r="878" spans="16:28" x14ac:dyDescent="0.25">
      <c r="P878" s="34">
        <v>43236</v>
      </c>
      <c r="AA878" s="228">
        <v>87.599999999999696</v>
      </c>
      <c r="AB878" s="33" t="s">
        <v>161</v>
      </c>
    </row>
    <row r="879" spans="16:28" x14ac:dyDescent="0.25">
      <c r="P879" s="34">
        <v>43237</v>
      </c>
      <c r="AA879" s="228">
        <v>87.699999999999704</v>
      </c>
      <c r="AB879" s="33" t="s">
        <v>161</v>
      </c>
    </row>
    <row r="880" spans="16:28" x14ac:dyDescent="0.25">
      <c r="P880" s="34">
        <v>43238</v>
      </c>
      <c r="AA880" s="228">
        <v>87.799999999999699</v>
      </c>
      <c r="AB880" s="33" t="s">
        <v>161</v>
      </c>
    </row>
    <row r="881" spans="16:28" x14ac:dyDescent="0.25">
      <c r="P881" s="34">
        <v>43239</v>
      </c>
      <c r="AA881" s="228">
        <v>87.899999999999693</v>
      </c>
      <c r="AB881" s="33" t="s">
        <v>161</v>
      </c>
    </row>
    <row r="882" spans="16:28" x14ac:dyDescent="0.25">
      <c r="P882" s="34">
        <v>43240</v>
      </c>
      <c r="AA882" s="228">
        <v>87.999999999999702</v>
      </c>
      <c r="AB882" s="33" t="s">
        <v>161</v>
      </c>
    </row>
    <row r="883" spans="16:28" x14ac:dyDescent="0.25">
      <c r="P883" s="34">
        <v>43241</v>
      </c>
      <c r="AA883" s="228">
        <v>88.099999999999696</v>
      </c>
      <c r="AB883" s="33" t="s">
        <v>161</v>
      </c>
    </row>
    <row r="884" spans="16:28" x14ac:dyDescent="0.25">
      <c r="P884" s="34">
        <v>43242</v>
      </c>
      <c r="AA884" s="228">
        <v>88.199999999999704</v>
      </c>
      <c r="AB884" s="33" t="s">
        <v>161</v>
      </c>
    </row>
    <row r="885" spans="16:28" x14ac:dyDescent="0.25">
      <c r="P885" s="34">
        <v>43243</v>
      </c>
      <c r="AA885" s="228">
        <v>88.299999999999699</v>
      </c>
      <c r="AB885" s="33" t="s">
        <v>161</v>
      </c>
    </row>
    <row r="886" spans="16:28" x14ac:dyDescent="0.25">
      <c r="P886" s="34">
        <v>43244</v>
      </c>
      <c r="AA886" s="228">
        <v>88.399999999999693</v>
      </c>
      <c r="AB886" s="33" t="s">
        <v>161</v>
      </c>
    </row>
    <row r="887" spans="16:28" x14ac:dyDescent="0.25">
      <c r="P887" s="34">
        <v>43245</v>
      </c>
      <c r="AA887" s="228">
        <v>88.499999999999702</v>
      </c>
      <c r="AB887" s="33" t="s">
        <v>161</v>
      </c>
    </row>
    <row r="888" spans="16:28" x14ac:dyDescent="0.25">
      <c r="P888" s="34">
        <v>43246</v>
      </c>
      <c r="AA888" s="228">
        <v>88.599999999999696</v>
      </c>
      <c r="AB888" s="33" t="s">
        <v>161</v>
      </c>
    </row>
    <row r="889" spans="16:28" x14ac:dyDescent="0.25">
      <c r="P889" s="34">
        <v>43247</v>
      </c>
      <c r="AA889" s="228">
        <v>88.699999999999704</v>
      </c>
      <c r="AB889" s="33" t="s">
        <v>161</v>
      </c>
    </row>
    <row r="890" spans="16:28" x14ac:dyDescent="0.25">
      <c r="P890" s="34">
        <v>43248</v>
      </c>
      <c r="AA890" s="228">
        <v>88.799999999999699</v>
      </c>
      <c r="AB890" s="33" t="s">
        <v>161</v>
      </c>
    </row>
    <row r="891" spans="16:28" x14ac:dyDescent="0.25">
      <c r="P891" s="34">
        <v>43249</v>
      </c>
      <c r="AA891" s="228">
        <v>88.899999999999693</v>
      </c>
      <c r="AB891" s="33" t="s">
        <v>161</v>
      </c>
    </row>
    <row r="892" spans="16:28" x14ac:dyDescent="0.25">
      <c r="P892" s="34">
        <v>43250</v>
      </c>
      <c r="AA892" s="228">
        <v>88.999999999999702</v>
      </c>
      <c r="AB892" s="33" t="s">
        <v>161</v>
      </c>
    </row>
    <row r="893" spans="16:28" x14ac:dyDescent="0.25">
      <c r="P893" s="34">
        <v>43251</v>
      </c>
      <c r="AA893" s="228">
        <v>89.099999999999696</v>
      </c>
      <c r="AB893" s="33" t="s">
        <v>161</v>
      </c>
    </row>
    <row r="894" spans="16:28" x14ac:dyDescent="0.25">
      <c r="P894" s="34">
        <v>43252</v>
      </c>
      <c r="AA894" s="228">
        <v>89.199999999999704</v>
      </c>
      <c r="AB894" s="33" t="s">
        <v>161</v>
      </c>
    </row>
    <row r="895" spans="16:28" x14ac:dyDescent="0.25">
      <c r="P895" s="34">
        <v>43253</v>
      </c>
      <c r="AA895" s="228">
        <v>89.299999999999699</v>
      </c>
      <c r="AB895" s="33" t="s">
        <v>161</v>
      </c>
    </row>
    <row r="896" spans="16:28" x14ac:dyDescent="0.25">
      <c r="P896" s="34">
        <v>43254</v>
      </c>
      <c r="AA896" s="228">
        <v>89.399999999999693</v>
      </c>
      <c r="AB896" s="33" t="s">
        <v>161</v>
      </c>
    </row>
    <row r="897" spans="16:28" x14ac:dyDescent="0.25">
      <c r="P897" s="34">
        <v>43255</v>
      </c>
      <c r="AA897" s="228">
        <v>89.499999999999702</v>
      </c>
      <c r="AB897" s="33" t="s">
        <v>161</v>
      </c>
    </row>
    <row r="898" spans="16:28" x14ac:dyDescent="0.25">
      <c r="P898" s="34">
        <v>43256</v>
      </c>
      <c r="AA898" s="228">
        <v>89.599999999999696</v>
      </c>
      <c r="AB898" s="33" t="s">
        <v>161</v>
      </c>
    </row>
    <row r="899" spans="16:28" x14ac:dyDescent="0.25">
      <c r="P899" s="34">
        <v>43257</v>
      </c>
      <c r="AA899" s="228">
        <v>89.699999999999704</v>
      </c>
      <c r="AB899" s="33" t="s">
        <v>161</v>
      </c>
    </row>
    <row r="900" spans="16:28" x14ac:dyDescent="0.25">
      <c r="P900" s="34">
        <v>43258</v>
      </c>
      <c r="AA900" s="228">
        <v>89.799999999999699</v>
      </c>
      <c r="AB900" s="33" t="s">
        <v>161</v>
      </c>
    </row>
    <row r="901" spans="16:28" x14ac:dyDescent="0.25">
      <c r="P901" s="34">
        <v>43259</v>
      </c>
      <c r="AA901" s="228">
        <v>89.899999999999693</v>
      </c>
      <c r="AB901" s="33" t="s">
        <v>161</v>
      </c>
    </row>
    <row r="902" spans="16:28" x14ac:dyDescent="0.25">
      <c r="P902" s="34">
        <v>43260</v>
      </c>
      <c r="AA902" s="228">
        <v>89.999999999999702</v>
      </c>
      <c r="AB902" s="33" t="s">
        <v>161</v>
      </c>
    </row>
    <row r="903" spans="16:28" x14ac:dyDescent="0.25">
      <c r="P903" s="34">
        <v>43261</v>
      </c>
      <c r="AA903" s="228">
        <v>90.099999999999696</v>
      </c>
      <c r="AB903" s="33" t="s">
        <v>161</v>
      </c>
    </row>
    <row r="904" spans="16:28" x14ac:dyDescent="0.25">
      <c r="P904" s="34">
        <v>43262</v>
      </c>
      <c r="AA904" s="228">
        <v>90.199999999999704</v>
      </c>
      <c r="AB904" s="33" t="s">
        <v>161</v>
      </c>
    </row>
    <row r="905" spans="16:28" x14ac:dyDescent="0.25">
      <c r="P905" s="34">
        <v>43263</v>
      </c>
      <c r="AA905" s="228">
        <v>90.299999999999699</v>
      </c>
      <c r="AB905" s="33" t="s">
        <v>161</v>
      </c>
    </row>
    <row r="906" spans="16:28" x14ac:dyDescent="0.25">
      <c r="P906" s="34">
        <v>43264</v>
      </c>
      <c r="AA906" s="228">
        <v>90.399999999999693</v>
      </c>
      <c r="AB906" s="33" t="s">
        <v>161</v>
      </c>
    </row>
    <row r="907" spans="16:28" x14ac:dyDescent="0.25">
      <c r="P907" s="34">
        <v>43265</v>
      </c>
      <c r="AA907" s="228">
        <v>90.499999999999702</v>
      </c>
      <c r="AB907" s="33" t="s">
        <v>161</v>
      </c>
    </row>
    <row r="908" spans="16:28" x14ac:dyDescent="0.25">
      <c r="P908" s="34">
        <v>43266</v>
      </c>
      <c r="AA908" s="228">
        <v>90.599999999999696</v>
      </c>
      <c r="AB908" s="33" t="s">
        <v>161</v>
      </c>
    </row>
    <row r="909" spans="16:28" x14ac:dyDescent="0.25">
      <c r="P909" s="34">
        <v>43267</v>
      </c>
      <c r="AA909" s="228">
        <v>90.699999999999704</v>
      </c>
      <c r="AB909" s="33" t="s">
        <v>161</v>
      </c>
    </row>
    <row r="910" spans="16:28" x14ac:dyDescent="0.25">
      <c r="P910" s="34">
        <v>43268</v>
      </c>
      <c r="AA910" s="228">
        <v>90.799999999999699</v>
      </c>
      <c r="AB910" s="33" t="s">
        <v>161</v>
      </c>
    </row>
    <row r="911" spans="16:28" x14ac:dyDescent="0.25">
      <c r="P911" s="34">
        <v>43269</v>
      </c>
      <c r="AA911" s="228">
        <v>90.899999999999693</v>
      </c>
      <c r="AB911" s="33" t="s">
        <v>161</v>
      </c>
    </row>
    <row r="912" spans="16:28" x14ac:dyDescent="0.25">
      <c r="P912" s="34">
        <v>43270</v>
      </c>
      <c r="AA912" s="228">
        <v>90.999999999999702</v>
      </c>
      <c r="AB912" s="33" t="s">
        <v>161</v>
      </c>
    </row>
    <row r="913" spans="16:28" x14ac:dyDescent="0.25">
      <c r="P913" s="34">
        <v>43271</v>
      </c>
      <c r="AA913" s="228">
        <v>91.099999999999696</v>
      </c>
      <c r="AB913" s="33" t="s">
        <v>161</v>
      </c>
    </row>
    <row r="914" spans="16:28" x14ac:dyDescent="0.25">
      <c r="P914" s="34">
        <v>43272</v>
      </c>
      <c r="AA914" s="228">
        <v>91.199999999999704</v>
      </c>
      <c r="AB914" s="33" t="s">
        <v>161</v>
      </c>
    </row>
    <row r="915" spans="16:28" x14ac:dyDescent="0.25">
      <c r="P915" s="34">
        <v>43273</v>
      </c>
      <c r="AA915" s="228">
        <v>91.299999999999699</v>
      </c>
      <c r="AB915" s="33" t="s">
        <v>161</v>
      </c>
    </row>
    <row r="916" spans="16:28" x14ac:dyDescent="0.25">
      <c r="P916" s="34">
        <v>43274</v>
      </c>
      <c r="AA916" s="228">
        <v>91.399999999999693</v>
      </c>
      <c r="AB916" s="33" t="s">
        <v>161</v>
      </c>
    </row>
    <row r="917" spans="16:28" x14ac:dyDescent="0.25">
      <c r="P917" s="34">
        <v>43275</v>
      </c>
      <c r="AA917" s="228">
        <v>91.499999999999702</v>
      </c>
      <c r="AB917" s="33" t="s">
        <v>161</v>
      </c>
    </row>
    <row r="918" spans="16:28" x14ac:dyDescent="0.25">
      <c r="P918" s="34">
        <v>43276</v>
      </c>
      <c r="AA918" s="228">
        <v>91.599999999999696</v>
      </c>
      <c r="AB918" s="33" t="s">
        <v>161</v>
      </c>
    </row>
    <row r="919" spans="16:28" x14ac:dyDescent="0.25">
      <c r="P919" s="34">
        <v>43277</v>
      </c>
      <c r="AA919" s="228">
        <v>91.699999999999704</v>
      </c>
      <c r="AB919" s="33" t="s">
        <v>161</v>
      </c>
    </row>
    <row r="920" spans="16:28" x14ac:dyDescent="0.25">
      <c r="P920" s="34">
        <v>43278</v>
      </c>
      <c r="AA920" s="228">
        <v>91.799999999999699</v>
      </c>
      <c r="AB920" s="33" t="s">
        <v>161</v>
      </c>
    </row>
    <row r="921" spans="16:28" x14ac:dyDescent="0.25">
      <c r="P921" s="34">
        <v>43279</v>
      </c>
      <c r="AA921" s="228">
        <v>91.899999999999693</v>
      </c>
      <c r="AB921" s="33" t="s">
        <v>161</v>
      </c>
    </row>
    <row r="922" spans="16:28" x14ac:dyDescent="0.25">
      <c r="P922" s="34">
        <v>43280</v>
      </c>
      <c r="AA922" s="228">
        <v>91.999999999999702</v>
      </c>
      <c r="AB922" s="33" t="s">
        <v>161</v>
      </c>
    </row>
    <row r="923" spans="16:28" x14ac:dyDescent="0.25">
      <c r="P923" s="34">
        <v>43281</v>
      </c>
      <c r="AA923" s="228">
        <v>92.099999999999696</v>
      </c>
      <c r="AB923" s="33" t="s">
        <v>161</v>
      </c>
    </row>
    <row r="924" spans="16:28" x14ac:dyDescent="0.25">
      <c r="P924" s="34">
        <v>43282</v>
      </c>
      <c r="AA924" s="228">
        <v>92.199999999999704</v>
      </c>
      <c r="AB924" s="33" t="s">
        <v>161</v>
      </c>
    </row>
    <row r="925" spans="16:28" x14ac:dyDescent="0.25">
      <c r="P925" s="34">
        <v>43283</v>
      </c>
      <c r="AA925" s="228">
        <v>92.299999999999699</v>
      </c>
      <c r="AB925" s="33" t="s">
        <v>161</v>
      </c>
    </row>
    <row r="926" spans="16:28" x14ac:dyDescent="0.25">
      <c r="P926" s="34">
        <v>43284</v>
      </c>
      <c r="AA926" s="228">
        <v>92.399999999999693</v>
      </c>
      <c r="AB926" s="33" t="s">
        <v>161</v>
      </c>
    </row>
    <row r="927" spans="16:28" x14ac:dyDescent="0.25">
      <c r="P927" s="34">
        <v>43285</v>
      </c>
      <c r="AA927" s="228">
        <v>92.499999999999702</v>
      </c>
      <c r="AB927" s="33" t="s">
        <v>161</v>
      </c>
    </row>
    <row r="928" spans="16:28" x14ac:dyDescent="0.25">
      <c r="P928" s="34">
        <v>43286</v>
      </c>
      <c r="AA928" s="228">
        <v>92.599999999999696</v>
      </c>
      <c r="AB928" s="33" t="s">
        <v>161</v>
      </c>
    </row>
    <row r="929" spans="16:28" x14ac:dyDescent="0.25">
      <c r="P929" s="34">
        <v>43287</v>
      </c>
      <c r="AA929" s="228">
        <v>92.699999999999704</v>
      </c>
      <c r="AB929" s="33" t="s">
        <v>161</v>
      </c>
    </row>
    <row r="930" spans="16:28" x14ac:dyDescent="0.25">
      <c r="P930" s="34">
        <v>43288</v>
      </c>
      <c r="AA930" s="228">
        <v>92.799999999999699</v>
      </c>
      <c r="AB930" s="33" t="s">
        <v>161</v>
      </c>
    </row>
    <row r="931" spans="16:28" x14ac:dyDescent="0.25">
      <c r="P931" s="34">
        <v>43289</v>
      </c>
      <c r="AA931" s="228">
        <v>92.899999999999693</v>
      </c>
      <c r="AB931" s="33" t="s">
        <v>161</v>
      </c>
    </row>
    <row r="932" spans="16:28" x14ac:dyDescent="0.25">
      <c r="P932" s="34">
        <v>43290</v>
      </c>
      <c r="AA932" s="228">
        <v>92.999999999999702</v>
      </c>
      <c r="AB932" s="33" t="s">
        <v>161</v>
      </c>
    </row>
    <row r="933" spans="16:28" x14ac:dyDescent="0.25">
      <c r="P933" s="34">
        <v>43291</v>
      </c>
      <c r="AA933" s="228">
        <v>93.099999999999696</v>
      </c>
      <c r="AB933" s="33" t="s">
        <v>161</v>
      </c>
    </row>
    <row r="934" spans="16:28" x14ac:dyDescent="0.25">
      <c r="P934" s="34">
        <v>43292</v>
      </c>
      <c r="AA934" s="228">
        <v>93.199999999999704</v>
      </c>
      <c r="AB934" s="33" t="s">
        <v>161</v>
      </c>
    </row>
    <row r="935" spans="16:28" x14ac:dyDescent="0.25">
      <c r="P935" s="34">
        <v>43293</v>
      </c>
      <c r="AA935" s="228">
        <v>93.299999999999699</v>
      </c>
      <c r="AB935" s="33" t="s">
        <v>161</v>
      </c>
    </row>
    <row r="936" spans="16:28" x14ac:dyDescent="0.25">
      <c r="P936" s="34">
        <v>43294</v>
      </c>
      <c r="AA936" s="228">
        <v>93.399999999999693</v>
      </c>
      <c r="AB936" s="33" t="s">
        <v>161</v>
      </c>
    </row>
    <row r="937" spans="16:28" x14ac:dyDescent="0.25">
      <c r="P937" s="34">
        <v>43295</v>
      </c>
      <c r="AA937" s="228">
        <v>93.499999999999702</v>
      </c>
      <c r="AB937" s="33" t="s">
        <v>161</v>
      </c>
    </row>
    <row r="938" spans="16:28" x14ac:dyDescent="0.25">
      <c r="P938" s="34">
        <v>43296</v>
      </c>
      <c r="AA938" s="228">
        <v>93.599999999999696</v>
      </c>
      <c r="AB938" s="33" t="s">
        <v>161</v>
      </c>
    </row>
    <row r="939" spans="16:28" x14ac:dyDescent="0.25">
      <c r="P939" s="34">
        <v>43297</v>
      </c>
      <c r="AA939" s="228">
        <v>93.699999999999704</v>
      </c>
      <c r="AB939" s="33" t="s">
        <v>161</v>
      </c>
    </row>
    <row r="940" spans="16:28" x14ac:dyDescent="0.25">
      <c r="P940" s="34">
        <v>43298</v>
      </c>
      <c r="AA940" s="228">
        <v>93.799999999999699</v>
      </c>
      <c r="AB940" s="33" t="s">
        <v>161</v>
      </c>
    </row>
    <row r="941" spans="16:28" x14ac:dyDescent="0.25">
      <c r="P941" s="34">
        <v>43299</v>
      </c>
      <c r="AA941" s="228">
        <v>93.899999999999693</v>
      </c>
      <c r="AB941" s="33" t="s">
        <v>161</v>
      </c>
    </row>
    <row r="942" spans="16:28" x14ac:dyDescent="0.25">
      <c r="P942" s="34">
        <v>43300</v>
      </c>
      <c r="AA942" s="228">
        <v>93.999999999999702</v>
      </c>
      <c r="AB942" s="33" t="s">
        <v>161</v>
      </c>
    </row>
    <row r="943" spans="16:28" x14ac:dyDescent="0.25">
      <c r="P943" s="34">
        <v>43301</v>
      </c>
      <c r="AA943" s="228">
        <v>94.099999999999696</v>
      </c>
      <c r="AB943" s="33" t="s">
        <v>161</v>
      </c>
    </row>
    <row r="944" spans="16:28" x14ac:dyDescent="0.25">
      <c r="P944" s="34">
        <v>43302</v>
      </c>
      <c r="AA944" s="228">
        <v>94.199999999999704</v>
      </c>
      <c r="AB944" s="33" t="s">
        <v>161</v>
      </c>
    </row>
    <row r="945" spans="16:28" x14ac:dyDescent="0.25">
      <c r="P945" s="34">
        <v>43303</v>
      </c>
      <c r="AA945" s="228">
        <v>94.299999999999699</v>
      </c>
      <c r="AB945" s="33" t="s">
        <v>161</v>
      </c>
    </row>
    <row r="946" spans="16:28" x14ac:dyDescent="0.25">
      <c r="P946" s="34">
        <v>43304</v>
      </c>
      <c r="AA946" s="228">
        <v>94.399999999999693</v>
      </c>
      <c r="AB946" s="33" t="s">
        <v>161</v>
      </c>
    </row>
    <row r="947" spans="16:28" x14ac:dyDescent="0.25">
      <c r="P947" s="34">
        <v>43305</v>
      </c>
      <c r="AA947" s="228">
        <v>94.499999999999702</v>
      </c>
      <c r="AB947" s="33" t="s">
        <v>161</v>
      </c>
    </row>
    <row r="948" spans="16:28" x14ac:dyDescent="0.25">
      <c r="P948" s="34">
        <v>43306</v>
      </c>
      <c r="AA948" s="228">
        <v>94.599999999999696</v>
      </c>
      <c r="AB948" s="33" t="s">
        <v>161</v>
      </c>
    </row>
    <row r="949" spans="16:28" x14ac:dyDescent="0.25">
      <c r="P949" s="34">
        <v>43307</v>
      </c>
      <c r="AA949" s="228">
        <v>94.699999999999704</v>
      </c>
      <c r="AB949" s="33" t="s">
        <v>161</v>
      </c>
    </row>
    <row r="950" spans="16:28" x14ac:dyDescent="0.25">
      <c r="P950" s="34">
        <v>43308</v>
      </c>
      <c r="AA950" s="228">
        <v>94.799999999999699</v>
      </c>
      <c r="AB950" s="33" t="s">
        <v>161</v>
      </c>
    </row>
    <row r="951" spans="16:28" x14ac:dyDescent="0.25">
      <c r="P951" s="34">
        <v>43309</v>
      </c>
      <c r="AA951" s="228">
        <v>94.899999999999693</v>
      </c>
      <c r="AB951" s="33" t="s">
        <v>161</v>
      </c>
    </row>
    <row r="952" spans="16:28" x14ac:dyDescent="0.25">
      <c r="P952" s="34">
        <v>43310</v>
      </c>
      <c r="AA952" s="228">
        <v>94.999999999999702</v>
      </c>
      <c r="AB952" s="33" t="s">
        <v>162</v>
      </c>
    </row>
    <row r="953" spans="16:28" x14ac:dyDescent="0.25">
      <c r="P953" s="34">
        <v>43311</v>
      </c>
      <c r="AA953" s="228">
        <v>95.099999999999696</v>
      </c>
      <c r="AB953" s="33" t="s">
        <v>162</v>
      </c>
    </row>
    <row r="954" spans="16:28" x14ac:dyDescent="0.25">
      <c r="P954" s="34">
        <v>43312</v>
      </c>
      <c r="AA954" s="228">
        <v>95.199999999999704</v>
      </c>
      <c r="AB954" s="33" t="s">
        <v>162</v>
      </c>
    </row>
    <row r="955" spans="16:28" x14ac:dyDescent="0.25">
      <c r="P955" s="34">
        <v>43313</v>
      </c>
      <c r="AA955" s="228">
        <v>95.299999999999699</v>
      </c>
      <c r="AB955" s="33" t="s">
        <v>162</v>
      </c>
    </row>
    <row r="956" spans="16:28" x14ac:dyDescent="0.25">
      <c r="P956" s="34">
        <v>43314</v>
      </c>
      <c r="AA956" s="228">
        <v>95.399999999999693</v>
      </c>
      <c r="AB956" s="33" t="s">
        <v>162</v>
      </c>
    </row>
    <row r="957" spans="16:28" x14ac:dyDescent="0.25">
      <c r="P957" s="34">
        <v>43315</v>
      </c>
      <c r="AA957" s="228">
        <v>95.499999999999702</v>
      </c>
      <c r="AB957" s="33" t="s">
        <v>162</v>
      </c>
    </row>
    <row r="958" spans="16:28" x14ac:dyDescent="0.25">
      <c r="P958" s="34">
        <v>43316</v>
      </c>
      <c r="AA958" s="228">
        <v>95.599999999999696</v>
      </c>
      <c r="AB958" s="33" t="s">
        <v>162</v>
      </c>
    </row>
    <row r="959" spans="16:28" x14ac:dyDescent="0.25">
      <c r="P959" s="34">
        <v>43317</v>
      </c>
      <c r="AA959" s="228">
        <v>95.699999999999704</v>
      </c>
      <c r="AB959" s="33" t="s">
        <v>162</v>
      </c>
    </row>
    <row r="960" spans="16:28" x14ac:dyDescent="0.25">
      <c r="P960" s="34">
        <v>43318</v>
      </c>
      <c r="AA960" s="228">
        <v>95.799999999999699</v>
      </c>
      <c r="AB960" s="33" t="s">
        <v>162</v>
      </c>
    </row>
    <row r="961" spans="16:28" x14ac:dyDescent="0.25">
      <c r="P961" s="34">
        <v>43319</v>
      </c>
      <c r="AA961" s="228">
        <v>95.899999999999693</v>
      </c>
      <c r="AB961" s="33" t="s">
        <v>162</v>
      </c>
    </row>
    <row r="962" spans="16:28" x14ac:dyDescent="0.25">
      <c r="P962" s="34">
        <v>43320</v>
      </c>
      <c r="AA962" s="228">
        <v>95.999999999999702</v>
      </c>
      <c r="AB962" s="33" t="s">
        <v>162</v>
      </c>
    </row>
    <row r="963" spans="16:28" x14ac:dyDescent="0.25">
      <c r="P963" s="34">
        <v>43321</v>
      </c>
      <c r="AA963" s="228">
        <v>96.099999999999696</v>
      </c>
      <c r="AB963" s="33" t="s">
        <v>162</v>
      </c>
    </row>
    <row r="964" spans="16:28" x14ac:dyDescent="0.25">
      <c r="P964" s="34">
        <v>43322</v>
      </c>
      <c r="AA964" s="228">
        <v>96.199999999999704</v>
      </c>
      <c r="AB964" s="33" t="s">
        <v>162</v>
      </c>
    </row>
    <row r="965" spans="16:28" x14ac:dyDescent="0.25">
      <c r="P965" s="34">
        <v>43323</v>
      </c>
      <c r="AA965" s="228">
        <v>96.299999999999699</v>
      </c>
      <c r="AB965" s="33" t="s">
        <v>162</v>
      </c>
    </row>
    <row r="966" spans="16:28" x14ac:dyDescent="0.25">
      <c r="P966" s="34">
        <v>43324</v>
      </c>
      <c r="AA966" s="228">
        <v>96.399999999999693</v>
      </c>
      <c r="AB966" s="33" t="s">
        <v>162</v>
      </c>
    </row>
    <row r="967" spans="16:28" x14ac:dyDescent="0.25">
      <c r="P967" s="34">
        <v>43325</v>
      </c>
      <c r="AA967" s="228">
        <v>96.499999999999702</v>
      </c>
      <c r="AB967" s="33" t="s">
        <v>162</v>
      </c>
    </row>
    <row r="968" spans="16:28" x14ac:dyDescent="0.25">
      <c r="P968" s="34">
        <v>43326</v>
      </c>
      <c r="AA968" s="228">
        <v>96.599999999999696</v>
      </c>
      <c r="AB968" s="33" t="s">
        <v>162</v>
      </c>
    </row>
    <row r="969" spans="16:28" x14ac:dyDescent="0.25">
      <c r="P969" s="34">
        <v>43327</v>
      </c>
      <c r="AA969" s="228">
        <v>96.699999999999704</v>
      </c>
      <c r="AB969" s="33" t="s">
        <v>162</v>
      </c>
    </row>
    <row r="970" spans="16:28" x14ac:dyDescent="0.25">
      <c r="P970" s="34">
        <v>43328</v>
      </c>
      <c r="AA970" s="228">
        <v>96.799999999999699</v>
      </c>
      <c r="AB970" s="33" t="s">
        <v>162</v>
      </c>
    </row>
    <row r="971" spans="16:28" x14ac:dyDescent="0.25">
      <c r="P971" s="34">
        <v>43329</v>
      </c>
      <c r="AA971" s="228">
        <v>96.899999999999693</v>
      </c>
      <c r="AB971" s="33" t="s">
        <v>162</v>
      </c>
    </row>
    <row r="972" spans="16:28" x14ac:dyDescent="0.25">
      <c r="P972" s="34">
        <v>43330</v>
      </c>
      <c r="AA972" s="228">
        <v>96.999999999999702</v>
      </c>
      <c r="AB972" s="33" t="s">
        <v>162</v>
      </c>
    </row>
    <row r="973" spans="16:28" x14ac:dyDescent="0.25">
      <c r="P973" s="34">
        <v>43331</v>
      </c>
      <c r="AA973" s="228">
        <v>97.099999999999696</v>
      </c>
      <c r="AB973" s="33" t="s">
        <v>162</v>
      </c>
    </row>
    <row r="974" spans="16:28" x14ac:dyDescent="0.25">
      <c r="P974" s="34">
        <v>43332</v>
      </c>
      <c r="AA974" s="228">
        <v>97.199999999999704</v>
      </c>
      <c r="AB974" s="33" t="s">
        <v>162</v>
      </c>
    </row>
    <row r="975" spans="16:28" x14ac:dyDescent="0.25">
      <c r="P975" s="34">
        <v>43333</v>
      </c>
      <c r="AA975" s="228">
        <v>97.299999999999699</v>
      </c>
      <c r="AB975" s="33" t="s">
        <v>162</v>
      </c>
    </row>
    <row r="976" spans="16:28" x14ac:dyDescent="0.25">
      <c r="P976" s="34">
        <v>43334</v>
      </c>
      <c r="AA976" s="228">
        <v>97.399999999999693</v>
      </c>
      <c r="AB976" s="33" t="s">
        <v>162</v>
      </c>
    </row>
    <row r="977" spans="16:28" x14ac:dyDescent="0.25">
      <c r="P977" s="34">
        <v>43335</v>
      </c>
      <c r="AA977" s="228">
        <v>97.499999999999702</v>
      </c>
      <c r="AB977" s="33" t="s">
        <v>162</v>
      </c>
    </row>
    <row r="978" spans="16:28" x14ac:dyDescent="0.25">
      <c r="P978" s="34">
        <v>43336</v>
      </c>
      <c r="AA978" s="228">
        <v>97.599999999999696</v>
      </c>
      <c r="AB978" s="33" t="s">
        <v>162</v>
      </c>
    </row>
    <row r="979" spans="16:28" x14ac:dyDescent="0.25">
      <c r="P979" s="34">
        <v>43337</v>
      </c>
      <c r="AA979" s="228">
        <v>97.699999999999704</v>
      </c>
      <c r="AB979" s="33" t="s">
        <v>162</v>
      </c>
    </row>
    <row r="980" spans="16:28" x14ac:dyDescent="0.25">
      <c r="P980" s="34">
        <v>43338</v>
      </c>
      <c r="AA980" s="228">
        <v>97.799999999999699</v>
      </c>
      <c r="AB980" s="33" t="s">
        <v>162</v>
      </c>
    </row>
    <row r="981" spans="16:28" x14ac:dyDescent="0.25">
      <c r="P981" s="34">
        <v>43339</v>
      </c>
      <c r="AA981" s="228">
        <v>97.899999999999693</v>
      </c>
      <c r="AB981" s="33" t="s">
        <v>162</v>
      </c>
    </row>
    <row r="982" spans="16:28" x14ac:dyDescent="0.25">
      <c r="P982" s="34">
        <v>43340</v>
      </c>
      <c r="AA982" s="228">
        <v>97.999999999999702</v>
      </c>
      <c r="AB982" s="33" t="s">
        <v>162</v>
      </c>
    </row>
    <row r="983" spans="16:28" x14ac:dyDescent="0.25">
      <c r="P983" s="34">
        <v>43341</v>
      </c>
      <c r="AA983" s="228">
        <v>98.099999999999696</v>
      </c>
      <c r="AB983" s="33" t="s">
        <v>162</v>
      </c>
    </row>
    <row r="984" spans="16:28" x14ac:dyDescent="0.25">
      <c r="P984" s="34">
        <v>43342</v>
      </c>
      <c r="AA984" s="228">
        <v>98.199999999999704</v>
      </c>
      <c r="AB984" s="33" t="s">
        <v>162</v>
      </c>
    </row>
    <row r="985" spans="16:28" x14ac:dyDescent="0.25">
      <c r="P985" s="34">
        <v>43343</v>
      </c>
      <c r="AA985" s="228">
        <v>98.299999999999699</v>
      </c>
      <c r="AB985" s="33" t="s">
        <v>162</v>
      </c>
    </row>
    <row r="986" spans="16:28" x14ac:dyDescent="0.25">
      <c r="P986" s="34">
        <v>43344</v>
      </c>
      <c r="AA986" s="228">
        <v>98.399999999999693</v>
      </c>
      <c r="AB986" s="33" t="s">
        <v>162</v>
      </c>
    </row>
    <row r="987" spans="16:28" x14ac:dyDescent="0.25">
      <c r="P987" s="34">
        <v>43345</v>
      </c>
      <c r="AA987" s="228">
        <v>98.499999999999702</v>
      </c>
      <c r="AB987" s="33" t="s">
        <v>162</v>
      </c>
    </row>
    <row r="988" spans="16:28" x14ac:dyDescent="0.25">
      <c r="P988" s="34">
        <v>43346</v>
      </c>
      <c r="AA988" s="228">
        <v>98.599999999999696</v>
      </c>
      <c r="AB988" s="33" t="s">
        <v>162</v>
      </c>
    </row>
    <row r="989" spans="16:28" x14ac:dyDescent="0.25">
      <c r="P989" s="34">
        <v>43347</v>
      </c>
      <c r="AA989" s="228">
        <v>98.699999999999704</v>
      </c>
      <c r="AB989" s="33" t="s">
        <v>162</v>
      </c>
    </row>
    <row r="990" spans="16:28" x14ac:dyDescent="0.25">
      <c r="P990" s="34">
        <v>43348</v>
      </c>
      <c r="AA990" s="228">
        <v>98.799999999999699</v>
      </c>
      <c r="AB990" s="33" t="s">
        <v>162</v>
      </c>
    </row>
    <row r="991" spans="16:28" x14ac:dyDescent="0.25">
      <c r="P991" s="34">
        <v>43349</v>
      </c>
      <c r="AA991" s="228">
        <v>98.899999999999693</v>
      </c>
      <c r="AB991" s="33" t="s">
        <v>162</v>
      </c>
    </row>
    <row r="992" spans="16:28" x14ac:dyDescent="0.25">
      <c r="P992" s="34">
        <v>43350</v>
      </c>
      <c r="AA992" s="228">
        <v>98.999999999999702</v>
      </c>
      <c r="AB992" s="33" t="s">
        <v>162</v>
      </c>
    </row>
    <row r="993" spans="16:28" x14ac:dyDescent="0.25">
      <c r="P993" s="34">
        <v>43351</v>
      </c>
      <c r="AA993" s="228">
        <v>99.099999999999696</v>
      </c>
      <c r="AB993" s="33" t="s">
        <v>162</v>
      </c>
    </row>
    <row r="994" spans="16:28" x14ac:dyDescent="0.25">
      <c r="P994" s="34">
        <v>43352</v>
      </c>
      <c r="AA994" s="228">
        <v>99.199999999999704</v>
      </c>
      <c r="AB994" s="33" t="s">
        <v>162</v>
      </c>
    </row>
    <row r="995" spans="16:28" x14ac:dyDescent="0.25">
      <c r="P995" s="34">
        <v>43353</v>
      </c>
      <c r="AA995" s="228">
        <v>99.299999999999699</v>
      </c>
      <c r="AB995" s="33" t="s">
        <v>162</v>
      </c>
    </row>
    <row r="996" spans="16:28" x14ac:dyDescent="0.25">
      <c r="P996" s="34">
        <v>43354</v>
      </c>
      <c r="AA996" s="228">
        <v>99.399999999999693</v>
      </c>
      <c r="AB996" s="33" t="s">
        <v>162</v>
      </c>
    </row>
    <row r="997" spans="16:28" x14ac:dyDescent="0.25">
      <c r="P997" s="34">
        <v>43355</v>
      </c>
      <c r="AA997" s="228">
        <v>99.499999999999702</v>
      </c>
      <c r="AB997" s="33" t="s">
        <v>162</v>
      </c>
    </row>
    <row r="998" spans="16:28" x14ac:dyDescent="0.25">
      <c r="P998" s="34">
        <v>43356</v>
      </c>
      <c r="AA998" s="228">
        <v>99.599999999999696</v>
      </c>
      <c r="AB998" s="33" t="s">
        <v>162</v>
      </c>
    </row>
    <row r="999" spans="16:28" x14ac:dyDescent="0.25">
      <c r="P999" s="34">
        <v>43357</v>
      </c>
      <c r="AA999" s="228">
        <v>99.699999999999704</v>
      </c>
      <c r="AB999" s="33" t="s">
        <v>162</v>
      </c>
    </row>
    <row r="1000" spans="16:28" x14ac:dyDescent="0.25">
      <c r="P1000" s="34">
        <v>43358</v>
      </c>
      <c r="AA1000" s="228">
        <v>99.799999999999699</v>
      </c>
      <c r="AB1000" s="33" t="s">
        <v>162</v>
      </c>
    </row>
    <row r="1001" spans="16:28" x14ac:dyDescent="0.25">
      <c r="P1001" s="34">
        <v>43359</v>
      </c>
      <c r="AA1001" s="228">
        <v>99.899999999999693</v>
      </c>
      <c r="AB1001" s="33" t="s">
        <v>162</v>
      </c>
    </row>
    <row r="1002" spans="16:28" x14ac:dyDescent="0.25">
      <c r="P1002" s="34">
        <v>43360</v>
      </c>
      <c r="AA1002" s="228">
        <v>99.999999999999702</v>
      </c>
      <c r="AB1002" s="33" t="s">
        <v>162</v>
      </c>
    </row>
    <row r="1003" spans="16:28" x14ac:dyDescent="0.25">
      <c r="P1003" s="34">
        <v>43361</v>
      </c>
    </row>
    <row r="1004" spans="16:28" x14ac:dyDescent="0.25">
      <c r="P1004" s="34">
        <v>43362</v>
      </c>
    </row>
    <row r="1005" spans="16:28" x14ac:dyDescent="0.25">
      <c r="P1005" s="34">
        <v>43363</v>
      </c>
    </row>
    <row r="1006" spans="16:28" x14ac:dyDescent="0.25">
      <c r="P1006" s="34">
        <v>43364</v>
      </c>
    </row>
    <row r="1007" spans="16:28" x14ac:dyDescent="0.25">
      <c r="P1007" s="34">
        <v>43365</v>
      </c>
    </row>
    <row r="1008" spans="16:28" x14ac:dyDescent="0.25">
      <c r="P1008" s="34">
        <v>43366</v>
      </c>
    </row>
    <row r="1009" spans="16:16" x14ac:dyDescent="0.25">
      <c r="P1009" s="34">
        <v>43367</v>
      </c>
    </row>
    <row r="1010" spans="16:16" x14ac:dyDescent="0.25">
      <c r="P1010" s="34">
        <v>43368</v>
      </c>
    </row>
    <row r="1011" spans="16:16" x14ac:dyDescent="0.25">
      <c r="P1011" s="34">
        <v>43369</v>
      </c>
    </row>
    <row r="1012" spans="16:16" x14ac:dyDescent="0.25">
      <c r="P1012" s="34">
        <v>43370</v>
      </c>
    </row>
    <row r="1013" spans="16:16" x14ac:dyDescent="0.25">
      <c r="P1013" s="34">
        <v>43371</v>
      </c>
    </row>
    <row r="1014" spans="16:16" x14ac:dyDescent="0.25">
      <c r="P1014" s="34">
        <v>43372</v>
      </c>
    </row>
    <row r="1015" spans="16:16" x14ac:dyDescent="0.25">
      <c r="P1015" s="34">
        <v>43373</v>
      </c>
    </row>
    <row r="1016" spans="16:16" x14ac:dyDescent="0.25">
      <c r="P1016" s="34">
        <v>43374</v>
      </c>
    </row>
    <row r="1017" spans="16:16" x14ac:dyDescent="0.25">
      <c r="P1017" s="34">
        <v>43375</v>
      </c>
    </row>
    <row r="1018" spans="16:16" x14ac:dyDescent="0.25">
      <c r="P1018" s="34">
        <v>43376</v>
      </c>
    </row>
    <row r="1019" spans="16:16" x14ac:dyDescent="0.25">
      <c r="P1019" s="34">
        <v>43377</v>
      </c>
    </row>
    <row r="1020" spans="16:16" x14ac:dyDescent="0.25">
      <c r="P1020" s="34">
        <v>43378</v>
      </c>
    </row>
    <row r="1021" spans="16:16" x14ac:dyDescent="0.25">
      <c r="P1021" s="34">
        <v>43379</v>
      </c>
    </row>
    <row r="1022" spans="16:16" x14ac:dyDescent="0.25">
      <c r="P1022" s="34">
        <v>43380</v>
      </c>
    </row>
    <row r="1023" spans="16:16" x14ac:dyDescent="0.25">
      <c r="P1023" s="34">
        <v>43381</v>
      </c>
    </row>
    <row r="1024" spans="16:16" x14ac:dyDescent="0.25">
      <c r="P1024" s="34">
        <v>43382</v>
      </c>
    </row>
    <row r="1025" spans="16:16" x14ac:dyDescent="0.25">
      <c r="P1025" s="34">
        <v>43383</v>
      </c>
    </row>
    <row r="1026" spans="16:16" x14ac:dyDescent="0.25">
      <c r="P1026" s="34">
        <v>43384</v>
      </c>
    </row>
    <row r="1027" spans="16:16" x14ac:dyDescent="0.25">
      <c r="P1027" s="34">
        <v>43385</v>
      </c>
    </row>
    <row r="1028" spans="16:16" x14ac:dyDescent="0.25">
      <c r="P1028" s="34">
        <v>43386</v>
      </c>
    </row>
    <row r="1029" spans="16:16" x14ac:dyDescent="0.25">
      <c r="P1029" s="34">
        <v>43387</v>
      </c>
    </row>
    <row r="1030" spans="16:16" x14ac:dyDescent="0.25">
      <c r="P1030" s="34">
        <v>43388</v>
      </c>
    </row>
    <row r="1031" spans="16:16" x14ac:dyDescent="0.25">
      <c r="P1031" s="34">
        <v>43389</v>
      </c>
    </row>
    <row r="1032" spans="16:16" x14ac:dyDescent="0.25">
      <c r="P1032" s="34">
        <v>43390</v>
      </c>
    </row>
    <row r="1033" spans="16:16" x14ac:dyDescent="0.25">
      <c r="P1033" s="34">
        <v>43391</v>
      </c>
    </row>
    <row r="1034" spans="16:16" x14ac:dyDescent="0.25">
      <c r="P1034" s="34">
        <v>43392</v>
      </c>
    </row>
    <row r="1035" spans="16:16" x14ac:dyDescent="0.25">
      <c r="P1035" s="34">
        <v>43393</v>
      </c>
    </row>
    <row r="1036" spans="16:16" x14ac:dyDescent="0.25">
      <c r="P1036" s="34">
        <v>43394</v>
      </c>
    </row>
    <row r="1037" spans="16:16" x14ac:dyDescent="0.25">
      <c r="P1037" s="34">
        <v>43395</v>
      </c>
    </row>
    <row r="1038" spans="16:16" x14ac:dyDescent="0.25">
      <c r="P1038" s="34">
        <v>43396</v>
      </c>
    </row>
    <row r="1039" spans="16:16" x14ac:dyDescent="0.25">
      <c r="P1039" s="34">
        <v>43397</v>
      </c>
    </row>
    <row r="1040" spans="16:16" x14ac:dyDescent="0.25">
      <c r="P1040" s="34">
        <v>43398</v>
      </c>
    </row>
    <row r="1041" spans="16:16" x14ac:dyDescent="0.25">
      <c r="P1041" s="34">
        <v>43399</v>
      </c>
    </row>
    <row r="1042" spans="16:16" x14ac:dyDescent="0.25">
      <c r="P1042" s="34">
        <v>43400</v>
      </c>
    </row>
    <row r="1043" spans="16:16" x14ac:dyDescent="0.25">
      <c r="P1043" s="34">
        <v>43401</v>
      </c>
    </row>
    <row r="1044" spans="16:16" x14ac:dyDescent="0.25">
      <c r="P1044" s="34">
        <v>43402</v>
      </c>
    </row>
    <row r="1045" spans="16:16" x14ac:dyDescent="0.25">
      <c r="P1045" s="34">
        <v>43403</v>
      </c>
    </row>
    <row r="1046" spans="16:16" x14ac:dyDescent="0.25">
      <c r="P1046" s="34">
        <v>43404</v>
      </c>
    </row>
    <row r="1047" spans="16:16" x14ac:dyDescent="0.25">
      <c r="P1047" s="34">
        <v>43405</v>
      </c>
    </row>
    <row r="1048" spans="16:16" x14ac:dyDescent="0.25">
      <c r="P1048" s="34">
        <v>43406</v>
      </c>
    </row>
    <row r="1049" spans="16:16" x14ac:dyDescent="0.25">
      <c r="P1049" s="34">
        <v>43407</v>
      </c>
    </row>
    <row r="1050" spans="16:16" x14ac:dyDescent="0.25">
      <c r="P1050" s="34">
        <v>43408</v>
      </c>
    </row>
    <row r="1051" spans="16:16" x14ac:dyDescent="0.25">
      <c r="P1051" s="34">
        <v>43409</v>
      </c>
    </row>
    <row r="1052" spans="16:16" x14ac:dyDescent="0.25">
      <c r="P1052" s="34">
        <v>43410</v>
      </c>
    </row>
    <row r="1053" spans="16:16" x14ac:dyDescent="0.25">
      <c r="P1053" s="34">
        <v>43411</v>
      </c>
    </row>
    <row r="1054" spans="16:16" x14ac:dyDescent="0.25">
      <c r="P1054" s="34">
        <v>43412</v>
      </c>
    </row>
    <row r="1055" spans="16:16" x14ac:dyDescent="0.25">
      <c r="P1055" s="34">
        <v>43413</v>
      </c>
    </row>
    <row r="1056" spans="16:16" x14ac:dyDescent="0.25">
      <c r="P1056" s="34">
        <v>43414</v>
      </c>
    </row>
    <row r="1057" spans="16:16" x14ac:dyDescent="0.25">
      <c r="P1057" s="34">
        <v>43415</v>
      </c>
    </row>
    <row r="1058" spans="16:16" x14ac:dyDescent="0.25">
      <c r="P1058" s="34">
        <v>43416</v>
      </c>
    </row>
    <row r="1059" spans="16:16" x14ac:dyDescent="0.25">
      <c r="P1059" s="34">
        <v>43417</v>
      </c>
    </row>
    <row r="1060" spans="16:16" x14ac:dyDescent="0.25">
      <c r="P1060" s="34">
        <v>43418</v>
      </c>
    </row>
    <row r="1061" spans="16:16" x14ac:dyDescent="0.25">
      <c r="P1061" s="34">
        <v>43419</v>
      </c>
    </row>
    <row r="1062" spans="16:16" x14ac:dyDescent="0.25">
      <c r="P1062" s="34">
        <v>43420</v>
      </c>
    </row>
    <row r="1063" spans="16:16" x14ac:dyDescent="0.25">
      <c r="P1063" s="34">
        <v>43421</v>
      </c>
    </row>
    <row r="1064" spans="16:16" x14ac:dyDescent="0.25">
      <c r="P1064" s="34">
        <v>43422</v>
      </c>
    </row>
    <row r="1065" spans="16:16" x14ac:dyDescent="0.25">
      <c r="P1065" s="34">
        <v>43423</v>
      </c>
    </row>
    <row r="1066" spans="16:16" x14ac:dyDescent="0.25">
      <c r="P1066" s="34">
        <v>43424</v>
      </c>
    </row>
    <row r="1067" spans="16:16" x14ac:dyDescent="0.25">
      <c r="P1067" s="34">
        <v>43425</v>
      </c>
    </row>
    <row r="1068" spans="16:16" x14ac:dyDescent="0.25">
      <c r="P1068" s="34">
        <v>43426</v>
      </c>
    </row>
    <row r="1069" spans="16:16" x14ac:dyDescent="0.25">
      <c r="P1069" s="34">
        <v>43427</v>
      </c>
    </row>
    <row r="1070" spans="16:16" x14ac:dyDescent="0.25">
      <c r="P1070" s="34">
        <v>43428</v>
      </c>
    </row>
    <row r="1071" spans="16:16" x14ac:dyDescent="0.25">
      <c r="P1071" s="34">
        <v>43429</v>
      </c>
    </row>
    <row r="1072" spans="16:16" x14ac:dyDescent="0.25">
      <c r="P1072" s="34">
        <v>43430</v>
      </c>
    </row>
    <row r="1073" spans="16:16" x14ac:dyDescent="0.25">
      <c r="P1073" s="34">
        <v>43431</v>
      </c>
    </row>
    <row r="1074" spans="16:16" x14ac:dyDescent="0.25">
      <c r="P1074" s="34">
        <v>43432</v>
      </c>
    </row>
    <row r="1075" spans="16:16" x14ac:dyDescent="0.25">
      <c r="P1075" s="34">
        <v>43433</v>
      </c>
    </row>
    <row r="1076" spans="16:16" x14ac:dyDescent="0.25">
      <c r="P1076" s="34">
        <v>43434</v>
      </c>
    </row>
    <row r="1077" spans="16:16" x14ac:dyDescent="0.25">
      <c r="P1077" s="34">
        <v>43435</v>
      </c>
    </row>
    <row r="1078" spans="16:16" x14ac:dyDescent="0.25">
      <c r="P1078" s="34">
        <v>43436</v>
      </c>
    </row>
    <row r="1079" spans="16:16" x14ac:dyDescent="0.25">
      <c r="P1079" s="34">
        <v>43437</v>
      </c>
    </row>
    <row r="1080" spans="16:16" x14ac:dyDescent="0.25">
      <c r="P1080" s="34">
        <v>43438</v>
      </c>
    </row>
    <row r="1081" spans="16:16" x14ac:dyDescent="0.25">
      <c r="P1081" s="34">
        <v>43439</v>
      </c>
    </row>
    <row r="1082" spans="16:16" x14ac:dyDescent="0.25">
      <c r="P1082" s="34">
        <v>43440</v>
      </c>
    </row>
    <row r="1083" spans="16:16" x14ac:dyDescent="0.25">
      <c r="P1083" s="34">
        <v>43441</v>
      </c>
    </row>
    <row r="1084" spans="16:16" x14ac:dyDescent="0.25">
      <c r="P1084" s="34">
        <v>43442</v>
      </c>
    </row>
    <row r="1085" spans="16:16" x14ac:dyDescent="0.25">
      <c r="P1085" s="34">
        <v>43443</v>
      </c>
    </row>
    <row r="1086" spans="16:16" x14ac:dyDescent="0.25">
      <c r="P1086" s="34">
        <v>43444</v>
      </c>
    </row>
    <row r="1087" spans="16:16" x14ac:dyDescent="0.25">
      <c r="P1087" s="34">
        <v>43445</v>
      </c>
    </row>
    <row r="1088" spans="16:16" x14ac:dyDescent="0.25">
      <c r="P1088" s="34">
        <v>43446</v>
      </c>
    </row>
    <row r="1089" spans="16:16" x14ac:dyDescent="0.25">
      <c r="P1089" s="34">
        <v>43447</v>
      </c>
    </row>
    <row r="1090" spans="16:16" x14ac:dyDescent="0.25">
      <c r="P1090" s="34">
        <v>43448</v>
      </c>
    </row>
    <row r="1091" spans="16:16" x14ac:dyDescent="0.25">
      <c r="P1091" s="34">
        <v>43449</v>
      </c>
    </row>
    <row r="1092" spans="16:16" x14ac:dyDescent="0.25">
      <c r="P1092" s="34">
        <v>43450</v>
      </c>
    </row>
    <row r="1093" spans="16:16" x14ac:dyDescent="0.25">
      <c r="P1093" s="34">
        <v>43451</v>
      </c>
    </row>
    <row r="1094" spans="16:16" x14ac:dyDescent="0.25">
      <c r="P1094" s="34">
        <v>43452</v>
      </c>
    </row>
    <row r="1095" spans="16:16" x14ac:dyDescent="0.25">
      <c r="P1095" s="34">
        <v>43453</v>
      </c>
    </row>
    <row r="1096" spans="16:16" x14ac:dyDescent="0.25">
      <c r="P1096" s="34">
        <v>43454</v>
      </c>
    </row>
    <row r="1097" spans="16:16" x14ac:dyDescent="0.25">
      <c r="P1097" s="34">
        <v>43455</v>
      </c>
    </row>
    <row r="1098" spans="16:16" x14ac:dyDescent="0.25">
      <c r="P1098" s="34">
        <v>43456</v>
      </c>
    </row>
    <row r="1099" spans="16:16" x14ac:dyDescent="0.25">
      <c r="P1099" s="34">
        <v>43457</v>
      </c>
    </row>
    <row r="1100" spans="16:16" x14ac:dyDescent="0.25">
      <c r="P1100" s="34">
        <v>43458</v>
      </c>
    </row>
    <row r="1101" spans="16:16" x14ac:dyDescent="0.25">
      <c r="P1101" s="34">
        <v>43459</v>
      </c>
    </row>
    <row r="1102" spans="16:16" x14ac:dyDescent="0.25">
      <c r="P1102" s="34">
        <v>43460</v>
      </c>
    </row>
    <row r="1103" spans="16:16" x14ac:dyDescent="0.25">
      <c r="P1103" s="34">
        <v>43461</v>
      </c>
    </row>
    <row r="1104" spans="16:16" x14ac:dyDescent="0.25">
      <c r="P1104" s="34">
        <v>43462</v>
      </c>
    </row>
    <row r="1105" spans="16:16" x14ac:dyDescent="0.25">
      <c r="P1105" s="34">
        <v>43463</v>
      </c>
    </row>
    <row r="1106" spans="16:16" x14ac:dyDescent="0.25">
      <c r="P1106" s="34">
        <v>43464</v>
      </c>
    </row>
    <row r="1107" spans="16:16" x14ac:dyDescent="0.25">
      <c r="P1107" s="34">
        <v>43465</v>
      </c>
    </row>
    <row r="1108" spans="16:16" x14ac:dyDescent="0.25">
      <c r="P1108" s="34">
        <v>43466</v>
      </c>
    </row>
    <row r="1109" spans="16:16" x14ac:dyDescent="0.25">
      <c r="P1109" s="34">
        <v>43467</v>
      </c>
    </row>
    <row r="1110" spans="16:16" x14ac:dyDescent="0.25">
      <c r="P1110" s="34">
        <v>43468</v>
      </c>
    </row>
    <row r="1111" spans="16:16" x14ac:dyDescent="0.25">
      <c r="P1111" s="34">
        <v>43469</v>
      </c>
    </row>
    <row r="1112" spans="16:16" x14ac:dyDescent="0.25">
      <c r="P1112" s="34">
        <v>43470</v>
      </c>
    </row>
    <row r="1113" spans="16:16" x14ac:dyDescent="0.25">
      <c r="P1113" s="34">
        <v>43471</v>
      </c>
    </row>
    <row r="1114" spans="16:16" x14ac:dyDescent="0.25">
      <c r="P1114" s="34">
        <v>43472</v>
      </c>
    </row>
    <row r="1115" spans="16:16" x14ac:dyDescent="0.25">
      <c r="P1115" s="34">
        <v>43473</v>
      </c>
    </row>
    <row r="1116" spans="16:16" x14ac:dyDescent="0.25">
      <c r="P1116" s="34">
        <v>43474</v>
      </c>
    </row>
    <row r="1117" spans="16:16" x14ac:dyDescent="0.25">
      <c r="P1117" s="34">
        <v>43475</v>
      </c>
    </row>
    <row r="1118" spans="16:16" x14ac:dyDescent="0.25">
      <c r="P1118" s="34">
        <v>43476</v>
      </c>
    </row>
    <row r="1119" spans="16:16" x14ac:dyDescent="0.25">
      <c r="P1119" s="34">
        <v>43477</v>
      </c>
    </row>
    <row r="1120" spans="16:16" x14ac:dyDescent="0.25">
      <c r="P1120" s="34">
        <v>43478</v>
      </c>
    </row>
    <row r="1121" spans="16:16" x14ac:dyDescent="0.25">
      <c r="P1121" s="34">
        <v>43479</v>
      </c>
    </row>
    <row r="1122" spans="16:16" x14ac:dyDescent="0.25">
      <c r="P1122" s="34">
        <v>43480</v>
      </c>
    </row>
    <row r="1123" spans="16:16" x14ac:dyDescent="0.25">
      <c r="P1123" s="34">
        <v>43481</v>
      </c>
    </row>
    <row r="1124" spans="16:16" x14ac:dyDescent="0.25">
      <c r="P1124" s="34">
        <v>43482</v>
      </c>
    </row>
    <row r="1125" spans="16:16" x14ac:dyDescent="0.25">
      <c r="P1125" s="34">
        <v>43483</v>
      </c>
    </row>
    <row r="1126" spans="16:16" x14ac:dyDescent="0.25">
      <c r="P1126" s="34">
        <v>43484</v>
      </c>
    </row>
    <row r="1127" spans="16:16" x14ac:dyDescent="0.25">
      <c r="P1127" s="34">
        <v>43485</v>
      </c>
    </row>
    <row r="1128" spans="16:16" x14ac:dyDescent="0.25">
      <c r="P1128" s="34">
        <v>43486</v>
      </c>
    </row>
    <row r="1129" spans="16:16" x14ac:dyDescent="0.25">
      <c r="P1129" s="34">
        <v>43487</v>
      </c>
    </row>
    <row r="1130" spans="16:16" x14ac:dyDescent="0.25">
      <c r="P1130" s="34">
        <v>43488</v>
      </c>
    </row>
    <row r="1131" spans="16:16" x14ac:dyDescent="0.25">
      <c r="P1131" s="34">
        <v>43489</v>
      </c>
    </row>
    <row r="1132" spans="16:16" x14ac:dyDescent="0.25">
      <c r="P1132" s="34">
        <v>43490</v>
      </c>
    </row>
    <row r="1133" spans="16:16" x14ac:dyDescent="0.25">
      <c r="P1133" s="34">
        <v>43491</v>
      </c>
    </row>
    <row r="1134" spans="16:16" x14ac:dyDescent="0.25">
      <c r="P1134" s="34">
        <v>43492</v>
      </c>
    </row>
    <row r="1135" spans="16:16" x14ac:dyDescent="0.25">
      <c r="P1135" s="34">
        <v>43493</v>
      </c>
    </row>
    <row r="1136" spans="16:16" x14ac:dyDescent="0.25">
      <c r="P1136" s="34">
        <v>43494</v>
      </c>
    </row>
    <row r="1137" spans="16:16" x14ac:dyDescent="0.25">
      <c r="P1137" s="34">
        <v>43495</v>
      </c>
    </row>
    <row r="1138" spans="16:16" x14ac:dyDescent="0.25">
      <c r="P1138" s="34">
        <v>43496</v>
      </c>
    </row>
    <row r="1139" spans="16:16" x14ac:dyDescent="0.25">
      <c r="P1139" s="34">
        <v>43497</v>
      </c>
    </row>
    <row r="1140" spans="16:16" x14ac:dyDescent="0.25">
      <c r="P1140" s="34">
        <v>43498</v>
      </c>
    </row>
    <row r="1141" spans="16:16" x14ac:dyDescent="0.25">
      <c r="P1141" s="34">
        <v>43499</v>
      </c>
    </row>
    <row r="1142" spans="16:16" x14ac:dyDescent="0.25">
      <c r="P1142" s="34">
        <v>43500</v>
      </c>
    </row>
    <row r="1143" spans="16:16" x14ac:dyDescent="0.25">
      <c r="P1143" s="34">
        <v>43501</v>
      </c>
    </row>
    <row r="1144" spans="16:16" x14ac:dyDescent="0.25">
      <c r="P1144" s="34">
        <v>43502</v>
      </c>
    </row>
    <row r="1145" spans="16:16" x14ac:dyDescent="0.25">
      <c r="P1145" s="34">
        <v>43503</v>
      </c>
    </row>
    <row r="1146" spans="16:16" x14ac:dyDescent="0.25">
      <c r="P1146" s="34">
        <v>43504</v>
      </c>
    </row>
    <row r="1147" spans="16:16" x14ac:dyDescent="0.25">
      <c r="P1147" s="34">
        <v>43505</v>
      </c>
    </row>
    <row r="1148" spans="16:16" x14ac:dyDescent="0.25">
      <c r="P1148" s="34">
        <v>43506</v>
      </c>
    </row>
    <row r="1149" spans="16:16" x14ac:dyDescent="0.25">
      <c r="P1149" s="34">
        <v>43507</v>
      </c>
    </row>
    <row r="1150" spans="16:16" x14ac:dyDescent="0.25">
      <c r="P1150" s="34">
        <v>43508</v>
      </c>
    </row>
    <row r="1151" spans="16:16" x14ac:dyDescent="0.25">
      <c r="P1151" s="34">
        <v>43509</v>
      </c>
    </row>
    <row r="1152" spans="16:16" x14ac:dyDescent="0.25">
      <c r="P1152" s="34">
        <v>43510</v>
      </c>
    </row>
    <row r="1153" spans="16:16" x14ac:dyDescent="0.25">
      <c r="P1153" s="34">
        <v>43511</v>
      </c>
    </row>
    <row r="1154" spans="16:16" x14ac:dyDescent="0.25">
      <c r="P1154" s="34">
        <v>43512</v>
      </c>
    </row>
    <row r="1155" spans="16:16" x14ac:dyDescent="0.25">
      <c r="P1155" s="34">
        <v>43513</v>
      </c>
    </row>
    <row r="1156" spans="16:16" x14ac:dyDescent="0.25">
      <c r="P1156" s="34">
        <v>43514</v>
      </c>
    </row>
    <row r="1157" spans="16:16" x14ac:dyDescent="0.25">
      <c r="P1157" s="34">
        <v>43515</v>
      </c>
    </row>
    <row r="1158" spans="16:16" x14ac:dyDescent="0.25">
      <c r="P1158" s="34">
        <v>43516</v>
      </c>
    </row>
    <row r="1159" spans="16:16" x14ac:dyDescent="0.25">
      <c r="P1159" s="34">
        <v>43517</v>
      </c>
    </row>
    <row r="1160" spans="16:16" x14ac:dyDescent="0.25">
      <c r="P1160" s="34">
        <v>43518</v>
      </c>
    </row>
    <row r="1161" spans="16:16" x14ac:dyDescent="0.25">
      <c r="P1161" s="34">
        <v>43519</v>
      </c>
    </row>
    <row r="1162" spans="16:16" x14ac:dyDescent="0.25">
      <c r="P1162" s="34">
        <v>43520</v>
      </c>
    </row>
    <row r="1163" spans="16:16" x14ac:dyDescent="0.25">
      <c r="P1163" s="34">
        <v>43521</v>
      </c>
    </row>
    <row r="1164" spans="16:16" x14ac:dyDescent="0.25">
      <c r="P1164" s="34">
        <v>43522</v>
      </c>
    </row>
    <row r="1165" spans="16:16" x14ac:dyDescent="0.25">
      <c r="P1165" s="34">
        <v>43523</v>
      </c>
    </row>
    <row r="1166" spans="16:16" x14ac:dyDescent="0.25">
      <c r="P1166" s="34">
        <v>43524</v>
      </c>
    </row>
    <row r="1167" spans="16:16" x14ac:dyDescent="0.25">
      <c r="P1167" s="34">
        <v>43525</v>
      </c>
    </row>
    <row r="1168" spans="16:16" x14ac:dyDescent="0.25">
      <c r="P1168" s="34">
        <v>43526</v>
      </c>
    </row>
    <row r="1169" spans="16:16" x14ac:dyDescent="0.25">
      <c r="P1169" s="34">
        <v>43527</v>
      </c>
    </row>
    <row r="1170" spans="16:16" x14ac:dyDescent="0.25">
      <c r="P1170" s="34">
        <v>43528</v>
      </c>
    </row>
    <row r="1171" spans="16:16" x14ac:dyDescent="0.25">
      <c r="P1171" s="34">
        <v>43529</v>
      </c>
    </row>
    <row r="1172" spans="16:16" x14ac:dyDescent="0.25">
      <c r="P1172" s="34">
        <v>43530</v>
      </c>
    </row>
    <row r="1173" spans="16:16" x14ac:dyDescent="0.25">
      <c r="P1173" s="34">
        <v>43531</v>
      </c>
    </row>
    <row r="1174" spans="16:16" x14ac:dyDescent="0.25">
      <c r="P1174" s="34">
        <v>43532</v>
      </c>
    </row>
    <row r="1175" spans="16:16" x14ac:dyDescent="0.25">
      <c r="P1175" s="34">
        <v>43533</v>
      </c>
    </row>
    <row r="1176" spans="16:16" x14ac:dyDescent="0.25">
      <c r="P1176" s="34">
        <v>43534</v>
      </c>
    </row>
    <row r="1177" spans="16:16" x14ac:dyDescent="0.25">
      <c r="P1177" s="34">
        <v>43535</v>
      </c>
    </row>
    <row r="1178" spans="16:16" x14ac:dyDescent="0.25">
      <c r="P1178" s="34">
        <v>43536</v>
      </c>
    </row>
    <row r="1179" spans="16:16" x14ac:dyDescent="0.25">
      <c r="P1179" s="34">
        <v>43537</v>
      </c>
    </row>
    <row r="1180" spans="16:16" x14ac:dyDescent="0.25">
      <c r="P1180" s="34">
        <v>43538</v>
      </c>
    </row>
    <row r="1181" spans="16:16" x14ac:dyDescent="0.25">
      <c r="P1181" s="34">
        <v>43539</v>
      </c>
    </row>
    <row r="1182" spans="16:16" x14ac:dyDescent="0.25">
      <c r="P1182" s="34">
        <v>43540</v>
      </c>
    </row>
    <row r="1183" spans="16:16" x14ac:dyDescent="0.25">
      <c r="P1183" s="34">
        <v>43541</v>
      </c>
    </row>
    <row r="1184" spans="16:16" x14ac:dyDescent="0.25">
      <c r="P1184" s="34">
        <v>43542</v>
      </c>
    </row>
    <row r="1185" spans="16:16" x14ac:dyDescent="0.25">
      <c r="P1185" s="34">
        <v>43543</v>
      </c>
    </row>
    <row r="1186" spans="16:16" x14ac:dyDescent="0.25">
      <c r="P1186" s="34">
        <v>43544</v>
      </c>
    </row>
    <row r="1187" spans="16:16" x14ac:dyDescent="0.25">
      <c r="P1187" s="34">
        <v>43545</v>
      </c>
    </row>
    <row r="1188" spans="16:16" x14ac:dyDescent="0.25">
      <c r="P1188" s="34">
        <v>43546</v>
      </c>
    </row>
    <row r="1189" spans="16:16" x14ac:dyDescent="0.25">
      <c r="P1189" s="34">
        <v>43547</v>
      </c>
    </row>
    <row r="1190" spans="16:16" x14ac:dyDescent="0.25">
      <c r="P1190" s="34">
        <v>43548</v>
      </c>
    </row>
    <row r="1191" spans="16:16" x14ac:dyDescent="0.25">
      <c r="P1191" s="34">
        <v>43549</v>
      </c>
    </row>
    <row r="1192" spans="16:16" x14ac:dyDescent="0.25">
      <c r="P1192" s="34">
        <v>43550</v>
      </c>
    </row>
    <row r="1193" spans="16:16" x14ac:dyDescent="0.25">
      <c r="P1193" s="34">
        <v>43551</v>
      </c>
    </row>
    <row r="1194" spans="16:16" x14ac:dyDescent="0.25">
      <c r="P1194" s="34">
        <v>43552</v>
      </c>
    </row>
    <row r="1195" spans="16:16" x14ac:dyDescent="0.25">
      <c r="P1195" s="34">
        <v>43553</v>
      </c>
    </row>
    <row r="1196" spans="16:16" x14ac:dyDescent="0.25">
      <c r="P1196" s="34">
        <v>43554</v>
      </c>
    </row>
    <row r="1197" spans="16:16" x14ac:dyDescent="0.25">
      <c r="P1197" s="34">
        <v>43555</v>
      </c>
    </row>
    <row r="1198" spans="16:16" x14ac:dyDescent="0.25">
      <c r="P1198" s="34">
        <v>43556</v>
      </c>
    </row>
    <row r="1199" spans="16:16" x14ac:dyDescent="0.25">
      <c r="P1199" s="34">
        <v>43557</v>
      </c>
    </row>
    <row r="1200" spans="16:16" x14ac:dyDescent="0.25">
      <c r="P1200" s="34"/>
    </row>
    <row r="1201" spans="16:16" x14ac:dyDescent="0.25">
      <c r="P1201" s="34"/>
    </row>
    <row r="1202" spans="16:16" x14ac:dyDescent="0.25">
      <c r="P1202" s="34"/>
    </row>
    <row r="1203" spans="16:16" x14ac:dyDescent="0.25">
      <c r="P1203" s="34"/>
    </row>
    <row r="1204" spans="16:16" x14ac:dyDescent="0.25">
      <c r="P1204" s="34"/>
    </row>
    <row r="1205" spans="16:16" x14ac:dyDescent="0.25">
      <c r="P1205" s="34"/>
    </row>
    <row r="1206" spans="16:16" x14ac:dyDescent="0.25">
      <c r="P1206" s="34"/>
    </row>
    <row r="1207" spans="16:16" x14ac:dyDescent="0.25">
      <c r="P1207" s="34"/>
    </row>
    <row r="1208" spans="16:16" x14ac:dyDescent="0.25">
      <c r="P1208" s="34"/>
    </row>
    <row r="1209" spans="16:16" x14ac:dyDescent="0.25">
      <c r="P1209" s="34"/>
    </row>
    <row r="1210" spans="16:16" x14ac:dyDescent="0.25">
      <c r="P1210" s="34"/>
    </row>
    <row r="1211" spans="16:16" x14ac:dyDescent="0.25">
      <c r="P1211" s="34"/>
    </row>
    <row r="1212" spans="16:16" x14ac:dyDescent="0.25">
      <c r="P1212" s="34"/>
    </row>
    <row r="1213" spans="16:16" x14ac:dyDescent="0.25">
      <c r="P1213" s="34"/>
    </row>
    <row r="1214" spans="16:16" x14ac:dyDescent="0.25">
      <c r="P1214" s="34"/>
    </row>
    <row r="1215" spans="16:16" x14ac:dyDescent="0.25">
      <c r="P1215" s="34"/>
    </row>
    <row r="1216" spans="16:16" x14ac:dyDescent="0.25">
      <c r="P1216" s="34"/>
    </row>
    <row r="1217" spans="16:16" x14ac:dyDescent="0.25">
      <c r="P1217" s="34"/>
    </row>
    <row r="1218" spans="16:16" x14ac:dyDescent="0.25">
      <c r="P1218" s="34"/>
    </row>
    <row r="1219" spans="16:16" x14ac:dyDescent="0.25">
      <c r="P1219" s="34"/>
    </row>
    <row r="1220" spans="16:16" x14ac:dyDescent="0.25">
      <c r="P1220" s="34"/>
    </row>
    <row r="1221" spans="16:16" x14ac:dyDescent="0.25">
      <c r="P1221" s="34"/>
    </row>
    <row r="1222" spans="16:16" x14ac:dyDescent="0.25">
      <c r="P1222" s="34"/>
    </row>
    <row r="1223" spans="16:16" x14ac:dyDescent="0.25">
      <c r="P1223" s="34"/>
    </row>
    <row r="1224" spans="16:16" x14ac:dyDescent="0.25">
      <c r="P1224" s="34"/>
    </row>
    <row r="1225" spans="16:16" x14ac:dyDescent="0.25">
      <c r="P1225" s="34"/>
    </row>
    <row r="1226" spans="16:16" x14ac:dyDescent="0.25">
      <c r="P1226" s="34"/>
    </row>
    <row r="1227" spans="16:16" x14ac:dyDescent="0.25">
      <c r="P1227" s="34"/>
    </row>
    <row r="1228" spans="16:16" x14ac:dyDescent="0.25">
      <c r="P1228" s="34"/>
    </row>
    <row r="1229" spans="16:16" x14ac:dyDescent="0.25">
      <c r="P1229" s="34"/>
    </row>
    <row r="1230" spans="16:16" x14ac:dyDescent="0.25">
      <c r="P1230" s="34"/>
    </row>
    <row r="1231" spans="16:16" x14ac:dyDescent="0.25">
      <c r="P1231" s="34"/>
    </row>
    <row r="1232" spans="16:16" x14ac:dyDescent="0.25">
      <c r="P1232" s="34"/>
    </row>
    <row r="1233" spans="16:16" x14ac:dyDescent="0.25">
      <c r="P1233" s="34"/>
    </row>
    <row r="1234" spans="16:16" x14ac:dyDescent="0.25">
      <c r="P1234" s="34"/>
    </row>
    <row r="1235" spans="16:16" x14ac:dyDescent="0.25">
      <c r="P1235" s="34"/>
    </row>
    <row r="1236" spans="16:16" x14ac:dyDescent="0.25">
      <c r="P1236" s="34"/>
    </row>
    <row r="1237" spans="16:16" x14ac:dyDescent="0.25">
      <c r="P1237" s="34"/>
    </row>
    <row r="1238" spans="16:16" x14ac:dyDescent="0.25">
      <c r="P1238" s="34"/>
    </row>
    <row r="1239" spans="16:16" x14ac:dyDescent="0.25">
      <c r="P1239" s="34"/>
    </row>
    <row r="1240" spans="16:16" x14ac:dyDescent="0.25">
      <c r="P1240" s="34"/>
    </row>
    <row r="1241" spans="16:16" x14ac:dyDescent="0.25">
      <c r="P1241" s="34"/>
    </row>
    <row r="1242" spans="16:16" x14ac:dyDescent="0.25">
      <c r="P1242" s="34"/>
    </row>
    <row r="1243" spans="16:16" x14ac:dyDescent="0.25">
      <c r="P1243" s="34"/>
    </row>
    <row r="1244" spans="16:16" x14ac:dyDescent="0.25">
      <c r="P1244" s="34"/>
    </row>
    <row r="1245" spans="16:16" x14ac:dyDescent="0.25">
      <c r="P1245" s="34"/>
    </row>
    <row r="1246" spans="16:16" x14ac:dyDescent="0.25">
      <c r="P1246" s="34"/>
    </row>
    <row r="1247" spans="16:16" x14ac:dyDescent="0.25">
      <c r="P1247" s="34"/>
    </row>
    <row r="1248" spans="16:16" x14ac:dyDescent="0.25">
      <c r="P1248" s="34"/>
    </row>
    <row r="1249" spans="16:16" x14ac:dyDescent="0.25">
      <c r="P1249" s="34"/>
    </row>
    <row r="1250" spans="16:16" x14ac:dyDescent="0.25">
      <c r="P1250" s="34"/>
    </row>
    <row r="1251" spans="16:16" x14ac:dyDescent="0.25">
      <c r="P1251" s="34"/>
    </row>
    <row r="1252" spans="16:16" x14ac:dyDescent="0.25">
      <c r="P1252" s="34"/>
    </row>
    <row r="1253" spans="16:16" x14ac:dyDescent="0.25">
      <c r="P1253" s="34"/>
    </row>
    <row r="1254" spans="16:16" x14ac:dyDescent="0.25">
      <c r="P1254" s="34"/>
    </row>
    <row r="1255" spans="16:16" x14ac:dyDescent="0.25">
      <c r="P1255" s="34"/>
    </row>
    <row r="1256" spans="16:16" x14ac:dyDescent="0.25">
      <c r="P1256" s="34"/>
    </row>
    <row r="1257" spans="16:16" x14ac:dyDescent="0.25">
      <c r="P1257" s="34"/>
    </row>
    <row r="1258" spans="16:16" x14ac:dyDescent="0.25">
      <c r="P1258" s="34"/>
    </row>
    <row r="1259" spans="16:16" x14ac:dyDescent="0.25">
      <c r="P1259" s="34"/>
    </row>
    <row r="1260" spans="16:16" x14ac:dyDescent="0.25">
      <c r="P1260" s="34"/>
    </row>
    <row r="1261" spans="16:16" x14ac:dyDescent="0.25">
      <c r="P1261" s="34"/>
    </row>
    <row r="1262" spans="16:16" x14ac:dyDescent="0.25">
      <c r="P1262" s="34"/>
    </row>
    <row r="1263" spans="16:16" x14ac:dyDescent="0.25">
      <c r="P1263" s="34"/>
    </row>
    <row r="1264" spans="16:16" x14ac:dyDescent="0.25">
      <c r="P1264" s="34"/>
    </row>
    <row r="1265" spans="16:16" x14ac:dyDescent="0.25">
      <c r="P1265" s="34"/>
    </row>
    <row r="1266" spans="16:16" x14ac:dyDescent="0.25">
      <c r="P1266" s="34"/>
    </row>
    <row r="1267" spans="16:16" x14ac:dyDescent="0.25">
      <c r="P1267" s="34"/>
    </row>
    <row r="1268" spans="16:16" x14ac:dyDescent="0.25">
      <c r="P1268" s="34"/>
    </row>
    <row r="1269" spans="16:16" x14ac:dyDescent="0.25">
      <c r="P1269" s="34"/>
    </row>
    <row r="1270" spans="16:16" x14ac:dyDescent="0.25">
      <c r="P1270" s="34"/>
    </row>
    <row r="1271" spans="16:16" x14ac:dyDescent="0.25">
      <c r="P1271" s="34"/>
    </row>
    <row r="1272" spans="16:16" x14ac:dyDescent="0.25">
      <c r="P1272" s="34"/>
    </row>
    <row r="1273" spans="16:16" x14ac:dyDescent="0.25">
      <c r="P1273" s="34"/>
    </row>
    <row r="1274" spans="16:16" x14ac:dyDescent="0.25">
      <c r="P1274" s="34"/>
    </row>
    <row r="1275" spans="16:16" x14ac:dyDescent="0.25">
      <c r="P1275" s="34"/>
    </row>
    <row r="1276" spans="16:16" x14ac:dyDescent="0.25">
      <c r="P1276" s="34"/>
    </row>
    <row r="1277" spans="16:16" x14ac:dyDescent="0.25">
      <c r="P1277" s="34"/>
    </row>
    <row r="1278" spans="16:16" x14ac:dyDescent="0.25">
      <c r="P1278" s="34"/>
    </row>
    <row r="1279" spans="16:16" x14ac:dyDescent="0.25">
      <c r="P1279" s="34"/>
    </row>
    <row r="1280" spans="16:16" x14ac:dyDescent="0.25">
      <c r="P1280" s="34"/>
    </row>
    <row r="1281" spans="16:16" x14ac:dyDescent="0.25">
      <c r="P1281" s="34"/>
    </row>
    <row r="1282" spans="16:16" x14ac:dyDescent="0.25">
      <c r="P1282" s="34"/>
    </row>
    <row r="1283" spans="16:16" x14ac:dyDescent="0.25">
      <c r="P1283" s="34"/>
    </row>
    <row r="1284" spans="16:16" x14ac:dyDescent="0.25">
      <c r="P1284" s="34"/>
    </row>
    <row r="1285" spans="16:16" x14ac:dyDescent="0.25">
      <c r="P1285" s="34"/>
    </row>
    <row r="1286" spans="16:16" x14ac:dyDescent="0.25">
      <c r="P1286" s="34"/>
    </row>
    <row r="1287" spans="16:16" x14ac:dyDescent="0.25">
      <c r="P1287" s="34"/>
    </row>
    <row r="1288" spans="16:16" x14ac:dyDescent="0.25">
      <c r="P1288" s="34"/>
    </row>
    <row r="1289" spans="16:16" x14ac:dyDescent="0.25">
      <c r="P1289" s="34"/>
    </row>
    <row r="1290" spans="16:16" x14ac:dyDescent="0.25">
      <c r="P1290" s="34"/>
    </row>
    <row r="1291" spans="16:16" x14ac:dyDescent="0.25">
      <c r="P1291" s="34"/>
    </row>
    <row r="1292" spans="16:16" x14ac:dyDescent="0.25">
      <c r="P1292" s="34"/>
    </row>
    <row r="1293" spans="16:16" x14ac:dyDescent="0.25">
      <c r="P1293" s="34"/>
    </row>
    <row r="1294" spans="16:16" x14ac:dyDescent="0.25">
      <c r="P1294" s="34"/>
    </row>
    <row r="1295" spans="16:16" x14ac:dyDescent="0.25">
      <c r="P1295" s="34"/>
    </row>
    <row r="1296" spans="16:16" x14ac:dyDescent="0.25">
      <c r="P1296" s="34"/>
    </row>
    <row r="1297" spans="16:16" x14ac:dyDescent="0.25">
      <c r="P1297" s="34"/>
    </row>
    <row r="1298" spans="16:16" x14ac:dyDescent="0.25">
      <c r="P1298" s="34"/>
    </row>
    <row r="1299" spans="16:16" x14ac:dyDescent="0.25">
      <c r="P1299" s="34"/>
    </row>
    <row r="1300" spans="16:16" x14ac:dyDescent="0.25">
      <c r="P1300" s="34"/>
    </row>
    <row r="1301" spans="16:16" x14ac:dyDescent="0.25">
      <c r="P1301" s="34"/>
    </row>
    <row r="1302" spans="16:16" x14ac:dyDescent="0.25">
      <c r="P1302" s="34"/>
    </row>
    <row r="1303" spans="16:16" x14ac:dyDescent="0.25">
      <c r="P1303" s="34"/>
    </row>
    <row r="1304" spans="16:16" x14ac:dyDescent="0.25">
      <c r="P1304" s="34"/>
    </row>
    <row r="1305" spans="16:16" x14ac:dyDescent="0.25">
      <c r="P1305" s="34"/>
    </row>
    <row r="1306" spans="16:16" x14ac:dyDescent="0.25">
      <c r="P1306" s="34"/>
    </row>
    <row r="1307" spans="16:16" x14ac:dyDescent="0.25">
      <c r="P1307" s="34"/>
    </row>
    <row r="1308" spans="16:16" x14ac:dyDescent="0.25">
      <c r="P1308" s="34"/>
    </row>
    <row r="1309" spans="16:16" x14ac:dyDescent="0.25">
      <c r="P1309" s="34"/>
    </row>
    <row r="1310" spans="16:16" x14ac:dyDescent="0.25">
      <c r="P1310" s="34"/>
    </row>
    <row r="1311" spans="16:16" x14ac:dyDescent="0.25">
      <c r="P1311" s="34"/>
    </row>
    <row r="1312" spans="16:16" x14ac:dyDescent="0.25">
      <c r="P1312" s="34"/>
    </row>
    <row r="1313" spans="16:16" x14ac:dyDescent="0.25">
      <c r="P1313" s="34"/>
    </row>
    <row r="1314" spans="16:16" x14ac:dyDescent="0.25">
      <c r="P1314" s="34"/>
    </row>
    <row r="1315" spans="16:16" x14ac:dyDescent="0.25">
      <c r="P1315" s="34"/>
    </row>
    <row r="1316" spans="16:16" x14ac:dyDescent="0.25">
      <c r="P1316" s="34"/>
    </row>
    <row r="1317" spans="16:16" x14ac:dyDescent="0.25">
      <c r="P1317" s="34"/>
    </row>
    <row r="1318" spans="16:16" x14ac:dyDescent="0.25">
      <c r="P1318" s="34"/>
    </row>
    <row r="1319" spans="16:16" x14ac:dyDescent="0.25">
      <c r="P1319" s="34"/>
    </row>
    <row r="1320" spans="16:16" x14ac:dyDescent="0.25">
      <c r="P1320" s="34"/>
    </row>
    <row r="1321" spans="16:16" x14ac:dyDescent="0.25">
      <c r="P1321" s="34"/>
    </row>
    <row r="1322" spans="16:16" x14ac:dyDescent="0.25">
      <c r="P1322" s="34"/>
    </row>
    <row r="1323" spans="16:16" x14ac:dyDescent="0.25">
      <c r="P1323" s="34"/>
    </row>
    <row r="1324" spans="16:16" x14ac:dyDescent="0.25">
      <c r="P1324" s="34"/>
    </row>
    <row r="1325" spans="16:16" x14ac:dyDescent="0.25">
      <c r="P1325" s="34"/>
    </row>
    <row r="1326" spans="16:16" x14ac:dyDescent="0.25">
      <c r="P1326" s="34"/>
    </row>
    <row r="1327" spans="16:16" x14ac:dyDescent="0.25">
      <c r="P1327" s="34"/>
    </row>
    <row r="1328" spans="16:16" x14ac:dyDescent="0.25">
      <c r="P1328" s="34"/>
    </row>
    <row r="1329" spans="16:16" x14ac:dyDescent="0.25">
      <c r="P1329" s="34"/>
    </row>
    <row r="1330" spans="16:16" x14ac:dyDescent="0.25">
      <c r="P1330" s="34"/>
    </row>
    <row r="1331" spans="16:16" x14ac:dyDescent="0.25">
      <c r="P1331" s="34"/>
    </row>
    <row r="1332" spans="16:16" x14ac:dyDescent="0.25">
      <c r="P1332" s="34"/>
    </row>
    <row r="1333" spans="16:16" x14ac:dyDescent="0.25">
      <c r="P1333" s="34"/>
    </row>
    <row r="1334" spans="16:16" x14ac:dyDescent="0.25">
      <c r="P1334" s="34"/>
    </row>
    <row r="1335" spans="16:16" x14ac:dyDescent="0.25">
      <c r="P1335" s="34"/>
    </row>
    <row r="1336" spans="16:16" x14ac:dyDescent="0.25">
      <c r="P1336" s="34"/>
    </row>
    <row r="1337" spans="16:16" x14ac:dyDescent="0.25">
      <c r="P1337" s="34"/>
    </row>
    <row r="1338" spans="16:16" x14ac:dyDescent="0.25">
      <c r="P1338" s="34"/>
    </row>
    <row r="1339" spans="16:16" x14ac:dyDescent="0.25">
      <c r="P1339" s="34"/>
    </row>
    <row r="1340" spans="16:16" x14ac:dyDescent="0.25">
      <c r="P1340" s="34"/>
    </row>
    <row r="1341" spans="16:16" x14ac:dyDescent="0.25">
      <c r="P1341" s="34"/>
    </row>
    <row r="1342" spans="16:16" x14ac:dyDescent="0.25">
      <c r="P1342" s="34"/>
    </row>
    <row r="1343" spans="16:16" x14ac:dyDescent="0.25">
      <c r="P1343" s="34"/>
    </row>
    <row r="1344" spans="16:16" x14ac:dyDescent="0.25">
      <c r="P1344" s="34"/>
    </row>
    <row r="1345" spans="16:16" x14ac:dyDescent="0.25">
      <c r="P1345" s="34"/>
    </row>
    <row r="1346" spans="16:16" x14ac:dyDescent="0.25">
      <c r="P1346" s="34"/>
    </row>
    <row r="1347" spans="16:16" x14ac:dyDescent="0.25">
      <c r="P1347" s="34"/>
    </row>
    <row r="1348" spans="16:16" x14ac:dyDescent="0.25">
      <c r="P1348" s="34"/>
    </row>
    <row r="1349" spans="16:16" x14ac:dyDescent="0.25">
      <c r="P1349" s="34"/>
    </row>
    <row r="1350" spans="16:16" x14ac:dyDescent="0.25">
      <c r="P1350" s="34"/>
    </row>
    <row r="1351" spans="16:16" x14ac:dyDescent="0.25">
      <c r="P1351" s="34"/>
    </row>
    <row r="1352" spans="16:16" x14ac:dyDescent="0.25">
      <c r="P1352" s="34"/>
    </row>
    <row r="1353" spans="16:16" x14ac:dyDescent="0.25">
      <c r="P1353" s="34"/>
    </row>
    <row r="1354" spans="16:16" x14ac:dyDescent="0.25">
      <c r="P1354" s="34"/>
    </row>
    <row r="1355" spans="16:16" x14ac:dyDescent="0.25">
      <c r="P1355" s="34"/>
    </row>
    <row r="1356" spans="16:16" x14ac:dyDescent="0.25">
      <c r="P1356" s="34"/>
    </row>
    <row r="1357" spans="16:16" x14ac:dyDescent="0.25">
      <c r="P1357" s="34"/>
    </row>
    <row r="1358" spans="16:16" x14ac:dyDescent="0.25">
      <c r="P1358" s="34"/>
    </row>
    <row r="1359" spans="16:16" x14ac:dyDescent="0.25">
      <c r="P1359" s="34"/>
    </row>
    <row r="1360" spans="16:16" x14ac:dyDescent="0.25">
      <c r="P1360" s="34"/>
    </row>
    <row r="1361" spans="16:16" x14ac:dyDescent="0.25">
      <c r="P1361" s="34"/>
    </row>
    <row r="1362" spans="16:16" x14ac:dyDescent="0.25">
      <c r="P1362" s="34"/>
    </row>
    <row r="1363" spans="16:16" x14ac:dyDescent="0.25">
      <c r="P1363" s="34"/>
    </row>
    <row r="1364" spans="16:16" x14ac:dyDescent="0.25">
      <c r="P1364" s="34"/>
    </row>
    <row r="1365" spans="16:16" x14ac:dyDescent="0.25">
      <c r="P1365" s="34"/>
    </row>
    <row r="1366" spans="16:16" x14ac:dyDescent="0.25">
      <c r="P1366" s="34"/>
    </row>
    <row r="1367" spans="16:16" x14ac:dyDescent="0.25">
      <c r="P1367" s="34"/>
    </row>
    <row r="1368" spans="16:16" x14ac:dyDescent="0.25">
      <c r="P1368" s="34"/>
    </row>
    <row r="1369" spans="16:16" x14ac:dyDescent="0.25">
      <c r="P1369" s="34"/>
    </row>
    <row r="1370" spans="16:16" x14ac:dyDescent="0.25">
      <c r="P1370" s="34"/>
    </row>
    <row r="1371" spans="16:16" x14ac:dyDescent="0.25">
      <c r="P1371" s="34"/>
    </row>
    <row r="1372" spans="16:16" x14ac:dyDescent="0.25">
      <c r="P1372" s="34"/>
    </row>
    <row r="1373" spans="16:16" x14ac:dyDescent="0.25">
      <c r="P1373" s="34"/>
    </row>
    <row r="1374" spans="16:16" x14ac:dyDescent="0.25">
      <c r="P1374" s="34"/>
    </row>
    <row r="1375" spans="16:16" x14ac:dyDescent="0.25">
      <c r="P1375" s="34"/>
    </row>
    <row r="1376" spans="16:16" x14ac:dyDescent="0.25">
      <c r="P1376" s="34"/>
    </row>
    <row r="1377" spans="16:16" x14ac:dyDescent="0.25">
      <c r="P1377" s="34"/>
    </row>
    <row r="1378" spans="16:16" x14ac:dyDescent="0.25">
      <c r="P1378" s="34"/>
    </row>
    <row r="1379" spans="16:16" x14ac:dyDescent="0.25">
      <c r="P1379" s="34"/>
    </row>
    <row r="1380" spans="16:16" x14ac:dyDescent="0.25">
      <c r="P1380" s="34"/>
    </row>
    <row r="1381" spans="16:16" x14ac:dyDescent="0.25">
      <c r="P1381" s="34"/>
    </row>
    <row r="1382" spans="16:16" x14ac:dyDescent="0.25">
      <c r="P1382" s="34"/>
    </row>
    <row r="1383" spans="16:16" x14ac:dyDescent="0.25">
      <c r="P1383" s="34"/>
    </row>
    <row r="1384" spans="16:16" x14ac:dyDescent="0.25">
      <c r="P1384" s="34"/>
    </row>
    <row r="1385" spans="16:16" x14ac:dyDescent="0.25">
      <c r="P1385" s="34"/>
    </row>
    <row r="1386" spans="16:16" x14ac:dyDescent="0.25">
      <c r="P1386" s="34"/>
    </row>
    <row r="1387" spans="16:16" x14ac:dyDescent="0.25">
      <c r="P1387" s="34"/>
    </row>
    <row r="1388" spans="16:16" x14ac:dyDescent="0.25">
      <c r="P1388" s="34"/>
    </row>
    <row r="1389" spans="16:16" x14ac:dyDescent="0.25">
      <c r="P1389" s="34"/>
    </row>
    <row r="1390" spans="16:16" x14ac:dyDescent="0.25">
      <c r="P1390" s="34"/>
    </row>
    <row r="1391" spans="16:16" x14ac:dyDescent="0.25">
      <c r="P1391" s="34"/>
    </row>
    <row r="1392" spans="16:16" x14ac:dyDescent="0.25">
      <c r="P1392" s="34"/>
    </row>
    <row r="1393" spans="16:16" x14ac:dyDescent="0.25">
      <c r="P1393" s="34"/>
    </row>
    <row r="1394" spans="16:16" x14ac:dyDescent="0.25">
      <c r="P1394" s="34"/>
    </row>
    <row r="1395" spans="16:16" x14ac:dyDescent="0.25">
      <c r="P1395" s="34"/>
    </row>
    <row r="1396" spans="16:16" x14ac:dyDescent="0.25">
      <c r="P1396" s="34"/>
    </row>
    <row r="1397" spans="16:16" x14ac:dyDescent="0.25">
      <c r="P1397" s="34"/>
    </row>
    <row r="1398" spans="16:16" x14ac:dyDescent="0.25">
      <c r="P1398" s="34"/>
    </row>
    <row r="1399" spans="16:16" x14ac:dyDescent="0.25">
      <c r="P1399" s="34"/>
    </row>
    <row r="1400" spans="16:16" x14ac:dyDescent="0.25">
      <c r="P1400" s="34"/>
    </row>
    <row r="1401" spans="16:16" x14ac:dyDescent="0.25">
      <c r="P1401" s="34"/>
    </row>
    <row r="1402" spans="16:16" x14ac:dyDescent="0.25">
      <c r="P1402" s="34"/>
    </row>
    <row r="1403" spans="16:16" x14ac:dyDescent="0.25">
      <c r="P1403" s="34"/>
    </row>
    <row r="1404" spans="16:16" x14ac:dyDescent="0.25">
      <c r="P1404" s="34"/>
    </row>
    <row r="1405" spans="16:16" x14ac:dyDescent="0.25">
      <c r="P1405" s="34"/>
    </row>
    <row r="1406" spans="16:16" x14ac:dyDescent="0.25">
      <c r="P1406" s="34"/>
    </row>
    <row r="1407" spans="16:16" x14ac:dyDescent="0.25">
      <c r="P1407" s="34"/>
    </row>
    <row r="1408" spans="16:16" x14ac:dyDescent="0.25">
      <c r="P1408" s="34"/>
    </row>
    <row r="1409" spans="16:16" x14ac:dyDescent="0.25">
      <c r="P1409" s="34"/>
    </row>
    <row r="1410" spans="16:16" x14ac:dyDescent="0.25">
      <c r="P1410" s="34"/>
    </row>
    <row r="1411" spans="16:16" x14ac:dyDescent="0.25">
      <c r="P1411" s="34"/>
    </row>
    <row r="1412" spans="16:16" x14ac:dyDescent="0.25">
      <c r="P1412" s="34"/>
    </row>
    <row r="1413" spans="16:16" x14ac:dyDescent="0.25">
      <c r="P1413" s="34"/>
    </row>
    <row r="1414" spans="16:16" x14ac:dyDescent="0.25">
      <c r="P1414" s="34"/>
    </row>
    <row r="1415" spans="16:16" x14ac:dyDescent="0.25">
      <c r="P1415" s="34"/>
    </row>
    <row r="1416" spans="16:16" x14ac:dyDescent="0.25">
      <c r="P1416" s="34"/>
    </row>
    <row r="1417" spans="16:16" x14ac:dyDescent="0.25">
      <c r="P1417" s="34"/>
    </row>
    <row r="1418" spans="16:16" x14ac:dyDescent="0.25">
      <c r="P1418" s="34"/>
    </row>
    <row r="1419" spans="16:16" x14ac:dyDescent="0.25">
      <c r="P1419" s="34"/>
    </row>
    <row r="1420" spans="16:16" x14ac:dyDescent="0.25">
      <c r="P1420" s="34"/>
    </row>
    <row r="1421" spans="16:16" x14ac:dyDescent="0.25">
      <c r="P1421" s="34"/>
    </row>
    <row r="1422" spans="16:16" x14ac:dyDescent="0.25">
      <c r="P1422" s="34"/>
    </row>
    <row r="1423" spans="16:16" x14ac:dyDescent="0.25">
      <c r="P1423" s="34"/>
    </row>
    <row r="1424" spans="16:16" x14ac:dyDescent="0.25">
      <c r="P1424" s="34"/>
    </row>
    <row r="1425" spans="16:16" x14ac:dyDescent="0.25">
      <c r="P1425" s="34"/>
    </row>
    <row r="1426" spans="16:16" x14ac:dyDescent="0.25">
      <c r="P1426" s="34"/>
    </row>
    <row r="1427" spans="16:16" x14ac:dyDescent="0.25">
      <c r="P1427" s="34"/>
    </row>
    <row r="1428" spans="16:16" x14ac:dyDescent="0.25">
      <c r="P1428" s="34"/>
    </row>
    <row r="1429" spans="16:16" x14ac:dyDescent="0.25">
      <c r="P1429" s="34"/>
    </row>
    <row r="1430" spans="16:16" x14ac:dyDescent="0.25">
      <c r="P1430" s="34"/>
    </row>
    <row r="1431" spans="16:16" x14ac:dyDescent="0.25">
      <c r="P1431" s="34"/>
    </row>
    <row r="1432" spans="16:16" x14ac:dyDescent="0.25">
      <c r="P1432" s="34"/>
    </row>
    <row r="1433" spans="16:16" x14ac:dyDescent="0.25">
      <c r="P1433" s="34"/>
    </row>
    <row r="1434" spans="16:16" x14ac:dyDescent="0.25">
      <c r="P1434" s="34"/>
    </row>
    <row r="1435" spans="16:16" x14ac:dyDescent="0.25">
      <c r="P1435" s="34"/>
    </row>
    <row r="1436" spans="16:16" x14ac:dyDescent="0.25">
      <c r="P1436" s="34"/>
    </row>
    <row r="1437" spans="16:16" x14ac:dyDescent="0.25">
      <c r="P1437" s="34"/>
    </row>
    <row r="1438" spans="16:16" x14ac:dyDescent="0.25">
      <c r="P1438" s="34"/>
    </row>
    <row r="1439" spans="16:16" x14ac:dyDescent="0.25">
      <c r="P1439" s="34"/>
    </row>
    <row r="1440" spans="16:16" x14ac:dyDescent="0.25">
      <c r="P1440" s="34"/>
    </row>
    <row r="1441" spans="16:16" x14ac:dyDescent="0.25">
      <c r="P1441" s="34"/>
    </row>
    <row r="1442" spans="16:16" x14ac:dyDescent="0.25">
      <c r="P1442" s="34"/>
    </row>
    <row r="1443" spans="16:16" x14ac:dyDescent="0.25">
      <c r="P1443" s="34"/>
    </row>
    <row r="1444" spans="16:16" x14ac:dyDescent="0.25">
      <c r="P1444" s="34"/>
    </row>
    <row r="1445" spans="16:16" x14ac:dyDescent="0.25">
      <c r="P1445" s="34"/>
    </row>
    <row r="1446" spans="16:16" x14ac:dyDescent="0.25">
      <c r="P1446" s="34"/>
    </row>
    <row r="1447" spans="16:16" x14ac:dyDescent="0.25">
      <c r="P1447" s="34"/>
    </row>
    <row r="1448" spans="16:16" x14ac:dyDescent="0.25">
      <c r="P1448" s="34"/>
    </row>
    <row r="1449" spans="16:16" x14ac:dyDescent="0.25">
      <c r="P1449" s="34"/>
    </row>
    <row r="1450" spans="16:16" x14ac:dyDescent="0.25">
      <c r="P1450" s="34"/>
    </row>
    <row r="1451" spans="16:16" x14ac:dyDescent="0.25">
      <c r="P1451" s="34"/>
    </row>
    <row r="1452" spans="16:16" x14ac:dyDescent="0.25">
      <c r="P1452" s="34"/>
    </row>
    <row r="1453" spans="16:16" x14ac:dyDescent="0.25">
      <c r="P1453" s="34"/>
    </row>
    <row r="1454" spans="16:16" x14ac:dyDescent="0.25">
      <c r="P1454" s="34"/>
    </row>
    <row r="1455" spans="16:16" x14ac:dyDescent="0.25">
      <c r="P1455" s="34"/>
    </row>
    <row r="1456" spans="16:16" x14ac:dyDescent="0.25">
      <c r="P1456" s="34"/>
    </row>
    <row r="1457" spans="16:16" x14ac:dyDescent="0.25">
      <c r="P1457" s="34"/>
    </row>
    <row r="1458" spans="16:16" x14ac:dyDescent="0.25">
      <c r="P1458" s="34"/>
    </row>
    <row r="1459" spans="16:16" x14ac:dyDescent="0.25">
      <c r="P1459" s="34"/>
    </row>
    <row r="1460" spans="16:16" x14ac:dyDescent="0.25">
      <c r="P1460" s="34"/>
    </row>
    <row r="1461" spans="16:16" x14ac:dyDescent="0.25">
      <c r="P1461" s="34"/>
    </row>
    <row r="1462" spans="16:16" x14ac:dyDescent="0.25">
      <c r="P1462" s="34"/>
    </row>
    <row r="1463" spans="16:16" x14ac:dyDescent="0.25">
      <c r="P1463" s="34"/>
    </row>
    <row r="1464" spans="16:16" x14ac:dyDescent="0.25">
      <c r="P1464" s="34"/>
    </row>
    <row r="1465" spans="16:16" x14ac:dyDescent="0.25">
      <c r="P1465" s="34"/>
    </row>
    <row r="1466" spans="16:16" x14ac:dyDescent="0.25">
      <c r="P1466" s="34"/>
    </row>
    <row r="1467" spans="16:16" x14ac:dyDescent="0.25">
      <c r="P1467" s="34"/>
    </row>
    <row r="1468" spans="16:16" x14ac:dyDescent="0.25">
      <c r="P1468" s="34"/>
    </row>
    <row r="1469" spans="16:16" x14ac:dyDescent="0.25">
      <c r="P1469" s="34"/>
    </row>
    <row r="1470" spans="16:16" x14ac:dyDescent="0.25">
      <c r="P1470" s="34"/>
    </row>
    <row r="1471" spans="16:16" x14ac:dyDescent="0.25">
      <c r="P1471" s="34"/>
    </row>
    <row r="1472" spans="16:16" x14ac:dyDescent="0.25">
      <c r="P1472" s="34"/>
    </row>
    <row r="1473" spans="16:16" x14ac:dyDescent="0.25">
      <c r="P1473" s="34"/>
    </row>
    <row r="1474" spans="16:16" x14ac:dyDescent="0.25">
      <c r="P1474" s="34"/>
    </row>
  </sheetData>
  <sheetProtection sheet="1" objects="1" scenarios="1"/>
  <autoFilter ref="A600:AH638"/>
  <sortState ref="A479:A482">
    <sortCondition ref="A479"/>
  </sortState>
  <mergeCells count="31">
    <mergeCell ref="H448:H450"/>
    <mergeCell ref="K448:L450"/>
    <mergeCell ref="I448:J450"/>
    <mergeCell ref="K458:L458"/>
    <mergeCell ref="I457:J457"/>
    <mergeCell ref="I458:J458"/>
    <mergeCell ref="K456:L456"/>
    <mergeCell ref="I451:J451"/>
    <mergeCell ref="I452:J452"/>
    <mergeCell ref="K457:L457"/>
    <mergeCell ref="R18:R19"/>
    <mergeCell ref="R20:R22"/>
    <mergeCell ref="R23:R25"/>
    <mergeCell ref="K451:L451"/>
    <mergeCell ref="K452:L452"/>
    <mergeCell ref="A490:B490"/>
    <mergeCell ref="A502:B502"/>
    <mergeCell ref="Z107:Z132"/>
    <mergeCell ref="Z29:Z54"/>
    <mergeCell ref="Z55:Z80"/>
    <mergeCell ref="Z81:Z106"/>
    <mergeCell ref="Z133:Z158"/>
    <mergeCell ref="I455:J455"/>
    <mergeCell ref="I456:J456"/>
    <mergeCell ref="Z159:Z184"/>
    <mergeCell ref="Z185:Z210"/>
    <mergeCell ref="K455:L455"/>
    <mergeCell ref="K453:L453"/>
    <mergeCell ref="K454:L454"/>
    <mergeCell ref="I453:J453"/>
    <mergeCell ref="I454:J454"/>
  </mergeCells>
  <conditionalFormatting sqref="B255:B258">
    <cfRule type="dataBar" priority="21">
      <dataBar>
        <cfvo type="min"/>
        <cfvo type="max"/>
        <color rgb="FF63C384"/>
      </dataBar>
      <extLst>
        <ext xmlns:x14="http://schemas.microsoft.com/office/spreadsheetml/2009/9/main" uri="{B025F937-C7B1-47D3-B67F-A62EFF666E3E}">
          <x14:id>{FF7AD485-513A-4CBF-9DA0-0AA073FD62B4}</x14:id>
        </ext>
      </extLst>
    </cfRule>
  </conditionalFormatting>
  <conditionalFormatting sqref="A254">
    <cfRule type="colorScale" priority="20">
      <colorScale>
        <cfvo type="min"/>
        <cfvo type="percentile" val="50"/>
        <cfvo type="max"/>
        <color rgb="FFF8696B"/>
        <color rgb="FFFFEB84"/>
        <color rgb="FF63BE7B"/>
      </colorScale>
    </cfRule>
  </conditionalFormatting>
  <conditionalFormatting sqref="A254">
    <cfRule type="iconSet" priority="18">
      <iconSet iconSet="3TrafficLights2">
        <cfvo type="percent" val="0"/>
        <cfvo type="percent" val="33"/>
        <cfvo type="percent" val="67"/>
      </iconSet>
    </cfRule>
  </conditionalFormatting>
  <conditionalFormatting sqref="A254">
    <cfRule type="dataBar" priority="19">
      <dataBar>
        <cfvo type="min"/>
        <cfvo type="max"/>
        <color rgb="FF63C384"/>
      </dataBar>
      <extLst>
        <ext xmlns:x14="http://schemas.microsoft.com/office/spreadsheetml/2009/9/main" uri="{B025F937-C7B1-47D3-B67F-A62EFF666E3E}">
          <x14:id>{3FA8CD3C-164A-4A74-85A2-DFD6D4D5FEB2}</x14:id>
        </ext>
      </extLst>
    </cfRule>
  </conditionalFormatting>
  <conditionalFormatting sqref="B254">
    <cfRule type="dataBar" priority="16">
      <dataBar>
        <cfvo type="min"/>
        <cfvo type="max"/>
        <color rgb="FF63C384"/>
      </dataBar>
      <extLst>
        <ext xmlns:x14="http://schemas.microsoft.com/office/spreadsheetml/2009/9/main" uri="{B025F937-C7B1-47D3-B67F-A62EFF666E3E}">
          <x14:id>{24FF04B0-C98E-4636-8720-C4D033363186}</x14:id>
        </ext>
      </extLst>
    </cfRule>
  </conditionalFormatting>
  <conditionalFormatting sqref="A255">
    <cfRule type="colorScale" priority="15">
      <colorScale>
        <cfvo type="min"/>
        <cfvo type="percentile" val="50"/>
        <cfvo type="max"/>
        <color rgb="FFF8696B"/>
        <color rgb="FFFFEB84"/>
        <color rgb="FF63BE7B"/>
      </colorScale>
    </cfRule>
  </conditionalFormatting>
  <conditionalFormatting sqref="A255:A258">
    <cfRule type="iconSet" priority="14">
      <iconSet>
        <cfvo type="percent" val="0"/>
        <cfvo type="percent" val="33"/>
        <cfvo type="percent" val="67"/>
      </iconSet>
    </cfRule>
  </conditionalFormatting>
  <conditionalFormatting sqref="A255:A258">
    <cfRule type="colorScale" priority="12">
      <colorScale>
        <cfvo type="min"/>
        <cfvo type="percentile" val="50"/>
        <cfvo type="max"/>
        <color rgb="FFF8696B"/>
        <color rgb="FFFFEB84"/>
        <color rgb="FF63BE7B"/>
      </colorScale>
    </cfRule>
    <cfRule type="colorScale" priority="13">
      <colorScale>
        <cfvo type="min"/>
        <cfvo type="percentile" val="50"/>
        <cfvo type="max"/>
        <color rgb="FFF8696B"/>
        <color rgb="FFFFEB84"/>
        <color rgb="FF63BE7B"/>
      </colorScale>
    </cfRule>
  </conditionalFormatting>
  <conditionalFormatting sqref="B461:B464">
    <cfRule type="dataBar" priority="11">
      <dataBar>
        <cfvo type="min"/>
        <cfvo type="max"/>
        <color rgb="FF63C384"/>
      </dataBar>
      <extLst>
        <ext xmlns:x14="http://schemas.microsoft.com/office/spreadsheetml/2009/9/main" uri="{B025F937-C7B1-47D3-B67F-A62EFF666E3E}">
          <x14:id>{573B510A-0D9F-47CE-8536-B6A165E81D68}</x14:id>
        </ext>
      </extLst>
    </cfRule>
  </conditionalFormatting>
  <conditionalFormatting sqref="A460">
    <cfRule type="colorScale" priority="10">
      <colorScale>
        <cfvo type="min"/>
        <cfvo type="percentile" val="50"/>
        <cfvo type="max"/>
        <color rgb="FFF8696B"/>
        <color rgb="FFFFEB84"/>
        <color rgb="FF63BE7B"/>
      </colorScale>
    </cfRule>
  </conditionalFormatting>
  <conditionalFormatting sqref="A460">
    <cfRule type="iconSet" priority="8">
      <iconSet iconSet="3TrafficLights2">
        <cfvo type="percent" val="0"/>
        <cfvo type="percent" val="33"/>
        <cfvo type="percent" val="67"/>
      </iconSet>
    </cfRule>
  </conditionalFormatting>
  <conditionalFormatting sqref="A460">
    <cfRule type="dataBar" priority="9">
      <dataBar>
        <cfvo type="min"/>
        <cfvo type="max"/>
        <color rgb="FF63C384"/>
      </dataBar>
      <extLst>
        <ext xmlns:x14="http://schemas.microsoft.com/office/spreadsheetml/2009/9/main" uri="{B025F937-C7B1-47D3-B67F-A62EFF666E3E}">
          <x14:id>{2D417BAC-100E-41A0-9CD7-3F06219DF639}</x14:id>
        </ext>
      </extLst>
    </cfRule>
  </conditionalFormatting>
  <conditionalFormatting sqref="B460">
    <cfRule type="dataBar" priority="6">
      <dataBar>
        <cfvo type="min"/>
        <cfvo type="max"/>
        <color rgb="FF63C384"/>
      </dataBar>
      <extLst>
        <ext xmlns:x14="http://schemas.microsoft.com/office/spreadsheetml/2009/9/main" uri="{B025F937-C7B1-47D3-B67F-A62EFF666E3E}">
          <x14:id>{A3FB5A36-EDE6-4A9B-AE08-2DC4D9F0C10F}</x14:id>
        </ext>
      </extLst>
    </cfRule>
  </conditionalFormatting>
  <conditionalFormatting sqref="A461">
    <cfRule type="colorScale" priority="5">
      <colorScale>
        <cfvo type="min"/>
        <cfvo type="percentile" val="50"/>
        <cfvo type="max"/>
        <color rgb="FFF8696B"/>
        <color rgb="FFFFEB84"/>
        <color rgb="FF63BE7B"/>
      </colorScale>
    </cfRule>
  </conditionalFormatting>
  <conditionalFormatting sqref="A461:A464">
    <cfRule type="iconSet" priority="4">
      <iconSet>
        <cfvo type="percent" val="0"/>
        <cfvo type="percent" val="33"/>
        <cfvo type="percent" val="67"/>
      </iconSet>
    </cfRule>
  </conditionalFormatting>
  <conditionalFormatting sqref="A461:A464">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conditionalFormatting sqref="C461:C464">
    <cfRule type="dataBar" priority="1">
      <dataBar>
        <cfvo type="min"/>
        <cfvo type="max"/>
        <color rgb="FF63C384"/>
      </dataBar>
      <extLst>
        <ext xmlns:x14="http://schemas.microsoft.com/office/spreadsheetml/2009/9/main" uri="{B025F937-C7B1-47D3-B67F-A62EFF666E3E}">
          <x14:id>{11FF2DCC-D193-4476-B4EB-3DD8A1F2E158}</x14:id>
        </ext>
      </extLst>
    </cfRule>
  </conditionalFormatting>
  <dataValidations disablePrompts="1" count="6">
    <dataValidation type="list" allowBlank="1" showInputMessage="1" showErrorMessage="1" sqref="A451:A458">
      <formula1>$B$220:$B$250</formula1>
    </dataValidation>
    <dataValidation type="list" allowBlank="1" showInputMessage="1" showErrorMessage="1" sqref="H451:I451 H457:I457 H455:I455 H453:I453 K451 K455 K453 K457">
      <formula1>$A$254:$A$258</formula1>
    </dataValidation>
    <dataValidation type="list" allowBlank="1" showInputMessage="1" showErrorMessage="1" sqref="D452:D457">
      <formula1>$H$203</formula1>
    </dataValidation>
    <dataValidation type="list" allowBlank="1" showInputMessage="1" showErrorMessage="1" sqref="H222 H229 H238 H244">
      <formula1>$C$3:$C$6</formula1>
    </dataValidation>
    <dataValidation type="list" allowBlank="1" showInputMessage="1" showErrorMessage="1" sqref="I222 I229 I244">
      <formula1>INDIRECT($H$222)</formula1>
    </dataValidation>
    <dataValidation type="list" allowBlank="1" showInputMessage="1" showErrorMessage="1" sqref="I238">
      <formula1>INDIRECT($H$238)</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FF7AD485-513A-4CBF-9DA0-0AA073FD62B4}">
            <x14:dataBar minLength="0" maxLength="100" gradient="0">
              <x14:cfvo type="autoMin"/>
              <x14:cfvo type="autoMax"/>
              <x14:negativeFillColor rgb="FFFF0000"/>
              <x14:axisColor rgb="FF000000"/>
            </x14:dataBar>
          </x14:cfRule>
          <xm:sqref>B255:B258</xm:sqref>
        </x14:conditionalFormatting>
        <x14:conditionalFormatting xmlns:xm="http://schemas.microsoft.com/office/excel/2006/main">
          <x14:cfRule type="dataBar" id="{3FA8CD3C-164A-4A74-85A2-DFD6D4D5FEB2}">
            <x14:dataBar minLength="0" maxLength="100" gradient="0">
              <x14:cfvo type="autoMin"/>
              <x14:cfvo type="autoMax"/>
              <x14:negativeFillColor rgb="FFFF0000"/>
              <x14:axisColor rgb="FF000000"/>
            </x14:dataBar>
          </x14:cfRule>
          <xm:sqref>A254</xm:sqref>
        </x14:conditionalFormatting>
        <x14:conditionalFormatting xmlns:xm="http://schemas.microsoft.com/office/excel/2006/main">
          <x14:cfRule type="dataBar" id="{24FF04B0-C98E-4636-8720-C4D033363186}">
            <x14:dataBar minLength="0" maxLength="100" gradient="0">
              <x14:cfvo type="autoMin"/>
              <x14:cfvo type="autoMax"/>
              <x14:negativeFillColor rgb="FFFF0000"/>
              <x14:axisColor rgb="FF000000"/>
            </x14:dataBar>
          </x14:cfRule>
          <xm:sqref>B254</xm:sqref>
        </x14:conditionalFormatting>
        <x14:conditionalFormatting xmlns:xm="http://schemas.microsoft.com/office/excel/2006/main">
          <x14:cfRule type="dataBar" id="{573B510A-0D9F-47CE-8536-B6A165E81D68}">
            <x14:dataBar minLength="0" maxLength="100" gradient="0">
              <x14:cfvo type="autoMin"/>
              <x14:cfvo type="autoMax"/>
              <x14:negativeFillColor rgb="FFFF0000"/>
              <x14:axisColor rgb="FF000000"/>
            </x14:dataBar>
          </x14:cfRule>
          <xm:sqref>B461:B464</xm:sqref>
        </x14:conditionalFormatting>
        <x14:conditionalFormatting xmlns:xm="http://schemas.microsoft.com/office/excel/2006/main">
          <x14:cfRule type="dataBar" id="{2D417BAC-100E-41A0-9CD7-3F06219DF639}">
            <x14:dataBar minLength="0" maxLength="100" gradient="0">
              <x14:cfvo type="autoMin"/>
              <x14:cfvo type="autoMax"/>
              <x14:negativeFillColor rgb="FFFF0000"/>
              <x14:axisColor rgb="FF000000"/>
            </x14:dataBar>
          </x14:cfRule>
          <xm:sqref>A460</xm:sqref>
        </x14:conditionalFormatting>
        <x14:conditionalFormatting xmlns:xm="http://schemas.microsoft.com/office/excel/2006/main">
          <x14:cfRule type="dataBar" id="{A3FB5A36-EDE6-4A9B-AE08-2DC4D9F0C10F}">
            <x14:dataBar minLength="0" maxLength="100" gradient="0">
              <x14:cfvo type="autoMin"/>
              <x14:cfvo type="autoMax"/>
              <x14:negativeFillColor rgb="FFFF0000"/>
              <x14:axisColor rgb="FF000000"/>
            </x14:dataBar>
          </x14:cfRule>
          <xm:sqref>B460</xm:sqref>
        </x14:conditionalFormatting>
        <x14:conditionalFormatting xmlns:xm="http://schemas.microsoft.com/office/excel/2006/main">
          <x14:cfRule type="dataBar" id="{11FF2DCC-D193-4476-B4EB-3DD8A1F2E158}">
            <x14:dataBar minLength="0" maxLength="100" gradient="0">
              <x14:cfvo type="autoMin"/>
              <x14:cfvo type="autoMax"/>
              <x14:negativeFillColor rgb="FFFF0000"/>
              <x14:axisColor rgb="FF000000"/>
            </x14:dataBar>
          </x14:cfRule>
          <xm:sqref>C461:C464</xm:sqref>
        </x14:conditionalFormatting>
        <x14:conditionalFormatting xmlns:xm="http://schemas.microsoft.com/office/excel/2006/main">
          <x14:cfRule type="iconSet" priority="17" id="{967C09AD-1D4D-4795-99DC-C88218B6EA1D}">
            <x14:iconSet custom="1">
              <x14:cfvo type="percent">
                <xm:f>0</xm:f>
              </x14:cfvo>
              <x14:cfvo type="num">
                <xm:f>$B$257</xm:f>
              </x14:cfvo>
              <x14:cfvo type="num">
                <xm:f>$B$258</xm:f>
              </x14:cfvo>
              <x14:cfIcon iconSet="3Flags" iconId="0"/>
              <x14:cfIcon iconSet="3Flags" iconId="1"/>
              <x14:cfIcon iconSet="3Flags" iconId="2"/>
            </x14:iconSet>
          </x14:cfRule>
          <xm:sqref>A254</xm:sqref>
        </x14:conditionalFormatting>
        <x14:conditionalFormatting xmlns:xm="http://schemas.microsoft.com/office/excel/2006/main">
          <x14:cfRule type="iconSet" priority="7" id="{A9769F51-5B09-4DC4-8A94-374E67959C81}">
            <x14:iconSet custom="1">
              <x14:cfvo type="percent">
                <xm:f>0</xm:f>
              </x14:cfvo>
              <x14:cfvo type="num">
                <xm:f>$B$257</xm:f>
              </x14:cfvo>
              <x14:cfvo type="num">
                <xm:f>$B$258</xm:f>
              </x14:cfvo>
              <x14:cfIcon iconSet="3Flags" iconId="0"/>
              <x14:cfIcon iconSet="3Flags" iconId="1"/>
              <x14:cfIcon iconSet="3Flags" iconId="2"/>
            </x14:iconSet>
          </x14:cfRule>
          <xm:sqref>A460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FFCC"/>
    <pageSetUpPr fitToPage="1"/>
  </sheetPr>
  <dimension ref="A1:XFC66"/>
  <sheetViews>
    <sheetView showGridLines="0" tabSelected="1" topLeftCell="A2" zoomScale="81" zoomScaleNormal="81" zoomScaleSheetLayoutView="100" workbookViewId="0">
      <selection activeCell="J16" sqref="J16:S17"/>
    </sheetView>
  </sheetViews>
  <sheetFormatPr baseColWidth="10" defaultColWidth="0" defaultRowHeight="15" zeroHeight="1" x14ac:dyDescent="0.25"/>
  <cols>
    <col min="1" max="1" width="11.42578125" style="79" customWidth="1"/>
    <col min="2" max="2" width="14" style="79" customWidth="1"/>
    <col min="3" max="4" width="11.42578125" style="79" customWidth="1"/>
    <col min="5" max="5" width="12.5703125" style="79" customWidth="1"/>
    <col min="6" max="6" width="17.42578125" style="79" bestFit="1" customWidth="1"/>
    <col min="7" max="7" width="11.42578125" style="79" customWidth="1"/>
    <col min="8" max="8" width="13.85546875" style="79" customWidth="1"/>
    <col min="9" max="9" width="13.42578125" style="79" customWidth="1"/>
    <col min="10" max="10" width="9.85546875" style="79" customWidth="1"/>
    <col min="11" max="12" width="11.140625" style="79" customWidth="1"/>
    <col min="13" max="13" width="11.5703125" style="79" customWidth="1"/>
    <col min="14" max="14" width="12" style="79" customWidth="1"/>
    <col min="15" max="15" width="11.85546875" style="79" customWidth="1"/>
    <col min="16" max="16" width="12.7109375" style="79" customWidth="1"/>
    <col min="17" max="19" width="19.7109375" style="79" customWidth="1"/>
    <col min="20" max="16383" width="11.42578125" style="79" hidden="1"/>
    <col min="16384" max="16384" width="0.7109375" style="79" customWidth="1"/>
  </cols>
  <sheetData>
    <row r="1" spans="1:19" hidden="1" x14ac:dyDescent="0.25">
      <c r="A1" s="600"/>
      <c r="B1" s="601"/>
      <c r="C1" s="601"/>
      <c r="D1" s="601"/>
      <c r="E1" s="601"/>
      <c r="F1" s="601"/>
      <c r="G1" s="601"/>
      <c r="H1" s="601"/>
      <c r="I1" s="601"/>
      <c r="J1" s="601"/>
      <c r="K1" s="601"/>
      <c r="L1" s="601"/>
      <c r="M1" s="601"/>
      <c r="N1" s="601"/>
      <c r="O1" s="601"/>
      <c r="P1" s="601"/>
      <c r="Q1" s="601"/>
      <c r="R1" s="601"/>
      <c r="S1" s="602"/>
    </row>
    <row r="2" spans="1:19" x14ac:dyDescent="0.25">
      <c r="A2" s="611"/>
      <c r="B2" s="392"/>
      <c r="C2" s="392"/>
      <c r="D2" s="392"/>
      <c r="E2" s="612" t="s">
        <v>420</v>
      </c>
      <c r="F2" s="613"/>
      <c r="G2" s="613"/>
      <c r="H2" s="613"/>
      <c r="I2" s="613"/>
      <c r="J2" s="613"/>
      <c r="K2" s="613"/>
      <c r="L2" s="613"/>
      <c r="M2" s="613"/>
      <c r="N2" s="613"/>
      <c r="O2" s="613"/>
      <c r="P2" s="614"/>
      <c r="Q2" s="615"/>
      <c r="R2" s="615"/>
      <c r="S2" s="616"/>
    </row>
    <row r="3" spans="1:19" x14ac:dyDescent="0.25">
      <c r="A3" s="611"/>
      <c r="B3" s="392"/>
      <c r="C3" s="392"/>
      <c r="D3" s="392"/>
      <c r="E3" s="613"/>
      <c r="F3" s="613"/>
      <c r="G3" s="613"/>
      <c r="H3" s="613"/>
      <c r="I3" s="613"/>
      <c r="J3" s="613"/>
      <c r="K3" s="613"/>
      <c r="L3" s="613"/>
      <c r="M3" s="613"/>
      <c r="N3" s="613"/>
      <c r="O3" s="613"/>
      <c r="P3" s="615"/>
      <c r="Q3" s="615"/>
      <c r="R3" s="615"/>
      <c r="S3" s="616"/>
    </row>
    <row r="4" spans="1:19" ht="18.75" customHeight="1" x14ac:dyDescent="0.25">
      <c r="A4" s="611"/>
      <c r="B4" s="392"/>
      <c r="C4" s="392"/>
      <c r="D4" s="392"/>
      <c r="E4" s="593" t="s">
        <v>422</v>
      </c>
      <c r="F4" s="593"/>
      <c r="G4" s="593"/>
      <c r="H4" s="593"/>
      <c r="I4" s="593"/>
      <c r="J4" s="593"/>
      <c r="K4" s="593"/>
      <c r="L4" s="593"/>
      <c r="M4" s="593"/>
      <c r="N4" s="593"/>
      <c r="O4" s="593"/>
      <c r="P4" s="615"/>
      <c r="Q4" s="615"/>
      <c r="R4" s="615"/>
      <c r="S4" s="616"/>
    </row>
    <row r="5" spans="1:19" ht="22.5" customHeight="1" x14ac:dyDescent="0.25">
      <c r="A5" s="611"/>
      <c r="B5" s="392"/>
      <c r="C5" s="392"/>
      <c r="D5" s="392"/>
      <c r="E5" s="593"/>
      <c r="F5" s="593"/>
      <c r="G5" s="593"/>
      <c r="H5" s="593"/>
      <c r="I5" s="593"/>
      <c r="J5" s="593"/>
      <c r="K5" s="593"/>
      <c r="L5" s="593"/>
      <c r="M5" s="593"/>
      <c r="N5" s="593"/>
      <c r="O5" s="593"/>
      <c r="P5" s="615"/>
      <c r="Q5" s="615"/>
      <c r="R5" s="615"/>
      <c r="S5" s="616"/>
    </row>
    <row r="6" spans="1:19" ht="18" customHeight="1" x14ac:dyDescent="0.25">
      <c r="A6" s="611"/>
      <c r="B6" s="392"/>
      <c r="C6" s="392"/>
      <c r="D6" s="392"/>
      <c r="E6" s="594" t="s">
        <v>53</v>
      </c>
      <c r="F6" s="594"/>
      <c r="G6" s="594"/>
      <c r="H6" s="595" t="s">
        <v>54</v>
      </c>
      <c r="I6" s="595"/>
      <c r="J6" s="597" t="s">
        <v>423</v>
      </c>
      <c r="K6" s="597"/>
      <c r="L6" s="595" t="s">
        <v>56</v>
      </c>
      <c r="M6" s="595"/>
      <c r="N6" s="597" t="s">
        <v>57</v>
      </c>
      <c r="O6" s="597"/>
      <c r="P6" s="615"/>
      <c r="Q6" s="615"/>
      <c r="R6" s="615"/>
      <c r="S6" s="616"/>
    </row>
    <row r="7" spans="1:19" ht="18.75" customHeight="1" x14ac:dyDescent="0.25">
      <c r="A7" s="611"/>
      <c r="B7" s="392"/>
      <c r="C7" s="392"/>
      <c r="D7" s="392"/>
      <c r="E7" s="594"/>
      <c r="F7" s="594"/>
      <c r="G7" s="594"/>
      <c r="H7" s="595" t="s">
        <v>58</v>
      </c>
      <c r="I7" s="595"/>
      <c r="J7" s="596">
        <v>42731</v>
      </c>
      <c r="K7" s="597"/>
      <c r="L7" s="595" t="s">
        <v>59</v>
      </c>
      <c r="M7" s="595"/>
      <c r="N7" s="676" t="s">
        <v>60</v>
      </c>
      <c r="O7" s="676"/>
      <c r="P7" s="615"/>
      <c r="Q7" s="615"/>
      <c r="R7" s="615"/>
      <c r="S7" s="616"/>
    </row>
    <row r="8" spans="1:19" x14ac:dyDescent="0.25">
      <c r="A8" s="521"/>
      <c r="B8" s="522"/>
      <c r="C8" s="522"/>
      <c r="D8" s="522"/>
      <c r="E8" s="522"/>
      <c r="F8" s="522"/>
      <c r="G8" s="522"/>
      <c r="H8" s="522"/>
      <c r="I8" s="522"/>
      <c r="J8" s="522"/>
      <c r="K8" s="522"/>
      <c r="L8" s="522"/>
      <c r="M8" s="522"/>
      <c r="N8" s="522"/>
      <c r="O8" s="522"/>
      <c r="P8" s="615"/>
      <c r="Q8" s="615"/>
      <c r="R8" s="615"/>
      <c r="S8" s="616"/>
    </row>
    <row r="9" spans="1:19" ht="15" customHeight="1" x14ac:dyDescent="0.25">
      <c r="A9" s="492" t="s">
        <v>61</v>
      </c>
      <c r="B9" s="603"/>
      <c r="C9" s="603"/>
      <c r="D9" s="603"/>
      <c r="E9" s="245" t="s">
        <v>62</v>
      </c>
      <c r="F9" s="245" t="s">
        <v>63</v>
      </c>
      <c r="G9" s="245" t="s">
        <v>64</v>
      </c>
      <c r="H9" s="496" t="s">
        <v>65</v>
      </c>
      <c r="I9" s="497"/>
      <c r="J9" s="245" t="s">
        <v>62</v>
      </c>
      <c r="K9" s="245" t="s">
        <v>63</v>
      </c>
      <c r="L9" s="245" t="s">
        <v>64</v>
      </c>
      <c r="M9" s="498" t="s">
        <v>424</v>
      </c>
      <c r="N9" s="606"/>
      <c r="O9" s="606"/>
      <c r="P9" s="607"/>
      <c r="Q9" s="245" t="s">
        <v>62</v>
      </c>
      <c r="R9" s="245" t="s">
        <v>63</v>
      </c>
      <c r="S9" s="71" t="s">
        <v>64</v>
      </c>
    </row>
    <row r="10" spans="1:19" ht="27.75" customHeight="1" thickBot="1" x14ac:dyDescent="0.3">
      <c r="A10" s="604"/>
      <c r="B10" s="605"/>
      <c r="C10" s="605"/>
      <c r="D10" s="605"/>
      <c r="E10" s="173"/>
      <c r="F10" s="173"/>
      <c r="G10" s="173"/>
      <c r="H10" s="496"/>
      <c r="I10" s="497"/>
      <c r="J10" s="173"/>
      <c r="K10" s="173"/>
      <c r="L10" s="173"/>
      <c r="M10" s="608"/>
      <c r="N10" s="609"/>
      <c r="O10" s="609"/>
      <c r="P10" s="610"/>
      <c r="Q10" s="173"/>
      <c r="R10" s="173"/>
      <c r="S10" s="173"/>
    </row>
    <row r="11" spans="1:19" ht="25.5" customHeight="1" thickBot="1" x14ac:dyDescent="0.3">
      <c r="A11" s="479" t="s">
        <v>67</v>
      </c>
      <c r="B11" s="480"/>
      <c r="C11" s="480"/>
      <c r="D11" s="480"/>
      <c r="E11" s="480"/>
      <c r="F11" s="480"/>
      <c r="G11" s="480"/>
      <c r="H11" s="480"/>
      <c r="I11" s="480"/>
      <c r="J11" s="480"/>
      <c r="K11" s="480"/>
      <c r="L11" s="480"/>
      <c r="M11" s="480"/>
      <c r="N11" s="480"/>
      <c r="O11" s="480"/>
      <c r="P11" s="480"/>
      <c r="Q11" s="480"/>
      <c r="R11" s="480"/>
      <c r="S11" s="481"/>
    </row>
    <row r="12" spans="1:19" ht="25.5" customHeight="1" x14ac:dyDescent="0.25">
      <c r="A12" s="455" t="s">
        <v>68</v>
      </c>
      <c r="B12" s="456"/>
      <c r="C12" s="455" t="s">
        <v>69</v>
      </c>
      <c r="D12" s="466"/>
      <c r="E12" s="456"/>
      <c r="F12" s="455" t="s">
        <v>70</v>
      </c>
      <c r="G12" s="466"/>
      <c r="H12" s="456"/>
      <c r="I12" s="455" t="s">
        <v>71</v>
      </c>
      <c r="J12" s="466"/>
      <c r="K12" s="456"/>
      <c r="L12" s="455" t="s">
        <v>72</v>
      </c>
      <c r="M12" s="466"/>
      <c r="N12" s="466"/>
      <c r="O12" s="456"/>
      <c r="P12" s="455" t="s">
        <v>73</v>
      </c>
      <c r="Q12" s="466"/>
      <c r="R12" s="466"/>
      <c r="S12" s="456"/>
    </row>
    <row r="13" spans="1:19" ht="18.75" customHeight="1" thickBot="1" x14ac:dyDescent="0.3">
      <c r="A13" s="587" t="s">
        <v>143</v>
      </c>
      <c r="B13" s="588"/>
      <c r="C13" s="589"/>
      <c r="D13" s="598"/>
      <c r="E13" s="599"/>
      <c r="F13" s="577"/>
      <c r="G13" s="578"/>
      <c r="H13" s="579"/>
      <c r="I13" s="584"/>
      <c r="J13" s="576"/>
      <c r="K13" s="585"/>
      <c r="L13" s="584"/>
      <c r="M13" s="576"/>
      <c r="N13" s="576"/>
      <c r="O13" s="585"/>
      <c r="P13" s="584"/>
      <c r="Q13" s="576"/>
      <c r="R13" s="576"/>
      <c r="S13" s="585"/>
    </row>
    <row r="14" spans="1:19" x14ac:dyDescent="0.25">
      <c r="A14" s="455" t="s">
        <v>74</v>
      </c>
      <c r="B14" s="466"/>
      <c r="C14" s="466"/>
      <c r="D14" s="466"/>
      <c r="E14" s="466"/>
      <c r="F14" s="466"/>
      <c r="G14" s="466"/>
      <c r="H14" s="466"/>
      <c r="I14" s="455" t="s">
        <v>75</v>
      </c>
      <c r="J14" s="466"/>
      <c r="K14" s="466"/>
      <c r="L14" s="466"/>
      <c r="M14" s="466"/>
      <c r="N14" s="466"/>
      <c r="O14" s="466"/>
      <c r="P14" s="466"/>
      <c r="Q14" s="466"/>
      <c r="R14" s="466"/>
      <c r="S14" s="456"/>
    </row>
    <row r="15" spans="1:19" ht="15.75" thickBot="1" x14ac:dyDescent="0.3">
      <c r="A15" s="577"/>
      <c r="B15" s="578"/>
      <c r="C15" s="578"/>
      <c r="D15" s="578"/>
      <c r="E15" s="578"/>
      <c r="F15" s="576"/>
      <c r="G15" s="576"/>
      <c r="H15" s="578"/>
      <c r="I15" s="577" t="s">
        <v>426</v>
      </c>
      <c r="J15" s="578"/>
      <c r="K15" s="578"/>
      <c r="L15" s="578"/>
      <c r="M15" s="578"/>
      <c r="N15" s="578"/>
      <c r="O15" s="578"/>
      <c r="P15" s="578"/>
      <c r="Q15" s="578"/>
      <c r="R15" s="578"/>
      <c r="S15" s="579"/>
    </row>
    <row r="16" spans="1:19" ht="25.5" customHeight="1" x14ac:dyDescent="0.25">
      <c r="A16" s="455" t="s">
        <v>76</v>
      </c>
      <c r="B16" s="466"/>
      <c r="C16" s="466"/>
      <c r="D16" s="466"/>
      <c r="E16" s="466"/>
      <c r="F16" s="455" t="s">
        <v>77</v>
      </c>
      <c r="G16" s="456"/>
      <c r="H16" s="241" t="s">
        <v>78</v>
      </c>
      <c r="I16" s="672" t="s">
        <v>427</v>
      </c>
      <c r="J16" s="674"/>
      <c r="K16" s="674"/>
      <c r="L16" s="674"/>
      <c r="M16" s="674"/>
      <c r="N16" s="674"/>
      <c r="O16" s="674"/>
      <c r="P16" s="674"/>
      <c r="Q16" s="674"/>
      <c r="R16" s="674"/>
      <c r="S16" s="675"/>
    </row>
    <row r="17" spans="1:19" ht="22.5" customHeight="1" thickBot="1" x14ac:dyDescent="0.3">
      <c r="A17" s="580" t="s">
        <v>136</v>
      </c>
      <c r="B17" s="640"/>
      <c r="C17" s="640"/>
      <c r="D17" s="640"/>
      <c r="E17" s="640"/>
      <c r="F17" s="580"/>
      <c r="G17" s="581"/>
      <c r="H17" s="250"/>
      <c r="I17" s="673"/>
      <c r="J17" s="640"/>
      <c r="K17" s="640"/>
      <c r="L17" s="640"/>
      <c r="M17" s="640"/>
      <c r="N17" s="640"/>
      <c r="O17" s="640"/>
      <c r="P17" s="640"/>
      <c r="Q17" s="640"/>
      <c r="R17" s="640"/>
      <c r="S17" s="581"/>
    </row>
    <row r="18" spans="1:19" ht="26.25" customHeight="1" thickBot="1" x14ac:dyDescent="0.3">
      <c r="A18" s="479" t="s">
        <v>428</v>
      </c>
      <c r="B18" s="480"/>
      <c r="C18" s="480"/>
      <c r="D18" s="480"/>
      <c r="E18" s="480"/>
      <c r="F18" s="480"/>
      <c r="G18" s="480"/>
      <c r="H18" s="480"/>
      <c r="I18" s="480"/>
      <c r="J18" s="480"/>
      <c r="K18" s="480"/>
      <c r="L18" s="480"/>
      <c r="M18" s="480"/>
      <c r="N18" s="480"/>
      <c r="O18" s="480"/>
      <c r="P18" s="480"/>
      <c r="Q18" s="480"/>
      <c r="R18" s="480"/>
      <c r="S18" s="481"/>
    </row>
    <row r="19" spans="1:19" ht="14.25" customHeight="1" x14ac:dyDescent="0.25">
      <c r="A19" s="455" t="s">
        <v>80</v>
      </c>
      <c r="B19" s="456"/>
      <c r="C19" s="455" t="s">
        <v>69</v>
      </c>
      <c r="D19" s="466"/>
      <c r="E19" s="456"/>
      <c r="F19" s="455" t="s">
        <v>70</v>
      </c>
      <c r="G19" s="466"/>
      <c r="H19" s="456"/>
      <c r="I19" s="455" t="s">
        <v>71</v>
      </c>
      <c r="J19" s="466"/>
      <c r="K19" s="456"/>
      <c r="L19" s="455" t="s">
        <v>72</v>
      </c>
      <c r="M19" s="466"/>
      <c r="N19" s="466"/>
      <c r="O19" s="456"/>
      <c r="P19" s="455" t="s">
        <v>73</v>
      </c>
      <c r="Q19" s="466"/>
      <c r="R19" s="466"/>
      <c r="S19" s="456"/>
    </row>
    <row r="20" spans="1:19" ht="21.75" customHeight="1" thickBot="1" x14ac:dyDescent="0.3">
      <c r="A20" s="587" t="s">
        <v>143</v>
      </c>
      <c r="B20" s="588"/>
      <c r="C20" s="589"/>
      <c r="D20" s="578"/>
      <c r="E20" s="579"/>
      <c r="F20" s="577"/>
      <c r="G20" s="578"/>
      <c r="H20" s="579"/>
      <c r="I20" s="584" t="s">
        <v>429</v>
      </c>
      <c r="J20" s="576"/>
      <c r="K20" s="585"/>
      <c r="L20" s="584"/>
      <c r="M20" s="576"/>
      <c r="N20" s="576"/>
      <c r="O20" s="585"/>
      <c r="P20" s="577" t="s">
        <v>429</v>
      </c>
      <c r="Q20" s="578"/>
      <c r="R20" s="578"/>
      <c r="S20" s="579"/>
    </row>
    <row r="21" spans="1:19" ht="30" customHeight="1" x14ac:dyDescent="0.25">
      <c r="A21" s="586" t="s">
        <v>81</v>
      </c>
      <c r="B21" s="465"/>
      <c r="C21" s="471"/>
      <c r="D21" s="471"/>
      <c r="E21" s="471"/>
      <c r="F21" s="471"/>
      <c r="G21" s="462" t="s">
        <v>75</v>
      </c>
      <c r="H21" s="471"/>
      <c r="I21" s="466"/>
      <c r="J21" s="466"/>
      <c r="K21" s="466"/>
      <c r="L21" s="466"/>
      <c r="M21" s="456"/>
      <c r="N21" s="466" t="s">
        <v>77</v>
      </c>
      <c r="O21" s="456"/>
      <c r="P21" s="466" t="s">
        <v>78</v>
      </c>
      <c r="Q21" s="456"/>
      <c r="R21" s="455" t="s">
        <v>76</v>
      </c>
      <c r="S21" s="456"/>
    </row>
    <row r="22" spans="1:19" ht="25.5" customHeight="1" thickBot="1" x14ac:dyDescent="0.3">
      <c r="A22" s="575"/>
      <c r="B22" s="576"/>
      <c r="C22" s="576"/>
      <c r="D22" s="576"/>
      <c r="E22" s="576"/>
      <c r="F22" s="576"/>
      <c r="G22" s="584"/>
      <c r="H22" s="576"/>
      <c r="I22" s="576"/>
      <c r="J22" s="576"/>
      <c r="K22" s="576"/>
      <c r="L22" s="576"/>
      <c r="M22" s="585"/>
      <c r="N22" s="582"/>
      <c r="O22" s="583"/>
      <c r="P22" s="582"/>
      <c r="Q22" s="583"/>
      <c r="R22" s="584"/>
      <c r="S22" s="585"/>
    </row>
    <row r="23" spans="1:19" ht="25.5" customHeight="1" x14ac:dyDescent="0.25">
      <c r="A23" s="669" t="s">
        <v>82</v>
      </c>
      <c r="B23" s="670"/>
      <c r="C23" s="670"/>
      <c r="D23" s="670"/>
      <c r="E23" s="670"/>
      <c r="F23" s="670"/>
      <c r="G23" s="670"/>
      <c r="H23" s="670"/>
      <c r="I23" s="670"/>
      <c r="J23" s="670"/>
      <c r="K23" s="670"/>
      <c r="L23" s="670"/>
      <c r="M23" s="670"/>
      <c r="N23" s="670"/>
      <c r="O23" s="670"/>
      <c r="P23" s="670"/>
      <c r="Q23" s="670"/>
      <c r="R23" s="670"/>
      <c r="S23" s="671"/>
    </row>
    <row r="24" spans="1:19" ht="25.5" customHeight="1" thickBot="1" x14ac:dyDescent="0.3">
      <c r="A24" s="179"/>
      <c r="B24" s="180"/>
      <c r="C24" s="180"/>
      <c r="D24" s="180"/>
      <c r="E24" s="180"/>
      <c r="F24" s="180"/>
      <c r="G24" s="180"/>
      <c r="H24" s="180"/>
      <c r="I24" s="180"/>
      <c r="J24" s="180"/>
      <c r="K24" s="180"/>
      <c r="L24" s="180"/>
      <c r="M24" s="180"/>
      <c r="N24" s="180"/>
      <c r="O24" s="592" t="s">
        <v>430</v>
      </c>
      <c r="P24" s="592"/>
      <c r="Q24" s="592"/>
      <c r="R24" s="590" t="s">
        <v>142</v>
      </c>
      <c r="S24" s="591"/>
    </row>
    <row r="25" spans="1:19" ht="18.75" customHeight="1" x14ac:dyDescent="0.25">
      <c r="A25" s="455" t="s">
        <v>80</v>
      </c>
      <c r="B25" s="456"/>
      <c r="C25" s="455" t="s">
        <v>69</v>
      </c>
      <c r="D25" s="466"/>
      <c r="E25" s="456"/>
      <c r="F25" s="455" t="s">
        <v>70</v>
      </c>
      <c r="G25" s="466"/>
      <c r="H25" s="456"/>
      <c r="I25" s="455" t="s">
        <v>71</v>
      </c>
      <c r="J25" s="466"/>
      <c r="K25" s="456"/>
      <c r="L25" s="455" t="s">
        <v>72</v>
      </c>
      <c r="M25" s="466"/>
      <c r="N25" s="466"/>
      <c r="O25" s="456"/>
      <c r="P25" s="455" t="s">
        <v>73</v>
      </c>
      <c r="Q25" s="466"/>
      <c r="R25" s="466"/>
      <c r="S25" s="456"/>
    </row>
    <row r="26" spans="1:19" ht="18" customHeight="1" thickBot="1" x14ac:dyDescent="0.3">
      <c r="A26" s="587" t="s">
        <v>143</v>
      </c>
      <c r="B26" s="588"/>
      <c r="C26" s="589"/>
      <c r="D26" s="578"/>
      <c r="E26" s="579"/>
      <c r="F26" s="577"/>
      <c r="G26" s="576"/>
      <c r="H26" s="585"/>
      <c r="I26" s="584"/>
      <c r="J26" s="576"/>
      <c r="K26" s="585"/>
      <c r="L26" s="584"/>
      <c r="M26" s="576"/>
      <c r="N26" s="576"/>
      <c r="O26" s="585"/>
      <c r="P26" s="577"/>
      <c r="Q26" s="578"/>
      <c r="R26" s="578"/>
      <c r="S26" s="579"/>
    </row>
    <row r="27" spans="1:19" x14ac:dyDescent="0.25">
      <c r="A27" s="586" t="s">
        <v>83</v>
      </c>
      <c r="B27" s="465"/>
      <c r="C27" s="465"/>
      <c r="D27" s="465"/>
      <c r="E27" s="465"/>
      <c r="F27" s="465"/>
      <c r="G27" s="455" t="s">
        <v>75</v>
      </c>
      <c r="H27" s="466"/>
      <c r="I27" s="466"/>
      <c r="J27" s="466"/>
      <c r="K27" s="466"/>
      <c r="L27" s="466"/>
      <c r="M27" s="456"/>
      <c r="N27" s="466" t="s">
        <v>77</v>
      </c>
      <c r="O27" s="456"/>
      <c r="P27" s="466" t="s">
        <v>78</v>
      </c>
      <c r="Q27" s="456"/>
      <c r="R27" s="455" t="s">
        <v>76</v>
      </c>
      <c r="S27" s="456"/>
    </row>
    <row r="28" spans="1:19" ht="25.5" customHeight="1" thickBot="1" x14ac:dyDescent="0.3">
      <c r="A28" s="575"/>
      <c r="B28" s="576"/>
      <c r="C28" s="576"/>
      <c r="D28" s="576"/>
      <c r="E28" s="576"/>
      <c r="F28" s="576"/>
      <c r="G28" s="577"/>
      <c r="H28" s="578"/>
      <c r="I28" s="578"/>
      <c r="J28" s="578"/>
      <c r="K28" s="578"/>
      <c r="L28" s="578"/>
      <c r="M28" s="579"/>
      <c r="N28" s="580"/>
      <c r="O28" s="581"/>
      <c r="P28" s="582"/>
      <c r="Q28" s="583"/>
      <c r="R28" s="584"/>
      <c r="S28" s="585"/>
    </row>
    <row r="29" spans="1:19" ht="10.5" customHeight="1" thickBot="1" x14ac:dyDescent="0.3">
      <c r="A29" s="549"/>
      <c r="B29" s="550"/>
      <c r="C29" s="550"/>
      <c r="D29" s="550"/>
      <c r="E29" s="550"/>
      <c r="F29" s="550"/>
      <c r="G29" s="468"/>
      <c r="H29" s="468"/>
      <c r="I29" s="468"/>
      <c r="J29" s="468"/>
      <c r="K29" s="468"/>
      <c r="L29" s="468"/>
      <c r="M29" s="468"/>
      <c r="N29" s="550"/>
      <c r="O29" s="550"/>
      <c r="P29" s="550"/>
      <c r="Q29" s="550"/>
      <c r="R29" s="550"/>
      <c r="S29" s="551"/>
    </row>
    <row r="30" spans="1:19" ht="26.25" customHeight="1" x14ac:dyDescent="0.25">
      <c r="A30" s="552" t="s">
        <v>431</v>
      </c>
      <c r="B30" s="552"/>
      <c r="C30" s="552"/>
      <c r="D30" s="552"/>
      <c r="E30" s="552"/>
      <c r="F30" s="554"/>
      <c r="G30" s="496" t="s">
        <v>432</v>
      </c>
      <c r="H30" s="497"/>
      <c r="I30" s="497"/>
      <c r="J30" s="497"/>
      <c r="K30" s="554"/>
      <c r="L30" s="556" t="s">
        <v>433</v>
      </c>
      <c r="M30" s="557"/>
      <c r="N30" s="558"/>
      <c r="O30" s="559"/>
      <c r="P30" s="559"/>
      <c r="Q30" s="559"/>
      <c r="R30" s="559"/>
      <c r="S30" s="560"/>
    </row>
    <row r="31" spans="1:19" ht="39" customHeight="1" thickBot="1" x14ac:dyDescent="0.3">
      <c r="A31" s="553"/>
      <c r="B31" s="553"/>
      <c r="C31" s="553"/>
      <c r="D31" s="553"/>
      <c r="E31" s="553"/>
      <c r="F31" s="555"/>
      <c r="G31" s="496"/>
      <c r="H31" s="497"/>
      <c r="I31" s="497"/>
      <c r="J31" s="497"/>
      <c r="K31" s="555"/>
      <c r="L31" s="556"/>
      <c r="M31" s="557"/>
      <c r="N31" s="561"/>
      <c r="O31" s="562"/>
      <c r="P31" s="562"/>
      <c r="Q31" s="562"/>
      <c r="R31" s="562"/>
      <c r="S31" s="563"/>
    </row>
    <row r="32" spans="1:19" ht="23.25" customHeight="1" x14ac:dyDescent="0.25">
      <c r="A32" s="666" t="s">
        <v>434</v>
      </c>
      <c r="B32" s="667"/>
      <c r="C32" s="667"/>
      <c r="D32" s="667"/>
      <c r="E32" s="667"/>
      <c r="F32" s="667"/>
      <c r="G32" s="667"/>
      <c r="H32" s="667"/>
      <c r="I32" s="667"/>
      <c r="J32" s="667"/>
      <c r="K32" s="667"/>
      <c r="L32" s="667"/>
      <c r="M32" s="667"/>
      <c r="N32" s="667"/>
      <c r="O32" s="667"/>
      <c r="P32" s="667"/>
      <c r="Q32" s="667"/>
      <c r="R32" s="667"/>
      <c r="S32" s="668"/>
    </row>
    <row r="33" spans="1:19" ht="21" x14ac:dyDescent="0.25">
      <c r="A33" s="566" t="s">
        <v>435</v>
      </c>
      <c r="B33" s="567"/>
      <c r="C33" s="567"/>
      <c r="D33" s="567"/>
      <c r="E33" s="567"/>
      <c r="F33" s="567"/>
      <c r="G33" s="567"/>
      <c r="H33" s="567"/>
      <c r="I33" s="567"/>
      <c r="J33" s="567"/>
      <c r="K33" s="567"/>
      <c r="L33" s="567"/>
      <c r="M33" s="567"/>
      <c r="N33" s="567"/>
      <c r="O33" s="567"/>
      <c r="P33" s="567"/>
      <c r="Q33" s="567"/>
      <c r="R33" s="567"/>
      <c r="S33" s="568"/>
    </row>
    <row r="34" spans="1:19" ht="15" customHeight="1" x14ac:dyDescent="0.25">
      <c r="A34" s="564" t="s">
        <v>436</v>
      </c>
      <c r="B34" s="546"/>
      <c r="C34" s="546"/>
      <c r="D34" s="546"/>
      <c r="E34" s="546"/>
      <c r="F34" s="546"/>
      <c r="G34" s="546"/>
      <c r="H34" s="546" t="s">
        <v>86</v>
      </c>
      <c r="I34" s="546"/>
      <c r="J34" s="546"/>
      <c r="K34" s="546"/>
      <c r="L34" s="546"/>
      <c r="M34" s="546"/>
      <c r="N34" s="546"/>
      <c r="O34" s="546"/>
      <c r="P34" s="546"/>
      <c r="Q34" s="444" t="s">
        <v>437</v>
      </c>
      <c r="R34" s="445"/>
      <c r="S34" s="569"/>
    </row>
    <row r="35" spans="1:19" ht="15" customHeight="1" x14ac:dyDescent="0.25">
      <c r="A35" s="564"/>
      <c r="B35" s="546"/>
      <c r="C35" s="546"/>
      <c r="D35" s="546"/>
      <c r="E35" s="546"/>
      <c r="F35" s="546"/>
      <c r="G35" s="546"/>
      <c r="H35" s="546"/>
      <c r="I35" s="546"/>
      <c r="J35" s="546"/>
      <c r="K35" s="546"/>
      <c r="L35" s="546"/>
      <c r="M35" s="546"/>
      <c r="N35" s="546"/>
      <c r="O35" s="546"/>
      <c r="P35" s="546"/>
      <c r="Q35" s="447"/>
      <c r="R35" s="448"/>
      <c r="S35" s="570"/>
    </row>
    <row r="36" spans="1:19" ht="15.75" customHeight="1" x14ac:dyDescent="0.25">
      <c r="A36" s="564"/>
      <c r="B36" s="546"/>
      <c r="C36" s="546"/>
      <c r="D36" s="546"/>
      <c r="E36" s="546"/>
      <c r="F36" s="546"/>
      <c r="G36" s="546"/>
      <c r="H36" s="546"/>
      <c r="I36" s="546"/>
      <c r="J36" s="546"/>
      <c r="K36" s="546"/>
      <c r="L36" s="546"/>
      <c r="M36" s="546"/>
      <c r="N36" s="546"/>
      <c r="O36" s="546"/>
      <c r="P36" s="546"/>
      <c r="Q36" s="251" t="s">
        <v>438</v>
      </c>
      <c r="R36" s="251" t="s">
        <v>439</v>
      </c>
      <c r="S36" s="197" t="s">
        <v>440</v>
      </c>
    </row>
    <row r="37" spans="1:19" ht="36.75" customHeight="1" x14ac:dyDescent="0.25">
      <c r="A37" s="565"/>
      <c r="B37" s="547"/>
      <c r="C37" s="547"/>
      <c r="D37" s="547"/>
      <c r="E37" s="547"/>
      <c r="F37" s="547"/>
      <c r="G37" s="547"/>
      <c r="H37" s="547"/>
      <c r="I37" s="547"/>
      <c r="J37" s="547"/>
      <c r="K37" s="547"/>
      <c r="L37" s="547"/>
      <c r="M37" s="547"/>
      <c r="N37" s="547"/>
      <c r="O37" s="547"/>
      <c r="P37" s="548"/>
      <c r="Q37" s="571"/>
      <c r="R37" s="571"/>
      <c r="S37" s="573" t="str">
        <f>IF(COUNTA(Q37,R37)=2,AVERAGE(Q37:R38),"")</f>
        <v/>
      </c>
    </row>
    <row r="38" spans="1:19" ht="36.75" customHeight="1" x14ac:dyDescent="0.25">
      <c r="A38" s="565"/>
      <c r="B38" s="547"/>
      <c r="C38" s="547"/>
      <c r="D38" s="547"/>
      <c r="E38" s="547"/>
      <c r="F38" s="547"/>
      <c r="G38" s="547"/>
      <c r="H38" s="547"/>
      <c r="I38" s="547"/>
      <c r="J38" s="547"/>
      <c r="K38" s="547"/>
      <c r="L38" s="547"/>
      <c r="M38" s="547"/>
      <c r="N38" s="547"/>
      <c r="O38" s="547"/>
      <c r="P38" s="548"/>
      <c r="Q38" s="572"/>
      <c r="R38" s="572"/>
      <c r="S38" s="574"/>
    </row>
    <row r="39" spans="1:19" ht="36.75" customHeight="1" x14ac:dyDescent="0.25">
      <c r="A39" s="565"/>
      <c r="B39" s="547"/>
      <c r="C39" s="547"/>
      <c r="D39" s="547"/>
      <c r="E39" s="547"/>
      <c r="F39" s="547"/>
      <c r="G39" s="547"/>
      <c r="H39" s="547"/>
      <c r="I39" s="547"/>
      <c r="J39" s="547"/>
      <c r="K39" s="547"/>
      <c r="L39" s="547"/>
      <c r="M39" s="547"/>
      <c r="N39" s="547"/>
      <c r="O39" s="547"/>
      <c r="P39" s="548"/>
      <c r="Q39" s="571"/>
      <c r="R39" s="571"/>
      <c r="S39" s="573" t="str">
        <f>IF(COUNTA(Q39,R39)=2,AVERAGE(Q39:R40),"")</f>
        <v/>
      </c>
    </row>
    <row r="40" spans="1:19" ht="36.75" customHeight="1" x14ac:dyDescent="0.25">
      <c r="A40" s="565"/>
      <c r="B40" s="547"/>
      <c r="C40" s="547"/>
      <c r="D40" s="547"/>
      <c r="E40" s="547"/>
      <c r="F40" s="547"/>
      <c r="G40" s="547"/>
      <c r="H40" s="547"/>
      <c r="I40" s="547"/>
      <c r="J40" s="547"/>
      <c r="K40" s="547"/>
      <c r="L40" s="547"/>
      <c r="M40" s="547"/>
      <c r="N40" s="547"/>
      <c r="O40" s="547"/>
      <c r="P40" s="548"/>
      <c r="Q40" s="572"/>
      <c r="R40" s="572"/>
      <c r="S40" s="574"/>
    </row>
    <row r="41" spans="1:19" ht="36.75" customHeight="1" x14ac:dyDescent="0.25">
      <c r="A41" s="565"/>
      <c r="B41" s="547"/>
      <c r="C41" s="547"/>
      <c r="D41" s="547"/>
      <c r="E41" s="547"/>
      <c r="F41" s="547"/>
      <c r="G41" s="547"/>
      <c r="H41" s="547"/>
      <c r="I41" s="547"/>
      <c r="J41" s="547"/>
      <c r="K41" s="547"/>
      <c r="L41" s="547"/>
      <c r="M41" s="547"/>
      <c r="N41" s="547"/>
      <c r="O41" s="547"/>
      <c r="P41" s="548"/>
      <c r="Q41" s="571"/>
      <c r="R41" s="571"/>
      <c r="S41" s="573" t="str">
        <f>IF(COUNTA(Q41,R41)=2,AVERAGE(Q41:R42),"")</f>
        <v/>
      </c>
    </row>
    <row r="42" spans="1:19" ht="36.75" customHeight="1" x14ac:dyDescent="0.25">
      <c r="A42" s="565"/>
      <c r="B42" s="547"/>
      <c r="C42" s="547"/>
      <c r="D42" s="547"/>
      <c r="E42" s="547"/>
      <c r="F42" s="547"/>
      <c r="G42" s="547"/>
      <c r="H42" s="547"/>
      <c r="I42" s="547"/>
      <c r="J42" s="547"/>
      <c r="K42" s="547"/>
      <c r="L42" s="547"/>
      <c r="M42" s="547"/>
      <c r="N42" s="547"/>
      <c r="O42" s="547"/>
      <c r="P42" s="548"/>
      <c r="Q42" s="572"/>
      <c r="R42" s="572"/>
      <c r="S42" s="574"/>
    </row>
    <row r="43" spans="1:19" ht="36.75" customHeight="1" x14ac:dyDescent="0.25">
      <c r="A43" s="565"/>
      <c r="B43" s="547"/>
      <c r="C43" s="547"/>
      <c r="D43" s="547"/>
      <c r="E43" s="547"/>
      <c r="F43" s="547"/>
      <c r="G43" s="547"/>
      <c r="H43" s="547"/>
      <c r="I43" s="547"/>
      <c r="J43" s="547"/>
      <c r="K43" s="547"/>
      <c r="L43" s="547"/>
      <c r="M43" s="547"/>
      <c r="N43" s="547"/>
      <c r="O43" s="547"/>
      <c r="P43" s="548"/>
      <c r="Q43" s="571"/>
      <c r="R43" s="571"/>
      <c r="S43" s="573" t="str">
        <f>IF(COUNTA(Q43,R43)=2,AVERAGE(Q43:R44),"")</f>
        <v/>
      </c>
    </row>
    <row r="44" spans="1:19" ht="36.75" customHeight="1" x14ac:dyDescent="0.25">
      <c r="A44" s="565"/>
      <c r="B44" s="547"/>
      <c r="C44" s="547"/>
      <c r="D44" s="547"/>
      <c r="E44" s="547"/>
      <c r="F44" s="547"/>
      <c r="G44" s="547"/>
      <c r="H44" s="547"/>
      <c r="I44" s="547"/>
      <c r="J44" s="547"/>
      <c r="K44" s="547"/>
      <c r="L44" s="547"/>
      <c r="M44" s="547"/>
      <c r="N44" s="547"/>
      <c r="O44" s="547"/>
      <c r="P44" s="548"/>
      <c r="Q44" s="572"/>
      <c r="R44" s="572"/>
      <c r="S44" s="574"/>
    </row>
    <row r="45" spans="1:19" ht="36.75" customHeight="1" x14ac:dyDescent="0.25">
      <c r="A45" s="565"/>
      <c r="B45" s="547"/>
      <c r="C45" s="547"/>
      <c r="D45" s="547"/>
      <c r="E45" s="547"/>
      <c r="F45" s="547"/>
      <c r="G45" s="547"/>
      <c r="H45" s="547"/>
      <c r="I45" s="547"/>
      <c r="J45" s="547"/>
      <c r="K45" s="547"/>
      <c r="L45" s="547"/>
      <c r="M45" s="547"/>
      <c r="N45" s="547"/>
      <c r="O45" s="547"/>
      <c r="P45" s="548"/>
      <c r="Q45" s="571"/>
      <c r="R45" s="571"/>
      <c r="S45" s="573" t="str">
        <f>IF(COUNTA(Q45,R45)=2,AVERAGE(Q45:R46),"")</f>
        <v/>
      </c>
    </row>
    <row r="46" spans="1:19" ht="36.75" customHeight="1" x14ac:dyDescent="0.25">
      <c r="A46" s="565"/>
      <c r="B46" s="547"/>
      <c r="C46" s="547"/>
      <c r="D46" s="547"/>
      <c r="E46" s="547"/>
      <c r="F46" s="547"/>
      <c r="G46" s="547"/>
      <c r="H46" s="547"/>
      <c r="I46" s="547"/>
      <c r="J46" s="547"/>
      <c r="K46" s="547"/>
      <c r="L46" s="547"/>
      <c r="M46" s="547"/>
      <c r="N46" s="547"/>
      <c r="O46" s="547"/>
      <c r="P46" s="548"/>
      <c r="Q46" s="572"/>
      <c r="R46" s="572"/>
      <c r="S46" s="574"/>
    </row>
    <row r="47" spans="1:19" ht="75.75" customHeight="1" thickBot="1" x14ac:dyDescent="0.3">
      <c r="A47" s="540" t="s">
        <v>441</v>
      </c>
      <c r="B47" s="541"/>
      <c r="C47" s="541"/>
      <c r="D47" s="541"/>
      <c r="E47" s="541"/>
      <c r="F47" s="541"/>
      <c r="G47" s="541"/>
      <c r="H47" s="541"/>
      <c r="I47" s="541"/>
      <c r="J47" s="541"/>
      <c r="K47" s="541"/>
      <c r="L47" s="541"/>
      <c r="M47" s="541"/>
      <c r="N47" s="541"/>
      <c r="O47" s="541"/>
      <c r="P47" s="542"/>
      <c r="Q47" s="232" t="str">
        <f>IF(COUNT(Q37:Q46)&lt;3,"MÍNIMO TRES (03) COMPROMISOS",IF(SUM(Q37:Q46)&gt;1,CONCATENATE("ERROR!!: Sumatoria mayor a 100% (",TEXT(SUM(Q37:Q46),"0%)")),IF(SUM(Q37:Q46)&lt;1,CONCATENATE("ERROR!!: Sumatoria menor a 100% (",TEXT(SUM(Q37:Q46),"0%)")),SUM(Q37:Q46))))</f>
        <v>MÍNIMO TRES (03) COMPROMISOS</v>
      </c>
      <c r="R47" s="232" t="str">
        <f>IF(COUNT(R37:R46)&lt;3,"MÍNIMO TRES (03) COMPROMISOS",IF(SUM(R37:R46)&gt;1,CONCATENATE("ERROR!!: Sumatoria mayor a 100% (",TEXT(SUM(R37:R46),"0%)")),IF(SUM(R37:R46)&lt;1,CONCATENATE("ERROR!!: Sumatoria menor a 100% (",TEXT(SUM(R37:R46),"0%)")),SUM(R37:R46))))</f>
        <v>MÍNIMO TRES (03) COMPROMISOS</v>
      </c>
      <c r="S47" s="233" t="str">
        <f>IF(COUNT(S37:T46)&lt;3,"MÍNIMO TRES (03) COMPROMISOS",IF(SUM(S37:T46)&gt;1,CONCATENATE("ERROR!!: Sumatoria mayor a 100% (",TEXT(SUM(S37:T46),"0%)")),IF(SUM(S37:T46)&lt;1,CONCATENATE("ERROR!!: Sumatoria menor a 100% (",TEXT(SUM(S37:T46),"0%)")),SUM(S37:T46))))</f>
        <v>MÍNIMO TRES (03) COMPROMISOS</v>
      </c>
    </row>
    <row r="48" spans="1:19" ht="21" customHeight="1" x14ac:dyDescent="0.25">
      <c r="A48" s="641" t="s">
        <v>442</v>
      </c>
      <c r="B48" s="642"/>
      <c r="C48" s="642"/>
      <c r="D48" s="642"/>
      <c r="E48" s="642"/>
      <c r="F48" s="642"/>
      <c r="G48" s="642"/>
      <c r="H48" s="642"/>
      <c r="I48" s="642"/>
      <c r="J48" s="642"/>
      <c r="K48" s="642"/>
      <c r="L48" s="642"/>
      <c r="M48" s="642"/>
      <c r="N48" s="642"/>
      <c r="O48" s="642"/>
      <c r="P48" s="642"/>
      <c r="Q48" s="643"/>
      <c r="R48" s="643"/>
      <c r="S48" s="644"/>
    </row>
    <row r="49" spans="1:19" ht="9.75" customHeight="1" x14ac:dyDescent="0.25">
      <c r="A49" s="645"/>
      <c r="B49" s="646"/>
      <c r="C49" s="646"/>
      <c r="D49" s="646"/>
      <c r="E49" s="646"/>
      <c r="F49" s="646"/>
      <c r="G49" s="646"/>
      <c r="H49" s="646"/>
      <c r="I49" s="646"/>
      <c r="J49" s="646"/>
      <c r="K49" s="646"/>
      <c r="L49" s="646"/>
      <c r="M49" s="646"/>
      <c r="N49" s="646"/>
      <c r="O49" s="646"/>
      <c r="P49" s="646"/>
      <c r="Q49" s="646"/>
      <c r="R49" s="646"/>
      <c r="S49" s="647"/>
    </row>
    <row r="50" spans="1:19" ht="21" customHeight="1" x14ac:dyDescent="0.25">
      <c r="A50" s="172" t="s">
        <v>443</v>
      </c>
      <c r="B50" s="543" t="s">
        <v>277</v>
      </c>
      <c r="C50" s="543"/>
      <c r="D50" s="543"/>
      <c r="E50" s="543" t="s">
        <v>444</v>
      </c>
      <c r="F50" s="543"/>
      <c r="G50" s="543"/>
      <c r="H50" s="543"/>
      <c r="I50" s="543"/>
      <c r="J50" s="543"/>
      <c r="K50" s="543"/>
      <c r="L50" s="543" t="s">
        <v>285</v>
      </c>
      <c r="M50" s="543"/>
      <c r="N50" s="543"/>
      <c r="O50" s="543"/>
      <c r="P50" s="543"/>
      <c r="Q50" s="543"/>
      <c r="R50" s="543"/>
      <c r="S50" s="655"/>
    </row>
    <row r="51" spans="1:19" ht="64.5" customHeight="1" x14ac:dyDescent="0.25">
      <c r="A51" s="343" t="str">
        <f>IF(B51="","1.  ",IF(AND(B51&lt;&gt;B53,B51&lt;&gt;B55,B51&lt;&gt;B57)=TRUE,"1.  ","REPETIDA"))</f>
        <v xml:space="preserve">1.  </v>
      </c>
      <c r="B51" s="544"/>
      <c r="C51" s="544"/>
      <c r="D51" s="544"/>
      <c r="E51" s="545" t="e">
        <f>VLOOKUP($A$17&amp;B51,Hoja4!C$601:E$638,2,FALSE)</f>
        <v>#N/A</v>
      </c>
      <c r="F51" s="545"/>
      <c r="G51" s="545"/>
      <c r="H51" s="545"/>
      <c r="I51" s="545"/>
      <c r="J51" s="545"/>
      <c r="K51" s="545"/>
      <c r="L51" s="656" t="e">
        <f>VLOOKUP($A$17&amp;B51,Hoja4!C$601:E$638,3,FALSE)</f>
        <v>#N/A</v>
      </c>
      <c r="M51" s="657"/>
      <c r="N51" s="657"/>
      <c r="O51" s="657"/>
      <c r="P51" s="657"/>
      <c r="Q51" s="657"/>
      <c r="R51" s="657"/>
      <c r="S51" s="658"/>
    </row>
    <row r="52" spans="1:19" ht="64.5" customHeight="1" x14ac:dyDescent="0.25">
      <c r="A52" s="343"/>
      <c r="B52" s="544"/>
      <c r="C52" s="544"/>
      <c r="D52" s="544"/>
      <c r="E52" s="545"/>
      <c r="F52" s="545"/>
      <c r="G52" s="545"/>
      <c r="H52" s="545"/>
      <c r="I52" s="545"/>
      <c r="J52" s="545"/>
      <c r="K52" s="545"/>
      <c r="L52" s="659"/>
      <c r="M52" s="660"/>
      <c r="N52" s="660"/>
      <c r="O52" s="660"/>
      <c r="P52" s="660"/>
      <c r="Q52" s="660"/>
      <c r="R52" s="660"/>
      <c r="S52" s="661"/>
    </row>
    <row r="53" spans="1:19" ht="64.5" customHeight="1" x14ac:dyDescent="0.25">
      <c r="A53" s="343" t="str">
        <f>IF(B51="","2.  ",IF(AND(B51&lt;&gt;B53,B53&lt;&gt;B55,B53&lt;&gt;B57)=TRUE,"2.  ","REPETIDA"))</f>
        <v xml:space="preserve">2.  </v>
      </c>
      <c r="B53" s="544"/>
      <c r="C53" s="544"/>
      <c r="D53" s="544"/>
      <c r="E53" s="545" t="e">
        <f>VLOOKUP($A$17&amp;B53,Hoja4!C$601:E$638,2,FALSE)</f>
        <v>#N/A</v>
      </c>
      <c r="F53" s="545"/>
      <c r="G53" s="545"/>
      <c r="H53" s="545"/>
      <c r="I53" s="545"/>
      <c r="J53" s="545"/>
      <c r="K53" s="545"/>
      <c r="L53" s="656" t="e">
        <f>VLOOKUP($A$17&amp;B53,Hoja4!C$601:E$638,3,FALSE)</f>
        <v>#N/A</v>
      </c>
      <c r="M53" s="657"/>
      <c r="N53" s="657"/>
      <c r="O53" s="657"/>
      <c r="P53" s="657"/>
      <c r="Q53" s="657"/>
      <c r="R53" s="657"/>
      <c r="S53" s="658"/>
    </row>
    <row r="54" spans="1:19" ht="64.5" customHeight="1" x14ac:dyDescent="0.25">
      <c r="A54" s="343"/>
      <c r="B54" s="544"/>
      <c r="C54" s="544"/>
      <c r="D54" s="544"/>
      <c r="E54" s="545"/>
      <c r="F54" s="545"/>
      <c r="G54" s="545"/>
      <c r="H54" s="545"/>
      <c r="I54" s="545"/>
      <c r="J54" s="545"/>
      <c r="K54" s="545"/>
      <c r="L54" s="659"/>
      <c r="M54" s="660"/>
      <c r="N54" s="660"/>
      <c r="O54" s="660"/>
      <c r="P54" s="660"/>
      <c r="Q54" s="660"/>
      <c r="R54" s="660"/>
      <c r="S54" s="661"/>
    </row>
    <row r="55" spans="1:19" ht="64.5" customHeight="1" x14ac:dyDescent="0.25">
      <c r="A55" s="343" t="str">
        <f>IF(B51="","3.  ",IF(AND(B55&lt;&gt;B51,B53&lt;&gt;B55,B55&lt;&gt;B57)=TRUE,"3.  ","REPETIDA"))</f>
        <v xml:space="preserve">3.  </v>
      </c>
      <c r="B55" s="544"/>
      <c r="C55" s="544"/>
      <c r="D55" s="544"/>
      <c r="E55" s="545" t="e">
        <f>VLOOKUP($A$17&amp;B55,Hoja4!C$601:E$638,2,FALSE)</f>
        <v>#N/A</v>
      </c>
      <c r="F55" s="545"/>
      <c r="G55" s="545"/>
      <c r="H55" s="545"/>
      <c r="I55" s="545"/>
      <c r="J55" s="545"/>
      <c r="K55" s="545"/>
      <c r="L55" s="656" t="e">
        <f>VLOOKUP($A$17&amp;B55,Hoja4!C$601:E$638,3,FALSE)</f>
        <v>#N/A</v>
      </c>
      <c r="M55" s="657"/>
      <c r="N55" s="657"/>
      <c r="O55" s="657"/>
      <c r="P55" s="657"/>
      <c r="Q55" s="657"/>
      <c r="R55" s="657"/>
      <c r="S55" s="658"/>
    </row>
    <row r="56" spans="1:19" ht="64.5" customHeight="1" x14ac:dyDescent="0.25">
      <c r="A56" s="343"/>
      <c r="B56" s="544"/>
      <c r="C56" s="544"/>
      <c r="D56" s="544"/>
      <c r="E56" s="545"/>
      <c r="F56" s="545"/>
      <c r="G56" s="545"/>
      <c r="H56" s="545"/>
      <c r="I56" s="545"/>
      <c r="J56" s="545"/>
      <c r="K56" s="545"/>
      <c r="L56" s="659"/>
      <c r="M56" s="660"/>
      <c r="N56" s="660"/>
      <c r="O56" s="660"/>
      <c r="P56" s="660"/>
      <c r="Q56" s="660"/>
      <c r="R56" s="660"/>
      <c r="S56" s="661"/>
    </row>
    <row r="57" spans="1:19" ht="64.5" customHeight="1" x14ac:dyDescent="0.25">
      <c r="A57" s="343" t="str">
        <f>IF(B51="","4.  ",IF(AND(B57&lt;&gt;B53,B57&lt;&gt;B55,B51&lt;&gt;B57)=TRUE,"4.  ","REPETIDA"))</f>
        <v xml:space="preserve">4.  </v>
      </c>
      <c r="B57" s="649"/>
      <c r="C57" s="650"/>
      <c r="D57" s="651"/>
      <c r="E57" s="545" t="e">
        <f>VLOOKUP($A$17&amp;B57,Hoja4!C$601:E$638,2,FALSE)</f>
        <v>#N/A</v>
      </c>
      <c r="F57" s="545"/>
      <c r="G57" s="545"/>
      <c r="H57" s="545"/>
      <c r="I57" s="545"/>
      <c r="J57" s="545"/>
      <c r="K57" s="545"/>
      <c r="L57" s="656" t="e">
        <f>VLOOKUP($A$17&amp;B57,Hoja4!C$601:E$638,3,FALSE)</f>
        <v>#N/A</v>
      </c>
      <c r="M57" s="657"/>
      <c r="N57" s="657"/>
      <c r="O57" s="657"/>
      <c r="P57" s="657"/>
      <c r="Q57" s="657"/>
      <c r="R57" s="657"/>
      <c r="S57" s="658"/>
    </row>
    <row r="58" spans="1:19" ht="64.5" customHeight="1" x14ac:dyDescent="0.25">
      <c r="A58" s="343"/>
      <c r="B58" s="652"/>
      <c r="C58" s="653"/>
      <c r="D58" s="654"/>
      <c r="E58" s="545"/>
      <c r="F58" s="545"/>
      <c r="G58" s="545"/>
      <c r="H58" s="545"/>
      <c r="I58" s="545"/>
      <c r="J58" s="545"/>
      <c r="K58" s="545"/>
      <c r="L58" s="659"/>
      <c r="M58" s="660"/>
      <c r="N58" s="660"/>
      <c r="O58" s="660"/>
      <c r="P58" s="660"/>
      <c r="Q58" s="660"/>
      <c r="R58" s="660"/>
      <c r="S58" s="661"/>
    </row>
    <row r="59" spans="1:19" ht="28.5" customHeight="1" x14ac:dyDescent="0.25">
      <c r="A59" s="648" t="s">
        <v>445</v>
      </c>
      <c r="B59" s="643"/>
      <c r="C59" s="643"/>
      <c r="D59" s="643"/>
      <c r="E59" s="643"/>
      <c r="F59" s="643"/>
      <c r="G59" s="643"/>
      <c r="H59" s="643"/>
      <c r="I59" s="643"/>
      <c r="J59" s="643"/>
      <c r="K59" s="643"/>
      <c r="L59" s="643"/>
      <c r="M59" s="643"/>
      <c r="N59" s="643"/>
      <c r="O59" s="643"/>
      <c r="P59" s="643"/>
      <c r="Q59" s="643"/>
      <c r="R59" s="643"/>
      <c r="S59" s="644"/>
    </row>
    <row r="60" spans="1:19" ht="32.25" customHeight="1" x14ac:dyDescent="0.25">
      <c r="A60" s="564" t="s">
        <v>446</v>
      </c>
      <c r="B60" s="546"/>
      <c r="C60" s="546"/>
      <c r="D60" s="546"/>
      <c r="E60" s="546" t="s">
        <v>447</v>
      </c>
      <c r="F60" s="546"/>
      <c r="G60" s="546"/>
      <c r="H60" s="634" t="s">
        <v>448</v>
      </c>
      <c r="I60" s="634"/>
      <c r="J60" s="634"/>
      <c r="K60" s="546" t="s">
        <v>449</v>
      </c>
      <c r="L60" s="546"/>
      <c r="M60" s="546" t="s">
        <v>450</v>
      </c>
      <c r="N60" s="546"/>
      <c r="O60" s="546"/>
      <c r="P60" s="635" t="s">
        <v>451</v>
      </c>
      <c r="Q60" s="635"/>
      <c r="R60" s="546" t="s">
        <v>452</v>
      </c>
      <c r="S60" s="662"/>
    </row>
    <row r="61" spans="1:19" ht="45.75" customHeight="1" x14ac:dyDescent="0.25">
      <c r="A61" s="621"/>
      <c r="B61" s="622"/>
      <c r="C61" s="622"/>
      <c r="D61" s="623"/>
      <c r="E61" s="636"/>
      <c r="F61" s="636"/>
      <c r="G61" s="636"/>
      <c r="H61" s="637" t="str">
        <f>IF(R24&lt;&gt;"SI","NO APLICA","")</f>
        <v>NO APLICA</v>
      </c>
      <c r="I61" s="638"/>
      <c r="J61" s="639"/>
      <c r="K61" s="546"/>
      <c r="L61" s="546"/>
      <c r="M61" s="624"/>
      <c r="N61" s="624"/>
      <c r="O61" s="624"/>
      <c r="P61" s="636"/>
      <c r="Q61" s="636"/>
      <c r="R61" s="663"/>
      <c r="S61" s="664"/>
    </row>
    <row r="62" spans="1:19" ht="18" customHeight="1" x14ac:dyDescent="0.25">
      <c r="A62" s="625" t="s">
        <v>453</v>
      </c>
      <c r="B62" s="626"/>
      <c r="C62" s="626"/>
      <c r="D62" s="626"/>
      <c r="E62" s="626"/>
      <c r="F62" s="626"/>
      <c r="G62" s="627" t="s">
        <v>454</v>
      </c>
      <c r="H62" s="627"/>
      <c r="I62" s="627"/>
      <c r="J62" s="627"/>
      <c r="K62" s="627"/>
      <c r="L62" s="627"/>
      <c r="M62" s="627" t="s">
        <v>455</v>
      </c>
      <c r="N62" s="627"/>
      <c r="O62" s="627"/>
      <c r="P62" s="627"/>
      <c r="Q62" s="627"/>
      <c r="R62" s="627"/>
      <c r="S62" s="665"/>
    </row>
    <row r="63" spans="1:19" ht="15.75" customHeight="1" x14ac:dyDescent="0.25">
      <c r="A63" s="625"/>
      <c r="B63" s="626"/>
      <c r="C63" s="626"/>
      <c r="D63" s="626"/>
      <c r="E63" s="626"/>
      <c r="F63" s="626"/>
      <c r="G63" s="627"/>
      <c r="H63" s="627"/>
      <c r="I63" s="627"/>
      <c r="J63" s="627"/>
      <c r="K63" s="627"/>
      <c r="L63" s="627"/>
      <c r="M63" s="627"/>
      <c r="N63" s="627"/>
      <c r="O63" s="627"/>
      <c r="P63" s="627"/>
      <c r="Q63" s="627"/>
      <c r="R63" s="627"/>
      <c r="S63" s="665"/>
    </row>
    <row r="64" spans="1:19" ht="23.25" customHeight="1" x14ac:dyDescent="0.25">
      <c r="A64" s="625"/>
      <c r="B64" s="626"/>
      <c r="C64" s="626"/>
      <c r="D64" s="626"/>
      <c r="E64" s="626"/>
      <c r="F64" s="626"/>
      <c r="G64" s="627"/>
      <c r="H64" s="627"/>
      <c r="I64" s="627"/>
      <c r="J64" s="627"/>
      <c r="K64" s="627"/>
      <c r="L64" s="627"/>
      <c r="M64" s="627"/>
      <c r="N64" s="627"/>
      <c r="O64" s="627"/>
      <c r="P64" s="627"/>
      <c r="Q64" s="627"/>
      <c r="R64" s="627"/>
      <c r="S64" s="665"/>
    </row>
    <row r="65" spans="1:19" ht="27.75" customHeight="1" x14ac:dyDescent="0.25">
      <c r="A65" s="628" t="s">
        <v>456</v>
      </c>
      <c r="B65" s="629"/>
      <c r="C65" s="629"/>
      <c r="D65" s="629"/>
      <c r="E65" s="630"/>
      <c r="F65" s="630"/>
      <c r="G65" s="617"/>
      <c r="H65" s="617"/>
      <c r="I65" s="617"/>
      <c r="J65" s="617"/>
      <c r="K65" s="617"/>
      <c r="L65" s="617"/>
      <c r="M65" s="617"/>
      <c r="N65" s="617"/>
      <c r="O65" s="617"/>
      <c r="P65" s="617"/>
      <c r="Q65" s="617"/>
      <c r="R65" s="617"/>
      <c r="S65" s="618"/>
    </row>
    <row r="66" spans="1:19" ht="33.75" customHeight="1" thickBot="1" x14ac:dyDescent="0.3">
      <c r="A66" s="631" t="s">
        <v>457</v>
      </c>
      <c r="B66" s="632"/>
      <c r="C66" s="632"/>
      <c r="D66" s="632"/>
      <c r="E66" s="633"/>
      <c r="F66" s="633"/>
      <c r="G66" s="619"/>
      <c r="H66" s="619"/>
      <c r="I66" s="619"/>
      <c r="J66" s="619"/>
      <c r="K66" s="619"/>
      <c r="L66" s="619"/>
      <c r="M66" s="619"/>
      <c r="N66" s="619"/>
      <c r="O66" s="619"/>
      <c r="P66" s="619"/>
      <c r="Q66" s="619"/>
      <c r="R66" s="619"/>
      <c r="S66" s="620"/>
    </row>
  </sheetData>
  <sheetProtection sheet="1" scenarios="1"/>
  <mergeCells count="170">
    <mergeCell ref="S39:S40"/>
    <mergeCell ref="S41:S42"/>
    <mergeCell ref="S43:S44"/>
    <mergeCell ref="S45:S46"/>
    <mergeCell ref="Q39:Q40"/>
    <mergeCell ref="Q41:Q42"/>
    <mergeCell ref="Q43:Q44"/>
    <mergeCell ref="Q45:Q46"/>
    <mergeCell ref="R37:R38"/>
    <mergeCell ref="R39:R40"/>
    <mergeCell ref="R41:R42"/>
    <mergeCell ref="R43:R44"/>
    <mergeCell ref="R45:R46"/>
    <mergeCell ref="I16:I17"/>
    <mergeCell ref="J16:S17"/>
    <mergeCell ref="I14:S14"/>
    <mergeCell ref="G21:M21"/>
    <mergeCell ref="G27:M27"/>
    <mergeCell ref="N7:O7"/>
    <mergeCell ref="H6:I6"/>
    <mergeCell ref="J6:K6"/>
    <mergeCell ref="L6:M6"/>
    <mergeCell ref="N6:O6"/>
    <mergeCell ref="L25:O25"/>
    <mergeCell ref="P25:S25"/>
    <mergeCell ref="P21:Q21"/>
    <mergeCell ref="R21:S21"/>
    <mergeCell ref="R60:S60"/>
    <mergeCell ref="R61:S61"/>
    <mergeCell ref="M62:S64"/>
    <mergeCell ref="P61:Q61"/>
    <mergeCell ref="A18:S18"/>
    <mergeCell ref="A19:B19"/>
    <mergeCell ref="C19:E19"/>
    <mergeCell ref="F19:H19"/>
    <mergeCell ref="A32:S32"/>
    <mergeCell ref="L53:S54"/>
    <mergeCell ref="L55:S56"/>
    <mergeCell ref="L57:S58"/>
    <mergeCell ref="E57:K58"/>
    <mergeCell ref="A39:G40"/>
    <mergeCell ref="A41:G42"/>
    <mergeCell ref="A43:G44"/>
    <mergeCell ref="C20:E20"/>
    <mergeCell ref="F20:H20"/>
    <mergeCell ref="I20:K20"/>
    <mergeCell ref="L20:O20"/>
    <mergeCell ref="P20:S20"/>
    <mergeCell ref="A23:S23"/>
    <mergeCell ref="F25:H25"/>
    <mergeCell ref="I25:K25"/>
    <mergeCell ref="A17:E17"/>
    <mergeCell ref="F17:G17"/>
    <mergeCell ref="A16:E16"/>
    <mergeCell ref="F16:G16"/>
    <mergeCell ref="I19:K19"/>
    <mergeCell ref="L19:O19"/>
    <mergeCell ref="P19:S19"/>
    <mergeCell ref="A20:B20"/>
    <mergeCell ref="A60:D60"/>
    <mergeCell ref="E60:G60"/>
    <mergeCell ref="H39:P40"/>
    <mergeCell ref="H41:P42"/>
    <mergeCell ref="H43:P44"/>
    <mergeCell ref="H45:P46"/>
    <mergeCell ref="A45:G46"/>
    <mergeCell ref="A48:S49"/>
    <mergeCell ref="A59:S59"/>
    <mergeCell ref="B53:D54"/>
    <mergeCell ref="B55:D56"/>
    <mergeCell ref="B57:D58"/>
    <mergeCell ref="L50:S50"/>
    <mergeCell ref="L51:S52"/>
    <mergeCell ref="A25:B25"/>
    <mergeCell ref="C25:E25"/>
    <mergeCell ref="A1:S1"/>
    <mergeCell ref="A8:O8"/>
    <mergeCell ref="A9:D10"/>
    <mergeCell ref="H9:I10"/>
    <mergeCell ref="M9:P10"/>
    <mergeCell ref="A2:D7"/>
    <mergeCell ref="E2:O3"/>
    <mergeCell ref="P2:S8"/>
    <mergeCell ref="M65:S66"/>
    <mergeCell ref="A61:D61"/>
    <mergeCell ref="K60:L61"/>
    <mergeCell ref="M60:O60"/>
    <mergeCell ref="M61:O61"/>
    <mergeCell ref="A62:F64"/>
    <mergeCell ref="G62:L64"/>
    <mergeCell ref="A65:D65"/>
    <mergeCell ref="E65:F65"/>
    <mergeCell ref="G65:L66"/>
    <mergeCell ref="A66:D66"/>
    <mergeCell ref="E66:F66"/>
    <mergeCell ref="H60:J60"/>
    <mergeCell ref="P60:Q60"/>
    <mergeCell ref="E61:G61"/>
    <mergeCell ref="H61:J61"/>
    <mergeCell ref="E4:O5"/>
    <mergeCell ref="E6:G7"/>
    <mergeCell ref="H7:I7"/>
    <mergeCell ref="J7:K7"/>
    <mergeCell ref="A11:S11"/>
    <mergeCell ref="I15:S15"/>
    <mergeCell ref="A15:H15"/>
    <mergeCell ref="A12:B12"/>
    <mergeCell ref="C12:E12"/>
    <mergeCell ref="F12:H12"/>
    <mergeCell ref="I12:K12"/>
    <mergeCell ref="L12:O12"/>
    <mergeCell ref="A14:H14"/>
    <mergeCell ref="P12:S12"/>
    <mergeCell ref="A13:B13"/>
    <mergeCell ref="C13:E13"/>
    <mergeCell ref="F13:H13"/>
    <mergeCell ref="I13:K13"/>
    <mergeCell ref="L13:O13"/>
    <mergeCell ref="P13:S13"/>
    <mergeCell ref="L7:M7"/>
    <mergeCell ref="A22:F22"/>
    <mergeCell ref="G22:M22"/>
    <mergeCell ref="N22:O22"/>
    <mergeCell ref="P22:Q22"/>
    <mergeCell ref="R22:S22"/>
    <mergeCell ref="A21:F21"/>
    <mergeCell ref="N21:O21"/>
    <mergeCell ref="R24:S24"/>
    <mergeCell ref="O24:Q24"/>
    <mergeCell ref="A28:F28"/>
    <mergeCell ref="G28:M28"/>
    <mergeCell ref="N28:O28"/>
    <mergeCell ref="P28:Q28"/>
    <mergeCell ref="R28:S28"/>
    <mergeCell ref="P26:S26"/>
    <mergeCell ref="A27:F27"/>
    <mergeCell ref="N27:O27"/>
    <mergeCell ref="P27:Q27"/>
    <mergeCell ref="R27:S27"/>
    <mergeCell ref="A26:B26"/>
    <mergeCell ref="C26:E26"/>
    <mergeCell ref="F26:H26"/>
    <mergeCell ref="I26:K26"/>
    <mergeCell ref="L26:O26"/>
    <mergeCell ref="H34:P36"/>
    <mergeCell ref="H37:P38"/>
    <mergeCell ref="A29:S29"/>
    <mergeCell ref="A30:E31"/>
    <mergeCell ref="F30:F31"/>
    <mergeCell ref="G30:J31"/>
    <mergeCell ref="K30:K31"/>
    <mergeCell ref="L30:M31"/>
    <mergeCell ref="N30:S31"/>
    <mergeCell ref="A34:G36"/>
    <mergeCell ref="A37:G38"/>
    <mergeCell ref="A33:S33"/>
    <mergeCell ref="Q34:S35"/>
    <mergeCell ref="Q37:Q38"/>
    <mergeCell ref="S37:S38"/>
    <mergeCell ref="A47:P47"/>
    <mergeCell ref="B50:D50"/>
    <mergeCell ref="E50:K50"/>
    <mergeCell ref="A55:A56"/>
    <mergeCell ref="A53:A54"/>
    <mergeCell ref="A57:A58"/>
    <mergeCell ref="A51:A52"/>
    <mergeCell ref="B51:D52"/>
    <mergeCell ref="E55:K56"/>
    <mergeCell ref="E53:K54"/>
    <mergeCell ref="E51:K52"/>
  </mergeCells>
  <conditionalFormatting sqref="Q47:R47">
    <cfRule type="containsText" dxfId="51" priority="8" operator="containsText" text="MÍNIMO TRES (03) COMPROMISOS">
      <formula>NOT(ISERROR(SEARCH("MÍNIMO TRES (03) COMPROMISOS",Q47)))</formula>
    </cfRule>
    <cfRule type="containsText" dxfId="50" priority="9" operator="containsText" text="MENOR">
      <formula>NOT(ISERROR(SEARCH("MENOR",Q47)))</formula>
    </cfRule>
    <cfRule type="containsText" dxfId="49" priority="10" operator="containsText" text="MAYOR">
      <formula>NOT(ISERROR(SEARCH("MAYOR",Q47)))</formula>
    </cfRule>
  </conditionalFormatting>
  <conditionalFormatting sqref="A26:S26">
    <cfRule type="expression" dxfId="48" priority="7">
      <formula>$R$24&lt;&gt;"SI"</formula>
    </cfRule>
  </conditionalFormatting>
  <conditionalFormatting sqref="A28:S28">
    <cfRule type="expression" dxfId="47" priority="6">
      <formula>$R$24&lt;&gt;"SI"</formula>
    </cfRule>
  </conditionalFormatting>
  <conditionalFormatting sqref="A51:A52">
    <cfRule type="containsText" dxfId="46" priority="5" operator="containsText" text="REPETIDA">
      <formula>NOT(ISERROR(SEARCH("REPETIDA",A51)))</formula>
    </cfRule>
  </conditionalFormatting>
  <conditionalFormatting sqref="A53:A58">
    <cfRule type="containsText" dxfId="45" priority="4" operator="containsText" text="REPETIDA">
      <formula>NOT(ISERROR(SEARCH("REPETIDA",A53)))</formula>
    </cfRule>
  </conditionalFormatting>
  <conditionalFormatting sqref="S47">
    <cfRule type="containsText" dxfId="44" priority="1" operator="containsText" text="MÍNIMO TRES (03) COMPROMISOS">
      <formula>NOT(ISERROR(SEARCH("MÍNIMO TRES (03) COMPROMISOS",S47)))</formula>
    </cfRule>
    <cfRule type="containsText" dxfId="43" priority="2" operator="containsText" text="MENOR">
      <formula>NOT(ISERROR(SEARCH("MENOR",S47)))</formula>
    </cfRule>
    <cfRule type="containsText" dxfId="42" priority="3" operator="containsText" text="MAYOR">
      <formula>NOT(ISERROR(SEARCH("MAYOR",S47)))</formula>
    </cfRule>
  </conditionalFormatting>
  <dataValidations count="23">
    <dataValidation allowBlank="1" showInputMessage="1" showErrorMessage="1" promptTitle="Propósito del empleo" prompt="Debe registrar el propósito del empleo que se encuentra relacionado en el manual de funciones del empleo." sqref="I16"/>
    <dataValidation type="list" allowBlank="1" showInputMessage="1" showErrorMessage="1" sqref="B51:D58">
      <formula1>INDIRECT($A$17)</formula1>
    </dataValidation>
    <dataValidation type="custom" allowBlank="1" showInputMessage="1" showErrorMessage="1" sqref="F13:H13">
      <formula1>COUNTA(C13)=1</formula1>
    </dataValidation>
    <dataValidation type="custom" allowBlank="1" showInputMessage="1" showErrorMessage="1" sqref="I13:K13 I20:K20">
      <formula1>COUNTA(C13:H13)=2</formula1>
    </dataValidation>
    <dataValidation type="custom" allowBlank="1" showInputMessage="1" showErrorMessage="1" sqref="L13:O13 L20:O20">
      <formula1>COUNTA(C13:H13)=2</formula1>
    </dataValidation>
    <dataValidation type="custom" allowBlank="1" showInputMessage="1" showErrorMessage="1" sqref="P13:S13 P20:S20">
      <formula1>COUNTA(C13:H13,L13)=3</formula1>
    </dataValidation>
    <dataValidation type="custom" allowBlank="1" showInputMessage="1" showErrorMessage="1" sqref="A15:H15">
      <formula1>COUNTA(C13:S13)&gt;=3</formula1>
    </dataValidation>
    <dataValidation type="custom" allowBlank="1" showInputMessage="1" showErrorMessage="1" sqref="I15:S15">
      <formula1>COUNTA(C13:S13,A15)&gt;=4</formula1>
    </dataValidation>
    <dataValidation type="custom" allowBlank="1" showInputMessage="1" showErrorMessage="1" sqref="F17:G17">
      <formula1>COUNTA(C13:S13,A15:S15,A17)&gt;=6</formula1>
    </dataValidation>
    <dataValidation type="custom" allowBlank="1" showInputMessage="1" showErrorMessage="1" sqref="H17">
      <formula1>COUNTA(C13:S13,A15:S15,A17,F17)&gt;=7</formula1>
    </dataValidation>
    <dataValidation type="custom" allowBlank="1" showInputMessage="1" showErrorMessage="1" sqref="C26:E26">
      <formula1>R24="SI"</formula1>
    </dataValidation>
    <dataValidation type="custom" allowBlank="1" showInputMessage="1" showErrorMessage="1" sqref="F26:H26">
      <formula1>AND(COUNTA(C26)=1,R24="SI")=TRUE</formula1>
    </dataValidation>
    <dataValidation type="custom" allowBlank="1" showInputMessage="1" showErrorMessage="1" sqref="I26:K26">
      <formula1>AND(R24="SI",COUNTA(C26:H26)=2)=TRUE</formula1>
    </dataValidation>
    <dataValidation type="custom" allowBlank="1" showInputMessage="1" showErrorMessage="1" sqref="L26:O26">
      <formula1>AND(R24="SI",COUNTA(C26:H26)=2)=TRUE</formula1>
    </dataValidation>
    <dataValidation type="custom" allowBlank="1" showInputMessage="1" showErrorMessage="1" sqref="P26:S26">
      <formula1>AND(R24="SI",COUNTA(C26:H26,L26)=3)=TRUE</formula1>
    </dataValidation>
    <dataValidation type="custom" allowBlank="1" showInputMessage="1" showErrorMessage="1" sqref="A28:F28">
      <formula1>AND(R24="SI",COUNTA(C26,F26,L26)=3)=TRUE</formula1>
    </dataValidation>
    <dataValidation type="custom" allowBlank="1" showInputMessage="1" showErrorMessage="1" sqref="G28:M28">
      <formula1>AND(R24="SI",COUNTA(C26:H26,L26,A27)=4)=TRUE</formula1>
    </dataValidation>
    <dataValidation type="custom" allowBlank="1" showInputMessage="1" showErrorMessage="1" sqref="N28:O28">
      <formula1>AND(R24="SI",COUNTA(C26,F26,L26,A28,G28)=5)=TRUE</formula1>
    </dataValidation>
    <dataValidation type="custom" allowBlank="1" showInputMessage="1" showErrorMessage="1" sqref="P28:Q28">
      <formula1>AND(R24="SI",COUNTA(C26,F26,L26,A28,G28,N28)=6)=TRUE</formula1>
    </dataValidation>
    <dataValidation type="custom" allowBlank="1" showInputMessage="1" showErrorMessage="1" sqref="H37:P46">
      <formula1>COUNTA(A37)=1</formula1>
    </dataValidation>
    <dataValidation type="custom" allowBlank="1" showInputMessage="1" showErrorMessage="1" sqref="J16:S17">
      <formula1>COUNTA(C13,F13,L13,A15,I15,A17,F17,H17)=8</formula1>
    </dataValidation>
    <dataValidation type="custom" allowBlank="1" showInputMessage="1" showErrorMessage="1" sqref="C20:E20">
      <formula1>COUNTA(C13,F13,L13,A14,I15,A17,F17,H17,J16)=9</formula1>
    </dataValidation>
    <dataValidation type="custom" allowBlank="1" showInputMessage="1" showErrorMessage="1" sqref="Q45:R45 Q39:R39 Q41:R41 Q43:R43 Q37:R37">
      <formula1>AND(COUNTA(A37:P38)=2,Q37&lt;=1)=TRUE</formula1>
    </dataValidation>
  </dataValidations>
  <printOptions horizontalCentered="1"/>
  <pageMargins left="0.39370078740157483" right="0.39370078740157483" top="0.39370078740157483" bottom="0.39370078740157483" header="0.31496062992125984" footer="0.31496062992125984"/>
  <pageSetup scale="38" orientation="portrait" horizontalDpi="4294967294"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IF($F$30="",Hoja4!$G$4:$G$5,"")</xm:f>
          </x14:formula1>
          <xm:sqref>K30:K31</xm:sqref>
        </x14:dataValidation>
        <x14:dataValidation type="list" allowBlank="1" showInputMessage="1" showErrorMessage="1">
          <x14:formula1>
            <xm:f>IF($I$15&lt;&gt;"",Hoja4!$C$2:$C$6,"")</xm:f>
          </x14:formula1>
          <xm:sqref>A17:E17</xm:sqref>
        </x14:dataValidation>
        <x14:dataValidation type="list" allowBlank="1" showInputMessage="1" showErrorMessage="1">
          <x14:formula1>
            <xm:f>Hoja4!$J$4:$J$36</xm:f>
          </x14:formula1>
          <xm:sqref>G10 S10 L10</xm:sqref>
        </x14:dataValidation>
        <x14:dataValidation type="list" allowBlank="1" showInputMessage="1" showErrorMessage="1" promptTitle="Dias">
          <x14:formula1>
            <xm:f>Hoja4!$H$3:$H$33</xm:f>
          </x14:formula1>
          <xm:sqref>E10 Q10 J10</xm:sqref>
        </x14:dataValidation>
        <x14:dataValidation type="list" allowBlank="1" showInputMessage="1" showErrorMessage="1">
          <x14:formula1>
            <xm:f>Hoja4!$C$2:$C$6</xm:f>
          </x14:formula1>
          <xm:sqref>R22:S22</xm:sqref>
        </x14:dataValidation>
        <x14:dataValidation type="list" allowBlank="1" showInputMessage="1" showErrorMessage="1">
          <x14:formula1>
            <xm:f>Hoja4!$E$3:$E$14</xm:f>
          </x14:formula1>
          <xm:sqref>F10 R10 K10</xm:sqref>
        </x14:dataValidation>
        <x14:dataValidation type="list" allowBlank="1" showInputMessage="1" showErrorMessage="1">
          <x14:formula1>
            <xm:f>IF(AND($R$24="SI",COUNTA(A28:P28)=4)=TRUE,Hoja4!$C$2:$C$4,"")</xm:f>
          </x14:formula1>
          <xm:sqref>R28:S28</xm:sqref>
        </x14:dataValidation>
        <x14:dataValidation type="list" allowBlank="1" showInputMessage="1" showErrorMessage="1">
          <x14:formula1>
            <xm:f>Hoja4!$C$15:$C$16</xm:f>
          </x14:formula1>
          <xm:sqref>R24:S24</xm:sqref>
        </x14:dataValidation>
        <x14:dataValidation type="list" allowBlank="1" showInputMessage="1" showErrorMessage="1">
          <x14:formula1>
            <xm:f>IF(K$30="X",Hoja4!$B$261:$B$263,"")</xm:f>
          </x14:formula1>
          <xm:sqref>N30:S31</xm:sqref>
        </x14:dataValidation>
        <x14:dataValidation type="list" allowBlank="1" showInputMessage="1" showErrorMessage="1">
          <x14:formula1>
            <xm:f>IF($K$30="X","",Hoja4!$G$4:$G$5)</xm:f>
          </x14:formula1>
          <xm:sqref>F30:F31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0" tint="-4.9989318521683403E-2"/>
    <pageSetUpPr fitToPage="1"/>
  </sheetPr>
  <dimension ref="A1:XFC96"/>
  <sheetViews>
    <sheetView showGridLines="0" topLeftCell="A5" zoomScale="70" zoomScaleNormal="70" workbookViewId="0">
      <selection activeCell="H36" sqref="H36:M40"/>
    </sheetView>
  </sheetViews>
  <sheetFormatPr baseColWidth="10" defaultColWidth="0" defaultRowHeight="15" zeroHeight="1" x14ac:dyDescent="0.25"/>
  <cols>
    <col min="1" max="1" width="14.7109375" style="79" customWidth="1"/>
    <col min="2" max="2" width="14.140625" style="79" customWidth="1"/>
    <col min="3" max="3" width="7.85546875" style="79" customWidth="1"/>
    <col min="4" max="4" width="10.140625" style="79" customWidth="1"/>
    <col min="5" max="5" width="11.85546875" style="79" customWidth="1"/>
    <col min="6" max="6" width="9.5703125" style="79" customWidth="1"/>
    <col min="7" max="7" width="10.140625" style="79" customWidth="1"/>
    <col min="8" max="8" width="10.7109375" style="79" customWidth="1"/>
    <col min="9" max="9" width="10" style="79" customWidth="1"/>
    <col min="10" max="10" width="11.7109375" style="79" customWidth="1"/>
    <col min="11" max="11" width="10.42578125" style="79" customWidth="1"/>
    <col min="12" max="12" width="10.7109375" style="79" customWidth="1"/>
    <col min="13" max="13" width="10.28515625" style="79" customWidth="1"/>
    <col min="14" max="14" width="10.42578125" style="79" customWidth="1"/>
    <col min="15" max="15" width="19.7109375" style="79" customWidth="1"/>
    <col min="16" max="16" width="26.42578125" style="79" customWidth="1"/>
    <col min="17" max="17" width="58.140625" style="79" customWidth="1"/>
    <col min="18" max="19" width="11.42578125" style="79" customWidth="1"/>
    <col min="20" max="20" width="0.5703125" style="79" customWidth="1"/>
    <col min="21" max="16383" width="11.42578125" style="79" hidden="1"/>
    <col min="16384" max="16384" width="2.42578125" style="79" hidden="1"/>
  </cols>
  <sheetData>
    <row r="1" spans="1:19" ht="5.25" hidden="1" customHeight="1" thickBot="1" x14ac:dyDescent="0.3">
      <c r="A1" s="601"/>
      <c r="B1" s="601"/>
      <c r="C1" s="601"/>
      <c r="D1" s="601"/>
      <c r="E1" s="601"/>
      <c r="F1" s="601"/>
      <c r="G1" s="601"/>
      <c r="H1" s="601"/>
      <c r="I1" s="601"/>
      <c r="J1" s="601"/>
      <c r="K1" s="601"/>
      <c r="L1" s="601"/>
      <c r="M1" s="601"/>
      <c r="N1" s="601"/>
      <c r="O1" s="601"/>
      <c r="P1" s="601"/>
      <c r="Q1" s="601"/>
      <c r="R1" s="601"/>
      <c r="S1" s="602"/>
    </row>
    <row r="2" spans="1:19" ht="15" customHeight="1" x14ac:dyDescent="0.25">
      <c r="A2" s="755"/>
      <c r="B2" s="756"/>
      <c r="C2" s="756"/>
      <c r="D2" s="756"/>
      <c r="E2" s="765" t="s">
        <v>458</v>
      </c>
      <c r="F2" s="766"/>
      <c r="G2" s="766"/>
      <c r="H2" s="766"/>
      <c r="I2" s="766"/>
      <c r="J2" s="766"/>
      <c r="K2" s="766"/>
      <c r="L2" s="766"/>
      <c r="M2" s="766"/>
      <c r="N2" s="766"/>
      <c r="O2" s="766"/>
      <c r="P2" s="766"/>
      <c r="Q2" s="769" t="s">
        <v>421</v>
      </c>
      <c r="R2" s="770"/>
      <c r="S2" s="771"/>
    </row>
    <row r="3" spans="1:19" ht="15" customHeight="1" thickBot="1" x14ac:dyDescent="0.3">
      <c r="A3" s="757"/>
      <c r="B3" s="758"/>
      <c r="C3" s="758"/>
      <c r="D3" s="758"/>
      <c r="E3" s="767"/>
      <c r="F3" s="768"/>
      <c r="G3" s="768"/>
      <c r="H3" s="768"/>
      <c r="I3" s="768"/>
      <c r="J3" s="768"/>
      <c r="K3" s="768"/>
      <c r="L3" s="768"/>
      <c r="M3" s="768"/>
      <c r="N3" s="768"/>
      <c r="O3" s="768"/>
      <c r="P3" s="768"/>
      <c r="Q3" s="772"/>
      <c r="R3" s="773"/>
      <c r="S3" s="774"/>
    </row>
    <row r="4" spans="1:19" ht="15" customHeight="1" x14ac:dyDescent="0.25">
      <c r="A4" s="757"/>
      <c r="B4" s="758"/>
      <c r="C4" s="758"/>
      <c r="D4" s="758"/>
      <c r="E4" s="761" t="s">
        <v>459</v>
      </c>
      <c r="F4" s="762"/>
      <c r="G4" s="762"/>
      <c r="H4" s="762"/>
      <c r="I4" s="762"/>
      <c r="J4" s="762"/>
      <c r="K4" s="762"/>
      <c r="L4" s="762"/>
      <c r="M4" s="762"/>
      <c r="N4" s="762"/>
      <c r="O4" s="762"/>
      <c r="P4" s="762"/>
      <c r="Q4" s="772"/>
      <c r="R4" s="773"/>
      <c r="S4" s="774"/>
    </row>
    <row r="5" spans="1:19" ht="15" customHeight="1" x14ac:dyDescent="0.25">
      <c r="A5" s="757"/>
      <c r="B5" s="758"/>
      <c r="C5" s="758"/>
      <c r="D5" s="758"/>
      <c r="E5" s="763"/>
      <c r="F5" s="764"/>
      <c r="G5" s="764"/>
      <c r="H5" s="764"/>
      <c r="I5" s="764"/>
      <c r="J5" s="764"/>
      <c r="K5" s="764"/>
      <c r="L5" s="764"/>
      <c r="M5" s="764"/>
      <c r="N5" s="764"/>
      <c r="O5" s="764"/>
      <c r="P5" s="764"/>
      <c r="Q5" s="772"/>
      <c r="R5" s="773"/>
      <c r="S5" s="774"/>
    </row>
    <row r="6" spans="1:19" x14ac:dyDescent="0.25">
      <c r="A6" s="757"/>
      <c r="B6" s="758"/>
      <c r="C6" s="758"/>
      <c r="D6" s="758"/>
      <c r="E6" s="778" t="s">
        <v>53</v>
      </c>
      <c r="F6" s="779"/>
      <c r="G6" s="779"/>
      <c r="H6" s="779"/>
      <c r="I6" s="780"/>
      <c r="J6" s="788" t="s">
        <v>460</v>
      </c>
      <c r="K6" s="788"/>
      <c r="L6" s="788"/>
      <c r="M6" s="788"/>
      <c r="N6" s="788"/>
      <c r="O6" s="788"/>
      <c r="P6" s="788"/>
      <c r="Q6" s="772"/>
      <c r="R6" s="773"/>
      <c r="S6" s="774"/>
    </row>
    <row r="7" spans="1:19" x14ac:dyDescent="0.25">
      <c r="A7" s="757"/>
      <c r="B7" s="758"/>
      <c r="C7" s="758"/>
      <c r="D7" s="758"/>
      <c r="E7" s="781"/>
      <c r="F7" s="594"/>
      <c r="G7" s="594"/>
      <c r="H7" s="594"/>
      <c r="I7" s="782"/>
      <c r="J7" s="789" t="s">
        <v>461</v>
      </c>
      <c r="K7" s="790"/>
      <c r="L7" s="790"/>
      <c r="M7" s="790"/>
      <c r="N7" s="786"/>
      <c r="O7" s="596">
        <v>42731</v>
      </c>
      <c r="P7" s="791"/>
      <c r="Q7" s="772"/>
      <c r="R7" s="773"/>
      <c r="S7" s="774"/>
    </row>
    <row r="8" spans="1:19" x14ac:dyDescent="0.25">
      <c r="A8" s="757"/>
      <c r="B8" s="758"/>
      <c r="C8" s="758"/>
      <c r="D8" s="758"/>
      <c r="E8" s="781"/>
      <c r="F8" s="594"/>
      <c r="G8" s="594"/>
      <c r="H8" s="594"/>
      <c r="I8" s="782"/>
      <c r="J8" s="789" t="s">
        <v>56</v>
      </c>
      <c r="K8" s="790"/>
      <c r="L8" s="790"/>
      <c r="M8" s="790"/>
      <c r="N8" s="786"/>
      <c r="O8" s="792" t="s">
        <v>57</v>
      </c>
      <c r="P8" s="793"/>
      <c r="Q8" s="772"/>
      <c r="R8" s="773"/>
      <c r="S8" s="774"/>
    </row>
    <row r="9" spans="1:19" ht="20.25" customHeight="1" thickBot="1" x14ac:dyDescent="0.3">
      <c r="A9" s="759"/>
      <c r="B9" s="760"/>
      <c r="C9" s="760"/>
      <c r="D9" s="760"/>
      <c r="E9" s="783"/>
      <c r="F9" s="784"/>
      <c r="G9" s="784"/>
      <c r="H9" s="784"/>
      <c r="I9" s="785"/>
      <c r="J9" s="786" t="s">
        <v>462</v>
      </c>
      <c r="K9" s="595"/>
      <c r="L9" s="595"/>
      <c r="M9" s="595"/>
      <c r="N9" s="595"/>
      <c r="O9" s="676" t="s">
        <v>60</v>
      </c>
      <c r="P9" s="787"/>
      <c r="Q9" s="775"/>
      <c r="R9" s="776"/>
      <c r="S9" s="777"/>
    </row>
    <row r="10" spans="1:19" ht="27" customHeight="1" thickBot="1" x14ac:dyDescent="0.3">
      <c r="A10" s="479" t="s">
        <v>67</v>
      </c>
      <c r="B10" s="480"/>
      <c r="C10" s="480"/>
      <c r="D10" s="480"/>
      <c r="E10" s="480"/>
      <c r="F10" s="480"/>
      <c r="G10" s="480"/>
      <c r="H10" s="480"/>
      <c r="I10" s="480"/>
      <c r="J10" s="480"/>
      <c r="K10" s="480"/>
      <c r="L10" s="480"/>
      <c r="M10" s="480"/>
      <c r="N10" s="480"/>
      <c r="O10" s="480"/>
      <c r="P10" s="480"/>
      <c r="Q10" s="480"/>
      <c r="R10" s="480"/>
      <c r="S10" s="481"/>
    </row>
    <row r="11" spans="1:19" ht="21.75" customHeight="1" x14ac:dyDescent="0.25">
      <c r="A11" s="455" t="s">
        <v>68</v>
      </c>
      <c r="B11" s="456"/>
      <c r="C11" s="455" t="s">
        <v>69</v>
      </c>
      <c r="D11" s="466"/>
      <c r="E11" s="456"/>
      <c r="F11" s="455" t="s">
        <v>70</v>
      </c>
      <c r="G11" s="466"/>
      <c r="H11" s="456"/>
      <c r="I11" s="455" t="s">
        <v>71</v>
      </c>
      <c r="J11" s="466"/>
      <c r="K11" s="456"/>
      <c r="L11" s="455" t="s">
        <v>72</v>
      </c>
      <c r="M11" s="466"/>
      <c r="N11" s="466"/>
      <c r="O11" s="456"/>
      <c r="P11" s="455" t="s">
        <v>73</v>
      </c>
      <c r="Q11" s="466"/>
      <c r="R11" s="466"/>
      <c r="S11" s="456"/>
    </row>
    <row r="12" spans="1:19" ht="27.75" customHeight="1" thickBot="1" x14ac:dyDescent="0.3">
      <c r="A12" s="748" t="str">
        <f>'F2. COMP. LAB Y COM COMPOR'!A13:B13</f>
        <v>CEDULA DE CIUDADANIA</v>
      </c>
      <c r="B12" s="749"/>
      <c r="C12" s="470">
        <f>'F2. COMP. LAB Y COM COMPOR'!C13:E13</f>
        <v>0</v>
      </c>
      <c r="D12" s="476"/>
      <c r="E12" s="477"/>
      <c r="F12" s="467">
        <f>'F2. COMP. LAB Y COM COMPOR'!F13:H13</f>
        <v>0</v>
      </c>
      <c r="G12" s="468"/>
      <c r="H12" s="469"/>
      <c r="I12" s="462">
        <f>'F2. COMP. LAB Y COM COMPOR'!I13:K13</f>
        <v>0</v>
      </c>
      <c r="J12" s="471"/>
      <c r="K12" s="463"/>
      <c r="L12" s="462">
        <f>'F2. COMP. LAB Y COM COMPOR'!L13:O13</f>
        <v>0</v>
      </c>
      <c r="M12" s="471"/>
      <c r="N12" s="471"/>
      <c r="O12" s="463"/>
      <c r="P12" s="462">
        <f>'F2. COMP. LAB Y COM COMPOR'!P13:S13</f>
        <v>0</v>
      </c>
      <c r="Q12" s="471"/>
      <c r="R12" s="471"/>
      <c r="S12" s="463"/>
    </row>
    <row r="13" spans="1:19" ht="15" customHeight="1" x14ac:dyDescent="0.25">
      <c r="A13" s="455" t="s">
        <v>74</v>
      </c>
      <c r="B13" s="466"/>
      <c r="C13" s="466"/>
      <c r="D13" s="466"/>
      <c r="E13" s="466"/>
      <c r="F13" s="466"/>
      <c r="G13" s="466"/>
      <c r="H13" s="466"/>
      <c r="I13" s="455" t="s">
        <v>75</v>
      </c>
      <c r="J13" s="466"/>
      <c r="K13" s="466"/>
      <c r="L13" s="466"/>
      <c r="M13" s="466"/>
      <c r="N13" s="466"/>
      <c r="O13" s="466"/>
      <c r="P13" s="466"/>
      <c r="Q13" s="466"/>
      <c r="R13" s="466"/>
      <c r="S13" s="456"/>
    </row>
    <row r="14" spans="1:19" ht="19.5" customHeight="1" thickBot="1" x14ac:dyDescent="0.3">
      <c r="A14" s="467">
        <f>'F2. COMP. LAB Y COM COMPOR'!A15:H15</f>
        <v>0</v>
      </c>
      <c r="B14" s="468"/>
      <c r="C14" s="468"/>
      <c r="D14" s="468"/>
      <c r="E14" s="468"/>
      <c r="F14" s="471"/>
      <c r="G14" s="471"/>
      <c r="H14" s="468"/>
      <c r="I14" s="482" t="str">
        <f>'F2. COMP. LAB Y COM COMPOR'!I15:S15</f>
        <v>ddd</v>
      </c>
      <c r="J14" s="483"/>
      <c r="K14" s="483"/>
      <c r="L14" s="483"/>
      <c r="M14" s="483"/>
      <c r="N14" s="483"/>
      <c r="O14" s="483"/>
      <c r="P14" s="483"/>
      <c r="Q14" s="483"/>
      <c r="R14" s="483"/>
      <c r="S14" s="484"/>
    </row>
    <row r="15" spans="1:19" ht="15" customHeight="1" x14ac:dyDescent="0.25">
      <c r="A15" s="455" t="s">
        <v>76</v>
      </c>
      <c r="B15" s="466"/>
      <c r="C15" s="466"/>
      <c r="D15" s="466"/>
      <c r="E15" s="466"/>
      <c r="F15" s="455" t="s">
        <v>77</v>
      </c>
      <c r="G15" s="456"/>
      <c r="H15" s="241" t="s">
        <v>78</v>
      </c>
      <c r="I15" s="751" t="str">
        <f>'F2. COMP. LAB Y COM COMPOR'!I16</f>
        <v>Propósito del empleo:</v>
      </c>
      <c r="J15" s="752"/>
      <c r="K15" s="487">
        <f>'F2. COMP. LAB Y COM COMPOR'!J16</f>
        <v>0</v>
      </c>
      <c r="L15" s="488"/>
      <c r="M15" s="488"/>
      <c r="N15" s="488"/>
      <c r="O15" s="488"/>
      <c r="P15" s="488"/>
      <c r="Q15" s="488"/>
      <c r="R15" s="488"/>
      <c r="S15" s="489"/>
    </row>
    <row r="16" spans="1:19" ht="22.5" customHeight="1" thickBot="1" x14ac:dyDescent="0.3">
      <c r="A16" s="459" t="str">
        <f>'F2. COMP. LAB Y COM COMPOR'!A17:E17</f>
        <v>DIRECTIVO</v>
      </c>
      <c r="B16" s="478"/>
      <c r="C16" s="478"/>
      <c r="D16" s="478"/>
      <c r="E16" s="478"/>
      <c r="F16" s="459">
        <f>'F2. COMP. LAB Y COM COMPOR'!F17:G17</f>
        <v>0</v>
      </c>
      <c r="G16" s="460"/>
      <c r="H16" s="242">
        <f>'F2. COMP. LAB Y COM COMPOR'!H17</f>
        <v>0</v>
      </c>
      <c r="I16" s="753"/>
      <c r="J16" s="754"/>
      <c r="K16" s="459"/>
      <c r="L16" s="478"/>
      <c r="M16" s="478"/>
      <c r="N16" s="478"/>
      <c r="O16" s="478"/>
      <c r="P16" s="478"/>
      <c r="Q16" s="478"/>
      <c r="R16" s="478"/>
      <c r="S16" s="460"/>
    </row>
    <row r="17" spans="1:19" ht="22.5" customHeight="1" thickBot="1" x14ac:dyDescent="0.3">
      <c r="A17" s="479" t="s">
        <v>79</v>
      </c>
      <c r="B17" s="480"/>
      <c r="C17" s="480"/>
      <c r="D17" s="480"/>
      <c r="E17" s="480"/>
      <c r="F17" s="480"/>
      <c r="G17" s="480"/>
      <c r="H17" s="480"/>
      <c r="I17" s="480"/>
      <c r="J17" s="480"/>
      <c r="K17" s="480"/>
      <c r="L17" s="480"/>
      <c r="M17" s="480"/>
      <c r="N17" s="480"/>
      <c r="O17" s="480"/>
      <c r="P17" s="480"/>
      <c r="Q17" s="480"/>
      <c r="R17" s="480"/>
      <c r="S17" s="481"/>
    </row>
    <row r="18" spans="1:19" ht="21" customHeight="1" x14ac:dyDescent="0.25">
      <c r="A18" s="455" t="s">
        <v>80</v>
      </c>
      <c r="B18" s="456"/>
      <c r="C18" s="455" t="s">
        <v>69</v>
      </c>
      <c r="D18" s="466"/>
      <c r="E18" s="456"/>
      <c r="F18" s="455" t="s">
        <v>70</v>
      </c>
      <c r="G18" s="466"/>
      <c r="H18" s="456"/>
      <c r="I18" s="455" t="s">
        <v>71</v>
      </c>
      <c r="J18" s="466"/>
      <c r="K18" s="456"/>
      <c r="L18" s="455" t="s">
        <v>72</v>
      </c>
      <c r="M18" s="466"/>
      <c r="N18" s="466"/>
      <c r="O18" s="456"/>
      <c r="P18" s="455" t="s">
        <v>73</v>
      </c>
      <c r="Q18" s="466"/>
      <c r="R18" s="466"/>
      <c r="S18" s="456"/>
    </row>
    <row r="19" spans="1:19" ht="23.25" customHeight="1" thickBot="1" x14ac:dyDescent="0.3">
      <c r="A19" s="467" t="str">
        <f>'F2. COMP. LAB Y COM COMPOR'!A20:B20</f>
        <v>CEDULA DE CIUDADANIA</v>
      </c>
      <c r="B19" s="469"/>
      <c r="C19" s="470">
        <f>'F2. COMP. LAB Y COM COMPOR'!C20:E20</f>
        <v>0</v>
      </c>
      <c r="D19" s="476"/>
      <c r="E19" s="477"/>
      <c r="F19" s="467">
        <f>'F2. COMP. LAB Y COM COMPOR'!F20:H20</f>
        <v>0</v>
      </c>
      <c r="G19" s="468"/>
      <c r="H19" s="469"/>
      <c r="I19" s="462" t="str">
        <f>'F2. COMP. LAB Y COM COMPOR'!I20:K20</f>
        <v xml:space="preserve">  </v>
      </c>
      <c r="J19" s="471"/>
      <c r="K19" s="463"/>
      <c r="L19" s="462">
        <f>'F2. COMP. LAB Y COM COMPOR'!L20:O20</f>
        <v>0</v>
      </c>
      <c r="M19" s="471"/>
      <c r="N19" s="471"/>
      <c r="O19" s="463"/>
      <c r="P19" s="467" t="str">
        <f>'F2. COMP. LAB Y COM COMPOR'!P20:S20</f>
        <v xml:space="preserve">  </v>
      </c>
      <c r="Q19" s="468"/>
      <c r="R19" s="468"/>
      <c r="S19" s="469"/>
    </row>
    <row r="20" spans="1:19" ht="23.25" customHeight="1" x14ac:dyDescent="0.25">
      <c r="A20" s="586" t="s">
        <v>81</v>
      </c>
      <c r="B20" s="465"/>
      <c r="C20" s="471"/>
      <c r="D20" s="471"/>
      <c r="E20" s="471"/>
      <c r="F20" s="471"/>
      <c r="G20" s="462" t="s">
        <v>75</v>
      </c>
      <c r="H20" s="471"/>
      <c r="I20" s="466"/>
      <c r="J20" s="466"/>
      <c r="K20" s="466"/>
      <c r="L20" s="466"/>
      <c r="M20" s="456"/>
      <c r="N20" s="466" t="s">
        <v>77</v>
      </c>
      <c r="O20" s="456"/>
      <c r="P20" s="455" t="s">
        <v>78</v>
      </c>
      <c r="Q20" s="456"/>
      <c r="R20" s="455" t="s">
        <v>76</v>
      </c>
      <c r="S20" s="456"/>
    </row>
    <row r="21" spans="1:19" ht="28.5" customHeight="1" thickBot="1" x14ac:dyDescent="0.3">
      <c r="A21" s="750">
        <f>'F2. COMP. LAB Y COM COMPOR'!A22:F22</f>
        <v>0</v>
      </c>
      <c r="B21" s="478"/>
      <c r="C21" s="478"/>
      <c r="D21" s="478"/>
      <c r="E21" s="478"/>
      <c r="F21" s="460"/>
      <c r="G21" s="462">
        <f>'F2. COMP. LAB Y COM COMPOR'!G22:M22</f>
        <v>0</v>
      </c>
      <c r="H21" s="471"/>
      <c r="I21" s="471"/>
      <c r="J21" s="471"/>
      <c r="K21" s="471"/>
      <c r="L21" s="471"/>
      <c r="M21" s="463"/>
      <c r="N21" s="457">
        <f>'F2. COMP. LAB Y COM COMPOR'!N22:O22</f>
        <v>0</v>
      </c>
      <c r="O21" s="461"/>
      <c r="P21" s="457">
        <f>'F2. COMP. LAB Y COM COMPOR'!P22:Q22</f>
        <v>0</v>
      </c>
      <c r="Q21" s="461"/>
      <c r="R21" s="462">
        <f>'F2. COMP. LAB Y COM COMPOR'!R22:S22</f>
        <v>0</v>
      </c>
      <c r="S21" s="463"/>
    </row>
    <row r="22" spans="1:19" ht="21.75" customHeight="1" thickBot="1" x14ac:dyDescent="0.3">
      <c r="A22" s="479" t="s">
        <v>82</v>
      </c>
      <c r="B22" s="480"/>
      <c r="C22" s="480"/>
      <c r="D22" s="480"/>
      <c r="E22" s="480"/>
      <c r="F22" s="480"/>
      <c r="G22" s="480"/>
      <c r="H22" s="480"/>
      <c r="I22" s="480"/>
      <c r="J22" s="480"/>
      <c r="K22" s="480"/>
      <c r="L22" s="480"/>
      <c r="M22" s="480"/>
      <c r="N22" s="480"/>
      <c r="O22" s="480"/>
      <c r="P22" s="480"/>
      <c r="Q22" s="480"/>
      <c r="R22" s="480"/>
      <c r="S22" s="481"/>
    </row>
    <row r="23" spans="1:19" ht="21" customHeight="1" x14ac:dyDescent="0.25">
      <c r="A23" s="455" t="s">
        <v>80</v>
      </c>
      <c r="B23" s="456"/>
      <c r="C23" s="455" t="s">
        <v>69</v>
      </c>
      <c r="D23" s="466"/>
      <c r="E23" s="456"/>
      <c r="F23" s="455" t="s">
        <v>70</v>
      </c>
      <c r="G23" s="466"/>
      <c r="H23" s="456"/>
      <c r="I23" s="455" t="s">
        <v>71</v>
      </c>
      <c r="J23" s="466"/>
      <c r="K23" s="456"/>
      <c r="L23" s="455" t="s">
        <v>72</v>
      </c>
      <c r="M23" s="466"/>
      <c r="N23" s="466"/>
      <c r="O23" s="456"/>
      <c r="P23" s="455" t="s">
        <v>73</v>
      </c>
      <c r="Q23" s="466"/>
      <c r="R23" s="466"/>
      <c r="S23" s="456"/>
    </row>
    <row r="24" spans="1:19" ht="24" customHeight="1" thickBot="1" x14ac:dyDescent="0.3">
      <c r="A24" s="467" t="str">
        <f>'F2. COMP. LAB Y COM COMPOR'!A26:B26</f>
        <v>CEDULA DE CIUDADANIA</v>
      </c>
      <c r="B24" s="469"/>
      <c r="C24" s="470" t="str">
        <f>IF('F2. COMP. LAB Y COM COMPOR'!R24="NO","NO REQUERIDO",'F2. COMP. LAB Y COM COMPOR'!C26:E26)</f>
        <v>NO REQUERIDO</v>
      </c>
      <c r="D24" s="468"/>
      <c r="E24" s="469"/>
      <c r="F24" s="467" t="str">
        <f>IF('F2. COMP. LAB Y COM COMPOR'!R24="NO","NO REQUERIDO",'F2. COMP. LAB Y COM COMPOR'!F26:H26)</f>
        <v>NO REQUERIDO</v>
      </c>
      <c r="G24" s="471"/>
      <c r="H24" s="463"/>
      <c r="I24" s="462" t="str">
        <f>IF('F2. COMP. LAB Y COM COMPOR'!R24="NO","NO REQUERIDO",'F2. COMP. LAB Y COM COMPOR'!I26:K26)</f>
        <v>NO REQUERIDO</v>
      </c>
      <c r="J24" s="471"/>
      <c r="K24" s="463"/>
      <c r="L24" s="462" t="str">
        <f>IF('F2. COMP. LAB Y COM COMPOR'!R24="NO","NO REQUERIDO",'F2. COMP. LAB Y COM COMPOR'!L26:O26)</f>
        <v>NO REQUERIDO</v>
      </c>
      <c r="M24" s="471"/>
      <c r="N24" s="471"/>
      <c r="O24" s="463"/>
      <c r="P24" s="467" t="str">
        <f>IF('F2. COMP. LAB Y COM COMPOR'!R24="NO","NO REQUERIDO",'F2. COMP. LAB Y COM COMPOR'!P26:S26)</f>
        <v>NO REQUERIDO</v>
      </c>
      <c r="Q24" s="468"/>
      <c r="R24" s="468"/>
      <c r="S24" s="469"/>
    </row>
    <row r="25" spans="1:19" ht="24" customHeight="1" x14ac:dyDescent="0.25">
      <c r="A25" s="586" t="s">
        <v>83</v>
      </c>
      <c r="B25" s="465"/>
      <c r="C25" s="465"/>
      <c r="D25" s="465"/>
      <c r="E25" s="465"/>
      <c r="F25" s="465"/>
      <c r="G25" s="455" t="s">
        <v>75</v>
      </c>
      <c r="H25" s="466"/>
      <c r="I25" s="466"/>
      <c r="J25" s="466"/>
      <c r="K25" s="466"/>
      <c r="L25" s="466"/>
      <c r="M25" s="456"/>
      <c r="N25" s="466" t="s">
        <v>77</v>
      </c>
      <c r="O25" s="456"/>
      <c r="P25" s="466" t="s">
        <v>78</v>
      </c>
      <c r="Q25" s="456"/>
      <c r="R25" s="455" t="s">
        <v>76</v>
      </c>
      <c r="S25" s="456"/>
    </row>
    <row r="26" spans="1:19" ht="28.5" customHeight="1" thickBot="1" x14ac:dyDescent="0.3">
      <c r="A26" s="716" t="str">
        <f>IF('F2. COMP. LAB Y COM COMPOR'!R24="NO","NO REQUERIDO",'F2. COMP. LAB Y COM COMPOR'!A28:F28)</f>
        <v>NO REQUERIDO</v>
      </c>
      <c r="B26" s="458"/>
      <c r="C26" s="458"/>
      <c r="D26" s="458"/>
      <c r="E26" s="458"/>
      <c r="F26" s="458"/>
      <c r="G26" s="467" t="str">
        <f>IF('F2. COMP. LAB Y COM COMPOR'!R24="NO","NO REQUERIDO",'F2. COMP. LAB Y COM COMPOR'!G28:M28)</f>
        <v>NO REQUERIDO</v>
      </c>
      <c r="H26" s="468"/>
      <c r="I26" s="468"/>
      <c r="J26" s="468"/>
      <c r="K26" s="468"/>
      <c r="L26" s="468"/>
      <c r="M26" s="469"/>
      <c r="N26" s="459" t="str">
        <f>IF('F2. COMP. LAB Y COM COMPOR'!R24="NO","NO REQUERIDO",'F2. COMP. LAB Y COM COMPOR'!N28:O28)</f>
        <v>NO REQUERIDO</v>
      </c>
      <c r="O26" s="460"/>
      <c r="P26" s="457" t="str">
        <f>IF('F2. COMP. LAB Y COM COMPOR'!R24="NO","NO REQUERIDO",'F2. COMP. LAB Y COM COMPOR'!P28:Q28)</f>
        <v>NO REQUERIDO</v>
      </c>
      <c r="Q26" s="461"/>
      <c r="R26" s="462" t="str">
        <f>IF('F2. COMP. LAB Y COM COMPOR'!R24="NO","NO REQUERIDO",'F2. COMP. LAB Y COM COMPOR'!R28:S28)</f>
        <v>NO REQUERIDO</v>
      </c>
      <c r="S26" s="463"/>
    </row>
    <row r="27" spans="1:19" ht="25.5" customHeight="1" thickBot="1" x14ac:dyDescent="0.3">
      <c r="A27" s="808" t="s">
        <v>463</v>
      </c>
      <c r="B27" s="809"/>
      <c r="C27" s="809"/>
      <c r="D27" s="809"/>
      <c r="E27" s="809"/>
      <c r="F27" s="809"/>
      <c r="G27" s="809"/>
      <c r="H27" s="809"/>
      <c r="I27" s="809"/>
      <c r="J27" s="809"/>
      <c r="K27" s="809"/>
      <c r="L27" s="809"/>
      <c r="M27" s="809"/>
      <c r="N27" s="809"/>
      <c r="O27" s="809"/>
      <c r="P27" s="809"/>
      <c r="Q27" s="809"/>
      <c r="R27" s="809"/>
      <c r="S27" s="810"/>
    </row>
    <row r="28" spans="1:19" ht="15" customHeight="1" x14ac:dyDescent="0.25">
      <c r="A28" s="729" t="s">
        <v>464</v>
      </c>
      <c r="B28" s="730"/>
      <c r="C28" s="744" t="s">
        <v>465</v>
      </c>
      <c r="D28" s="730"/>
      <c r="E28" s="730"/>
      <c r="F28" s="730"/>
      <c r="G28" s="730"/>
      <c r="H28" s="729" t="s">
        <v>466</v>
      </c>
      <c r="I28" s="730"/>
      <c r="J28" s="730"/>
      <c r="K28" s="730"/>
      <c r="L28" s="730"/>
      <c r="M28" s="731"/>
      <c r="N28" s="717" t="s">
        <v>467</v>
      </c>
      <c r="O28" s="718"/>
      <c r="P28" s="713" t="s">
        <v>468</v>
      </c>
      <c r="Q28" s="713" t="s">
        <v>469</v>
      </c>
      <c r="R28" s="811" t="s">
        <v>470</v>
      </c>
      <c r="S28" s="812"/>
    </row>
    <row r="29" spans="1:19" x14ac:dyDescent="0.25">
      <c r="A29" s="732"/>
      <c r="B29" s="733"/>
      <c r="C29" s="745"/>
      <c r="D29" s="733"/>
      <c r="E29" s="733"/>
      <c r="F29" s="733"/>
      <c r="G29" s="733"/>
      <c r="H29" s="732"/>
      <c r="I29" s="733"/>
      <c r="J29" s="733"/>
      <c r="K29" s="733"/>
      <c r="L29" s="733"/>
      <c r="M29" s="734"/>
      <c r="N29" s="719"/>
      <c r="O29" s="720"/>
      <c r="P29" s="714"/>
      <c r="Q29" s="714"/>
      <c r="R29" s="813"/>
      <c r="S29" s="814"/>
    </row>
    <row r="30" spans="1:19" ht="15.75" thickBot="1" x14ac:dyDescent="0.3">
      <c r="A30" s="746"/>
      <c r="B30" s="747"/>
      <c r="C30" s="745"/>
      <c r="D30" s="733"/>
      <c r="E30" s="733"/>
      <c r="F30" s="733"/>
      <c r="G30" s="733"/>
      <c r="H30" s="732"/>
      <c r="I30" s="733"/>
      <c r="J30" s="733"/>
      <c r="K30" s="733"/>
      <c r="L30" s="733"/>
      <c r="M30" s="734"/>
      <c r="N30" s="721"/>
      <c r="O30" s="722"/>
      <c r="P30" s="715"/>
      <c r="Q30" s="715"/>
      <c r="R30" s="815"/>
      <c r="S30" s="816"/>
    </row>
    <row r="31" spans="1:19" ht="15" customHeight="1" x14ac:dyDescent="0.25">
      <c r="A31" s="704"/>
      <c r="B31" s="704"/>
      <c r="C31" s="697" t="e">
        <f>VLOOKUP(A31,Hoja4!A$467:B$482,2,FALSE)</f>
        <v>#N/A</v>
      </c>
      <c r="D31" s="697"/>
      <c r="E31" s="697"/>
      <c r="F31" s="697"/>
      <c r="G31" s="697"/>
      <c r="H31" s="735"/>
      <c r="I31" s="736"/>
      <c r="J31" s="736"/>
      <c r="K31" s="736"/>
      <c r="L31" s="736"/>
      <c r="M31" s="737"/>
      <c r="N31" s="723"/>
      <c r="O31" s="724"/>
      <c r="P31" s="817"/>
      <c r="Q31" s="701"/>
      <c r="R31" s="707"/>
      <c r="S31" s="708"/>
    </row>
    <row r="32" spans="1:19" ht="15" customHeight="1" x14ac:dyDescent="0.25">
      <c r="A32" s="704"/>
      <c r="B32" s="704"/>
      <c r="C32" s="697"/>
      <c r="D32" s="697"/>
      <c r="E32" s="697"/>
      <c r="F32" s="697"/>
      <c r="G32" s="697"/>
      <c r="H32" s="738"/>
      <c r="I32" s="739"/>
      <c r="J32" s="739"/>
      <c r="K32" s="739"/>
      <c r="L32" s="739"/>
      <c r="M32" s="740"/>
      <c r="N32" s="725"/>
      <c r="O32" s="726"/>
      <c r="P32" s="699"/>
      <c r="Q32" s="702"/>
      <c r="R32" s="709"/>
      <c r="S32" s="710"/>
    </row>
    <row r="33" spans="1:19" ht="15" customHeight="1" x14ac:dyDescent="0.25">
      <c r="A33" s="704"/>
      <c r="B33" s="704"/>
      <c r="C33" s="697"/>
      <c r="D33" s="697"/>
      <c r="E33" s="697"/>
      <c r="F33" s="697"/>
      <c r="G33" s="697"/>
      <c r="H33" s="738"/>
      <c r="I33" s="739"/>
      <c r="J33" s="739"/>
      <c r="K33" s="739"/>
      <c r="L33" s="739"/>
      <c r="M33" s="740"/>
      <c r="N33" s="725"/>
      <c r="O33" s="726"/>
      <c r="P33" s="699"/>
      <c r="Q33" s="702"/>
      <c r="R33" s="709"/>
      <c r="S33" s="710"/>
    </row>
    <row r="34" spans="1:19" ht="15" customHeight="1" x14ac:dyDescent="0.25">
      <c r="A34" s="704"/>
      <c r="B34" s="704"/>
      <c r="C34" s="697"/>
      <c r="D34" s="697"/>
      <c r="E34" s="697"/>
      <c r="F34" s="697"/>
      <c r="G34" s="697"/>
      <c r="H34" s="738"/>
      <c r="I34" s="739"/>
      <c r="J34" s="739"/>
      <c r="K34" s="739"/>
      <c r="L34" s="739"/>
      <c r="M34" s="740"/>
      <c r="N34" s="725"/>
      <c r="O34" s="726"/>
      <c r="P34" s="699"/>
      <c r="Q34" s="702"/>
      <c r="R34" s="709"/>
      <c r="S34" s="710"/>
    </row>
    <row r="35" spans="1:19" ht="15" customHeight="1" x14ac:dyDescent="0.25">
      <c r="A35" s="704"/>
      <c r="B35" s="704"/>
      <c r="C35" s="697"/>
      <c r="D35" s="697"/>
      <c r="E35" s="697"/>
      <c r="F35" s="697"/>
      <c r="G35" s="697"/>
      <c r="H35" s="741"/>
      <c r="I35" s="742"/>
      <c r="J35" s="742"/>
      <c r="K35" s="742"/>
      <c r="L35" s="742"/>
      <c r="M35" s="743"/>
      <c r="N35" s="727"/>
      <c r="O35" s="728"/>
      <c r="P35" s="818"/>
      <c r="Q35" s="703"/>
      <c r="R35" s="711"/>
      <c r="S35" s="712"/>
    </row>
    <row r="36" spans="1:19" ht="15" customHeight="1" x14ac:dyDescent="0.25">
      <c r="A36" s="704"/>
      <c r="B36" s="704"/>
      <c r="C36" s="697" t="e">
        <f>VLOOKUP(A36,Hoja4!A$467:B$482,2,FALSE)</f>
        <v>#N/A</v>
      </c>
      <c r="D36" s="697"/>
      <c r="E36" s="697"/>
      <c r="F36" s="697"/>
      <c r="G36" s="697"/>
      <c r="H36" s="705"/>
      <c r="I36" s="705"/>
      <c r="J36" s="705"/>
      <c r="K36" s="705"/>
      <c r="L36" s="705"/>
      <c r="M36" s="705"/>
      <c r="N36" s="706"/>
      <c r="O36" s="706"/>
      <c r="P36" s="698"/>
      <c r="Q36" s="701"/>
      <c r="R36" s="693"/>
      <c r="S36" s="694"/>
    </row>
    <row r="37" spans="1:19" ht="15" customHeight="1" x14ac:dyDescent="0.25">
      <c r="A37" s="704"/>
      <c r="B37" s="704"/>
      <c r="C37" s="697"/>
      <c r="D37" s="697"/>
      <c r="E37" s="697"/>
      <c r="F37" s="697"/>
      <c r="G37" s="697"/>
      <c r="H37" s="705"/>
      <c r="I37" s="705"/>
      <c r="J37" s="705"/>
      <c r="K37" s="705"/>
      <c r="L37" s="705"/>
      <c r="M37" s="705"/>
      <c r="N37" s="706"/>
      <c r="O37" s="706"/>
      <c r="P37" s="699"/>
      <c r="Q37" s="702"/>
      <c r="R37" s="693"/>
      <c r="S37" s="694"/>
    </row>
    <row r="38" spans="1:19" ht="15" customHeight="1" x14ac:dyDescent="0.25">
      <c r="A38" s="704"/>
      <c r="B38" s="704"/>
      <c r="C38" s="697"/>
      <c r="D38" s="697"/>
      <c r="E38" s="697"/>
      <c r="F38" s="697"/>
      <c r="G38" s="697"/>
      <c r="H38" s="705"/>
      <c r="I38" s="705"/>
      <c r="J38" s="705"/>
      <c r="K38" s="705"/>
      <c r="L38" s="705"/>
      <c r="M38" s="705"/>
      <c r="N38" s="706"/>
      <c r="O38" s="706"/>
      <c r="P38" s="699"/>
      <c r="Q38" s="702"/>
      <c r="R38" s="693"/>
      <c r="S38" s="694"/>
    </row>
    <row r="39" spans="1:19" ht="15" customHeight="1" x14ac:dyDescent="0.25">
      <c r="A39" s="704"/>
      <c r="B39" s="704"/>
      <c r="C39" s="697"/>
      <c r="D39" s="697"/>
      <c r="E39" s="697"/>
      <c r="F39" s="697"/>
      <c r="G39" s="697"/>
      <c r="H39" s="705"/>
      <c r="I39" s="705"/>
      <c r="J39" s="705"/>
      <c r="K39" s="705"/>
      <c r="L39" s="705"/>
      <c r="M39" s="705"/>
      <c r="N39" s="706"/>
      <c r="O39" s="706"/>
      <c r="P39" s="699"/>
      <c r="Q39" s="702"/>
      <c r="R39" s="693"/>
      <c r="S39" s="694"/>
    </row>
    <row r="40" spans="1:19" ht="15" customHeight="1" x14ac:dyDescent="0.25">
      <c r="A40" s="704"/>
      <c r="B40" s="704"/>
      <c r="C40" s="697"/>
      <c r="D40" s="697"/>
      <c r="E40" s="697"/>
      <c r="F40" s="697"/>
      <c r="G40" s="697"/>
      <c r="H40" s="705"/>
      <c r="I40" s="705"/>
      <c r="J40" s="705"/>
      <c r="K40" s="705"/>
      <c r="L40" s="705"/>
      <c r="M40" s="705"/>
      <c r="N40" s="706"/>
      <c r="O40" s="706"/>
      <c r="P40" s="818"/>
      <c r="Q40" s="703"/>
      <c r="R40" s="693"/>
      <c r="S40" s="694"/>
    </row>
    <row r="41" spans="1:19" ht="15" customHeight="1" x14ac:dyDescent="0.25">
      <c r="A41" s="704"/>
      <c r="B41" s="704"/>
      <c r="C41" s="697" t="e">
        <f>VLOOKUP(A41,Hoja4!A$467:B$482,2,FALSE)</f>
        <v>#N/A</v>
      </c>
      <c r="D41" s="697"/>
      <c r="E41" s="697"/>
      <c r="F41" s="697"/>
      <c r="G41" s="697"/>
      <c r="H41" s="705"/>
      <c r="I41" s="705"/>
      <c r="J41" s="705"/>
      <c r="K41" s="705"/>
      <c r="L41" s="705"/>
      <c r="M41" s="705"/>
      <c r="N41" s="706"/>
      <c r="O41" s="706"/>
      <c r="P41" s="698"/>
      <c r="Q41" s="701"/>
      <c r="R41" s="693"/>
      <c r="S41" s="694"/>
    </row>
    <row r="42" spans="1:19" ht="15" customHeight="1" x14ac:dyDescent="0.25">
      <c r="A42" s="704"/>
      <c r="B42" s="704"/>
      <c r="C42" s="697"/>
      <c r="D42" s="697"/>
      <c r="E42" s="697"/>
      <c r="F42" s="697"/>
      <c r="G42" s="697"/>
      <c r="H42" s="705"/>
      <c r="I42" s="705"/>
      <c r="J42" s="705"/>
      <c r="K42" s="705"/>
      <c r="L42" s="705"/>
      <c r="M42" s="705"/>
      <c r="N42" s="706"/>
      <c r="O42" s="706"/>
      <c r="P42" s="699"/>
      <c r="Q42" s="702"/>
      <c r="R42" s="693"/>
      <c r="S42" s="694"/>
    </row>
    <row r="43" spans="1:19" ht="15" customHeight="1" x14ac:dyDescent="0.25">
      <c r="A43" s="704"/>
      <c r="B43" s="704"/>
      <c r="C43" s="697"/>
      <c r="D43" s="697"/>
      <c r="E43" s="697"/>
      <c r="F43" s="697"/>
      <c r="G43" s="697"/>
      <c r="H43" s="705"/>
      <c r="I43" s="705"/>
      <c r="J43" s="705"/>
      <c r="K43" s="705"/>
      <c r="L43" s="705"/>
      <c r="M43" s="705"/>
      <c r="N43" s="706"/>
      <c r="O43" s="706"/>
      <c r="P43" s="699"/>
      <c r="Q43" s="702"/>
      <c r="R43" s="693"/>
      <c r="S43" s="694"/>
    </row>
    <row r="44" spans="1:19" ht="15" customHeight="1" x14ac:dyDescent="0.25">
      <c r="A44" s="704"/>
      <c r="B44" s="704"/>
      <c r="C44" s="697"/>
      <c r="D44" s="697"/>
      <c r="E44" s="697"/>
      <c r="F44" s="697"/>
      <c r="G44" s="697"/>
      <c r="H44" s="705"/>
      <c r="I44" s="705"/>
      <c r="J44" s="705"/>
      <c r="K44" s="705"/>
      <c r="L44" s="705"/>
      <c r="M44" s="705"/>
      <c r="N44" s="706"/>
      <c r="O44" s="706"/>
      <c r="P44" s="699"/>
      <c r="Q44" s="702"/>
      <c r="R44" s="693"/>
      <c r="S44" s="694"/>
    </row>
    <row r="45" spans="1:19" ht="15" customHeight="1" x14ac:dyDescent="0.25">
      <c r="A45" s="704"/>
      <c r="B45" s="704"/>
      <c r="C45" s="697"/>
      <c r="D45" s="697"/>
      <c r="E45" s="697"/>
      <c r="F45" s="697"/>
      <c r="G45" s="697"/>
      <c r="H45" s="705"/>
      <c r="I45" s="705"/>
      <c r="J45" s="705"/>
      <c r="K45" s="705"/>
      <c r="L45" s="705"/>
      <c r="M45" s="705"/>
      <c r="N45" s="706"/>
      <c r="O45" s="706"/>
      <c r="P45" s="818"/>
      <c r="Q45" s="703"/>
      <c r="R45" s="693"/>
      <c r="S45" s="694"/>
    </row>
    <row r="46" spans="1:19" ht="15" customHeight="1" x14ac:dyDescent="0.25">
      <c r="A46" s="704"/>
      <c r="B46" s="704"/>
      <c r="C46" s="697" t="e">
        <f>VLOOKUP(A46,Hoja4!A$467:B$482,2,FALSE)</f>
        <v>#N/A</v>
      </c>
      <c r="D46" s="697"/>
      <c r="E46" s="697"/>
      <c r="F46" s="697"/>
      <c r="G46" s="697"/>
      <c r="H46" s="705"/>
      <c r="I46" s="705"/>
      <c r="J46" s="705"/>
      <c r="K46" s="705"/>
      <c r="L46" s="705"/>
      <c r="M46" s="705"/>
      <c r="N46" s="706"/>
      <c r="O46" s="706"/>
      <c r="P46" s="698"/>
      <c r="Q46" s="701"/>
      <c r="R46" s="693"/>
      <c r="S46" s="694"/>
    </row>
    <row r="47" spans="1:19" ht="15" customHeight="1" x14ac:dyDescent="0.25">
      <c r="A47" s="704"/>
      <c r="B47" s="704"/>
      <c r="C47" s="697"/>
      <c r="D47" s="697"/>
      <c r="E47" s="697"/>
      <c r="F47" s="697"/>
      <c r="G47" s="697"/>
      <c r="H47" s="705"/>
      <c r="I47" s="705"/>
      <c r="J47" s="705"/>
      <c r="K47" s="705"/>
      <c r="L47" s="705"/>
      <c r="M47" s="705"/>
      <c r="N47" s="706"/>
      <c r="O47" s="706"/>
      <c r="P47" s="699"/>
      <c r="Q47" s="702"/>
      <c r="R47" s="693"/>
      <c r="S47" s="694"/>
    </row>
    <row r="48" spans="1:19" ht="15" customHeight="1" x14ac:dyDescent="0.25">
      <c r="A48" s="704"/>
      <c r="B48" s="704"/>
      <c r="C48" s="697"/>
      <c r="D48" s="697"/>
      <c r="E48" s="697"/>
      <c r="F48" s="697"/>
      <c r="G48" s="697"/>
      <c r="H48" s="705"/>
      <c r="I48" s="705"/>
      <c r="J48" s="705"/>
      <c r="K48" s="705"/>
      <c r="L48" s="705"/>
      <c r="M48" s="705"/>
      <c r="N48" s="706"/>
      <c r="O48" s="706"/>
      <c r="P48" s="699"/>
      <c r="Q48" s="702"/>
      <c r="R48" s="693"/>
      <c r="S48" s="694"/>
    </row>
    <row r="49" spans="1:19" ht="15" customHeight="1" x14ac:dyDescent="0.25">
      <c r="A49" s="704"/>
      <c r="B49" s="704"/>
      <c r="C49" s="697"/>
      <c r="D49" s="697"/>
      <c r="E49" s="697"/>
      <c r="F49" s="697"/>
      <c r="G49" s="697"/>
      <c r="H49" s="705"/>
      <c r="I49" s="705"/>
      <c r="J49" s="705"/>
      <c r="K49" s="705"/>
      <c r="L49" s="705"/>
      <c r="M49" s="705"/>
      <c r="N49" s="706"/>
      <c r="O49" s="706"/>
      <c r="P49" s="699"/>
      <c r="Q49" s="702"/>
      <c r="R49" s="693"/>
      <c r="S49" s="694"/>
    </row>
    <row r="50" spans="1:19" ht="15" customHeight="1" x14ac:dyDescent="0.25">
      <c r="A50" s="704"/>
      <c r="B50" s="704"/>
      <c r="C50" s="697"/>
      <c r="D50" s="697"/>
      <c r="E50" s="697"/>
      <c r="F50" s="697"/>
      <c r="G50" s="697"/>
      <c r="H50" s="705"/>
      <c r="I50" s="705"/>
      <c r="J50" s="705"/>
      <c r="K50" s="705"/>
      <c r="L50" s="705"/>
      <c r="M50" s="705"/>
      <c r="N50" s="706"/>
      <c r="O50" s="706"/>
      <c r="P50" s="818"/>
      <c r="Q50" s="703"/>
      <c r="R50" s="693"/>
      <c r="S50" s="694"/>
    </row>
    <row r="51" spans="1:19" ht="15" customHeight="1" x14ac:dyDescent="0.25">
      <c r="A51" s="704"/>
      <c r="B51" s="704"/>
      <c r="C51" s="697" t="e">
        <f>VLOOKUP(A51,Hoja4!A$467:B$482,2,FALSE)</f>
        <v>#N/A</v>
      </c>
      <c r="D51" s="697"/>
      <c r="E51" s="697"/>
      <c r="F51" s="697"/>
      <c r="G51" s="697"/>
      <c r="H51" s="705"/>
      <c r="I51" s="705"/>
      <c r="J51" s="705"/>
      <c r="K51" s="705"/>
      <c r="L51" s="705"/>
      <c r="M51" s="705"/>
      <c r="N51" s="706"/>
      <c r="O51" s="706"/>
      <c r="P51" s="698"/>
      <c r="Q51" s="701"/>
      <c r="R51" s="693"/>
      <c r="S51" s="694"/>
    </row>
    <row r="52" spans="1:19" ht="15" customHeight="1" x14ac:dyDescent="0.25">
      <c r="A52" s="704"/>
      <c r="B52" s="704"/>
      <c r="C52" s="697"/>
      <c r="D52" s="697"/>
      <c r="E52" s="697"/>
      <c r="F52" s="697"/>
      <c r="G52" s="697"/>
      <c r="H52" s="705"/>
      <c r="I52" s="705"/>
      <c r="J52" s="705"/>
      <c r="K52" s="705"/>
      <c r="L52" s="705"/>
      <c r="M52" s="705"/>
      <c r="N52" s="706"/>
      <c r="O52" s="706"/>
      <c r="P52" s="699"/>
      <c r="Q52" s="702"/>
      <c r="R52" s="693"/>
      <c r="S52" s="694"/>
    </row>
    <row r="53" spans="1:19" ht="15" customHeight="1" x14ac:dyDescent="0.25">
      <c r="A53" s="704"/>
      <c r="B53" s="704"/>
      <c r="C53" s="697"/>
      <c r="D53" s="697"/>
      <c r="E53" s="697"/>
      <c r="F53" s="697"/>
      <c r="G53" s="697"/>
      <c r="H53" s="705"/>
      <c r="I53" s="705"/>
      <c r="J53" s="705"/>
      <c r="K53" s="705"/>
      <c r="L53" s="705"/>
      <c r="M53" s="705"/>
      <c r="N53" s="706"/>
      <c r="O53" s="706"/>
      <c r="P53" s="699"/>
      <c r="Q53" s="702"/>
      <c r="R53" s="693"/>
      <c r="S53" s="694"/>
    </row>
    <row r="54" spans="1:19" ht="15" customHeight="1" x14ac:dyDescent="0.25">
      <c r="A54" s="704"/>
      <c r="B54" s="704"/>
      <c r="C54" s="697"/>
      <c r="D54" s="697"/>
      <c r="E54" s="697"/>
      <c r="F54" s="697"/>
      <c r="G54" s="697"/>
      <c r="H54" s="705"/>
      <c r="I54" s="705"/>
      <c r="J54" s="705"/>
      <c r="K54" s="705"/>
      <c r="L54" s="705"/>
      <c r="M54" s="705"/>
      <c r="N54" s="706"/>
      <c r="O54" s="706"/>
      <c r="P54" s="699"/>
      <c r="Q54" s="702"/>
      <c r="R54" s="693"/>
      <c r="S54" s="694"/>
    </row>
    <row r="55" spans="1:19" ht="15" customHeight="1" x14ac:dyDescent="0.25">
      <c r="A55" s="704"/>
      <c r="B55" s="704"/>
      <c r="C55" s="697"/>
      <c r="D55" s="697"/>
      <c r="E55" s="697"/>
      <c r="F55" s="697"/>
      <c r="G55" s="697"/>
      <c r="H55" s="705"/>
      <c r="I55" s="705"/>
      <c r="J55" s="705"/>
      <c r="K55" s="705"/>
      <c r="L55" s="705"/>
      <c r="M55" s="705"/>
      <c r="N55" s="706"/>
      <c r="O55" s="706"/>
      <c r="P55" s="818"/>
      <c r="Q55" s="703"/>
      <c r="R55" s="693"/>
      <c r="S55" s="694"/>
    </row>
    <row r="56" spans="1:19" ht="15" customHeight="1" x14ac:dyDescent="0.25">
      <c r="A56" s="704"/>
      <c r="B56" s="704"/>
      <c r="C56" s="697" t="e">
        <f>VLOOKUP(A56,Hoja4!A$467:B$482,2,FALSE)</f>
        <v>#N/A</v>
      </c>
      <c r="D56" s="697"/>
      <c r="E56" s="697"/>
      <c r="F56" s="697"/>
      <c r="G56" s="697"/>
      <c r="H56" s="705"/>
      <c r="I56" s="705"/>
      <c r="J56" s="705"/>
      <c r="K56" s="705"/>
      <c r="L56" s="705"/>
      <c r="M56" s="705"/>
      <c r="N56" s="706"/>
      <c r="O56" s="706"/>
      <c r="P56" s="698"/>
      <c r="Q56" s="701"/>
      <c r="R56" s="693"/>
      <c r="S56" s="694"/>
    </row>
    <row r="57" spans="1:19" ht="15" customHeight="1" x14ac:dyDescent="0.25">
      <c r="A57" s="704"/>
      <c r="B57" s="704"/>
      <c r="C57" s="697"/>
      <c r="D57" s="697"/>
      <c r="E57" s="697"/>
      <c r="F57" s="697"/>
      <c r="G57" s="697"/>
      <c r="H57" s="705"/>
      <c r="I57" s="705"/>
      <c r="J57" s="705"/>
      <c r="K57" s="705"/>
      <c r="L57" s="705"/>
      <c r="M57" s="705"/>
      <c r="N57" s="706"/>
      <c r="O57" s="706"/>
      <c r="P57" s="699"/>
      <c r="Q57" s="702"/>
      <c r="R57" s="693"/>
      <c r="S57" s="694"/>
    </row>
    <row r="58" spans="1:19" ht="15" customHeight="1" x14ac:dyDescent="0.25">
      <c r="A58" s="704"/>
      <c r="B58" s="704"/>
      <c r="C58" s="697"/>
      <c r="D58" s="697"/>
      <c r="E58" s="697"/>
      <c r="F58" s="697"/>
      <c r="G58" s="697"/>
      <c r="H58" s="705"/>
      <c r="I58" s="705"/>
      <c r="J58" s="705"/>
      <c r="K58" s="705"/>
      <c r="L58" s="705"/>
      <c r="M58" s="705"/>
      <c r="N58" s="706"/>
      <c r="O58" s="706"/>
      <c r="P58" s="699"/>
      <c r="Q58" s="702"/>
      <c r="R58" s="693"/>
      <c r="S58" s="694"/>
    </row>
    <row r="59" spans="1:19" ht="15" customHeight="1" x14ac:dyDescent="0.25">
      <c r="A59" s="704"/>
      <c r="B59" s="704"/>
      <c r="C59" s="697"/>
      <c r="D59" s="697"/>
      <c r="E59" s="697"/>
      <c r="F59" s="697"/>
      <c r="G59" s="697"/>
      <c r="H59" s="705"/>
      <c r="I59" s="705"/>
      <c r="J59" s="705"/>
      <c r="K59" s="705"/>
      <c r="L59" s="705"/>
      <c r="M59" s="705"/>
      <c r="N59" s="706"/>
      <c r="O59" s="706"/>
      <c r="P59" s="699"/>
      <c r="Q59" s="702"/>
      <c r="R59" s="693"/>
      <c r="S59" s="694"/>
    </row>
    <row r="60" spans="1:19" ht="15" customHeight="1" x14ac:dyDescent="0.25">
      <c r="A60" s="704"/>
      <c r="B60" s="704"/>
      <c r="C60" s="697"/>
      <c r="D60" s="697"/>
      <c r="E60" s="697"/>
      <c r="F60" s="697"/>
      <c r="G60" s="697"/>
      <c r="H60" s="705"/>
      <c r="I60" s="705"/>
      <c r="J60" s="705"/>
      <c r="K60" s="705"/>
      <c r="L60" s="705"/>
      <c r="M60" s="705"/>
      <c r="N60" s="706"/>
      <c r="O60" s="706"/>
      <c r="P60" s="818"/>
      <c r="Q60" s="703"/>
      <c r="R60" s="693"/>
      <c r="S60" s="694"/>
    </row>
    <row r="61" spans="1:19" ht="15" customHeight="1" x14ac:dyDescent="0.25">
      <c r="A61" s="704"/>
      <c r="B61" s="704"/>
      <c r="C61" s="697" t="e">
        <f>VLOOKUP(A61,Hoja4!A$467:B$482,2,FALSE)</f>
        <v>#N/A</v>
      </c>
      <c r="D61" s="697"/>
      <c r="E61" s="697"/>
      <c r="F61" s="697"/>
      <c r="G61" s="697"/>
      <c r="H61" s="705"/>
      <c r="I61" s="705"/>
      <c r="J61" s="705"/>
      <c r="K61" s="705"/>
      <c r="L61" s="705"/>
      <c r="M61" s="705"/>
      <c r="N61" s="706"/>
      <c r="O61" s="706"/>
      <c r="P61" s="698"/>
      <c r="Q61" s="701"/>
      <c r="R61" s="693"/>
      <c r="S61" s="694"/>
    </row>
    <row r="62" spans="1:19" ht="15" customHeight="1" x14ac:dyDescent="0.25">
      <c r="A62" s="704"/>
      <c r="B62" s="704"/>
      <c r="C62" s="697"/>
      <c r="D62" s="697"/>
      <c r="E62" s="697"/>
      <c r="F62" s="697"/>
      <c r="G62" s="697"/>
      <c r="H62" s="705"/>
      <c r="I62" s="705"/>
      <c r="J62" s="705"/>
      <c r="K62" s="705"/>
      <c r="L62" s="705"/>
      <c r="M62" s="705"/>
      <c r="N62" s="706"/>
      <c r="O62" s="706"/>
      <c r="P62" s="699"/>
      <c r="Q62" s="702"/>
      <c r="R62" s="693"/>
      <c r="S62" s="694"/>
    </row>
    <row r="63" spans="1:19" ht="15" customHeight="1" x14ac:dyDescent="0.25">
      <c r="A63" s="704"/>
      <c r="B63" s="704"/>
      <c r="C63" s="697"/>
      <c r="D63" s="697"/>
      <c r="E63" s="697"/>
      <c r="F63" s="697"/>
      <c r="G63" s="697"/>
      <c r="H63" s="705"/>
      <c r="I63" s="705"/>
      <c r="J63" s="705"/>
      <c r="K63" s="705"/>
      <c r="L63" s="705"/>
      <c r="M63" s="705"/>
      <c r="N63" s="706"/>
      <c r="O63" s="706"/>
      <c r="P63" s="699"/>
      <c r="Q63" s="702"/>
      <c r="R63" s="693"/>
      <c r="S63" s="694"/>
    </row>
    <row r="64" spans="1:19" ht="15" customHeight="1" x14ac:dyDescent="0.25">
      <c r="A64" s="704"/>
      <c r="B64" s="704"/>
      <c r="C64" s="697"/>
      <c r="D64" s="697"/>
      <c r="E64" s="697"/>
      <c r="F64" s="697"/>
      <c r="G64" s="697"/>
      <c r="H64" s="705"/>
      <c r="I64" s="705"/>
      <c r="J64" s="705"/>
      <c r="K64" s="705"/>
      <c r="L64" s="705"/>
      <c r="M64" s="705"/>
      <c r="N64" s="706"/>
      <c r="O64" s="706"/>
      <c r="P64" s="699"/>
      <c r="Q64" s="702"/>
      <c r="R64" s="693"/>
      <c r="S64" s="694"/>
    </row>
    <row r="65" spans="1:19" ht="15" customHeight="1" x14ac:dyDescent="0.25">
      <c r="A65" s="704"/>
      <c r="B65" s="704"/>
      <c r="C65" s="697"/>
      <c r="D65" s="697"/>
      <c r="E65" s="697"/>
      <c r="F65" s="697"/>
      <c r="G65" s="697"/>
      <c r="H65" s="705"/>
      <c r="I65" s="705"/>
      <c r="J65" s="705"/>
      <c r="K65" s="705"/>
      <c r="L65" s="705"/>
      <c r="M65" s="705"/>
      <c r="N65" s="706"/>
      <c r="O65" s="706"/>
      <c r="P65" s="818"/>
      <c r="Q65" s="703"/>
      <c r="R65" s="693"/>
      <c r="S65" s="694"/>
    </row>
    <row r="66" spans="1:19" ht="15" customHeight="1" x14ac:dyDescent="0.25">
      <c r="A66" s="704"/>
      <c r="B66" s="704"/>
      <c r="C66" s="697" t="e">
        <f>VLOOKUP(A66,Hoja4!A$467:B$482,2,FALSE)</f>
        <v>#N/A</v>
      </c>
      <c r="D66" s="697"/>
      <c r="E66" s="697"/>
      <c r="F66" s="697"/>
      <c r="G66" s="697"/>
      <c r="H66" s="705"/>
      <c r="I66" s="705"/>
      <c r="J66" s="705"/>
      <c r="K66" s="705"/>
      <c r="L66" s="705"/>
      <c r="M66" s="705"/>
      <c r="N66" s="706"/>
      <c r="O66" s="706"/>
      <c r="P66" s="698"/>
      <c r="Q66" s="701"/>
      <c r="R66" s="693"/>
      <c r="S66" s="694"/>
    </row>
    <row r="67" spans="1:19" ht="15" customHeight="1" x14ac:dyDescent="0.25">
      <c r="A67" s="704"/>
      <c r="B67" s="704"/>
      <c r="C67" s="697"/>
      <c r="D67" s="697"/>
      <c r="E67" s="697"/>
      <c r="F67" s="697"/>
      <c r="G67" s="697"/>
      <c r="H67" s="705"/>
      <c r="I67" s="705"/>
      <c r="J67" s="705"/>
      <c r="K67" s="705"/>
      <c r="L67" s="705"/>
      <c r="M67" s="705"/>
      <c r="N67" s="706"/>
      <c r="O67" s="706"/>
      <c r="P67" s="699"/>
      <c r="Q67" s="702"/>
      <c r="R67" s="693"/>
      <c r="S67" s="694"/>
    </row>
    <row r="68" spans="1:19" ht="15" customHeight="1" x14ac:dyDescent="0.25">
      <c r="A68" s="704"/>
      <c r="B68" s="704"/>
      <c r="C68" s="697"/>
      <c r="D68" s="697"/>
      <c r="E68" s="697"/>
      <c r="F68" s="697"/>
      <c r="G68" s="697"/>
      <c r="H68" s="705"/>
      <c r="I68" s="705"/>
      <c r="J68" s="705"/>
      <c r="K68" s="705"/>
      <c r="L68" s="705"/>
      <c r="M68" s="705"/>
      <c r="N68" s="706"/>
      <c r="O68" s="706"/>
      <c r="P68" s="699"/>
      <c r="Q68" s="702"/>
      <c r="R68" s="693"/>
      <c r="S68" s="694"/>
    </row>
    <row r="69" spans="1:19" ht="15" customHeight="1" x14ac:dyDescent="0.25">
      <c r="A69" s="704"/>
      <c r="B69" s="704"/>
      <c r="C69" s="697"/>
      <c r="D69" s="697"/>
      <c r="E69" s="697"/>
      <c r="F69" s="697"/>
      <c r="G69" s="697"/>
      <c r="H69" s="705"/>
      <c r="I69" s="705"/>
      <c r="J69" s="705"/>
      <c r="K69" s="705"/>
      <c r="L69" s="705"/>
      <c r="M69" s="705"/>
      <c r="N69" s="706"/>
      <c r="O69" s="706"/>
      <c r="P69" s="699"/>
      <c r="Q69" s="702"/>
      <c r="R69" s="693"/>
      <c r="S69" s="694"/>
    </row>
    <row r="70" spans="1:19" ht="15" customHeight="1" x14ac:dyDescent="0.25">
      <c r="A70" s="704"/>
      <c r="B70" s="704"/>
      <c r="C70" s="697"/>
      <c r="D70" s="697"/>
      <c r="E70" s="697"/>
      <c r="F70" s="697"/>
      <c r="G70" s="697"/>
      <c r="H70" s="705"/>
      <c r="I70" s="705"/>
      <c r="J70" s="705"/>
      <c r="K70" s="705"/>
      <c r="L70" s="705"/>
      <c r="M70" s="705"/>
      <c r="N70" s="706"/>
      <c r="O70" s="706"/>
      <c r="P70" s="818"/>
      <c r="Q70" s="702"/>
      <c r="R70" s="695"/>
      <c r="S70" s="696"/>
    </row>
    <row r="71" spans="1:19" ht="15" customHeight="1" x14ac:dyDescent="0.25">
      <c r="A71" s="704"/>
      <c r="B71" s="704"/>
      <c r="C71" s="697" t="e">
        <f>VLOOKUP(A71,Hoja4!A$467:B$482,2,FALSE)</f>
        <v>#N/A</v>
      </c>
      <c r="D71" s="697"/>
      <c r="E71" s="697"/>
      <c r="F71" s="697"/>
      <c r="G71" s="697"/>
      <c r="H71" s="705"/>
      <c r="I71" s="705"/>
      <c r="J71" s="705"/>
      <c r="K71" s="705"/>
      <c r="L71" s="705"/>
      <c r="M71" s="705"/>
      <c r="N71" s="706"/>
      <c r="O71" s="706"/>
      <c r="P71" s="698"/>
      <c r="Q71" s="701"/>
      <c r="R71" s="693"/>
      <c r="S71" s="694"/>
    </row>
    <row r="72" spans="1:19" ht="15" customHeight="1" x14ac:dyDescent="0.25">
      <c r="A72" s="704"/>
      <c r="B72" s="704"/>
      <c r="C72" s="697"/>
      <c r="D72" s="697"/>
      <c r="E72" s="697"/>
      <c r="F72" s="697"/>
      <c r="G72" s="697"/>
      <c r="H72" s="705"/>
      <c r="I72" s="705"/>
      <c r="J72" s="705"/>
      <c r="K72" s="705"/>
      <c r="L72" s="705"/>
      <c r="M72" s="705"/>
      <c r="N72" s="706"/>
      <c r="O72" s="706"/>
      <c r="P72" s="699"/>
      <c r="Q72" s="702"/>
      <c r="R72" s="693"/>
      <c r="S72" s="694"/>
    </row>
    <row r="73" spans="1:19" ht="15" customHeight="1" x14ac:dyDescent="0.25">
      <c r="A73" s="704"/>
      <c r="B73" s="704"/>
      <c r="C73" s="697"/>
      <c r="D73" s="697"/>
      <c r="E73" s="697"/>
      <c r="F73" s="697"/>
      <c r="G73" s="697"/>
      <c r="H73" s="705"/>
      <c r="I73" s="705"/>
      <c r="J73" s="705"/>
      <c r="K73" s="705"/>
      <c r="L73" s="705"/>
      <c r="M73" s="705"/>
      <c r="N73" s="706"/>
      <c r="O73" s="706"/>
      <c r="P73" s="699"/>
      <c r="Q73" s="702"/>
      <c r="R73" s="693"/>
      <c r="S73" s="694"/>
    </row>
    <row r="74" spans="1:19" ht="15" customHeight="1" x14ac:dyDescent="0.25">
      <c r="A74" s="704"/>
      <c r="B74" s="704"/>
      <c r="C74" s="697"/>
      <c r="D74" s="697"/>
      <c r="E74" s="697"/>
      <c r="F74" s="697"/>
      <c r="G74" s="697"/>
      <c r="H74" s="705"/>
      <c r="I74" s="705"/>
      <c r="J74" s="705"/>
      <c r="K74" s="705"/>
      <c r="L74" s="705"/>
      <c r="M74" s="705"/>
      <c r="N74" s="706"/>
      <c r="O74" s="706"/>
      <c r="P74" s="699"/>
      <c r="Q74" s="702"/>
      <c r="R74" s="693"/>
      <c r="S74" s="694"/>
    </row>
    <row r="75" spans="1:19" ht="15" customHeight="1" x14ac:dyDescent="0.25">
      <c r="A75" s="704"/>
      <c r="B75" s="704"/>
      <c r="C75" s="697"/>
      <c r="D75" s="697"/>
      <c r="E75" s="697"/>
      <c r="F75" s="697"/>
      <c r="G75" s="697"/>
      <c r="H75" s="705"/>
      <c r="I75" s="705"/>
      <c r="J75" s="705"/>
      <c r="K75" s="705"/>
      <c r="L75" s="705"/>
      <c r="M75" s="705"/>
      <c r="N75" s="706"/>
      <c r="O75" s="706"/>
      <c r="P75" s="818"/>
      <c r="Q75" s="702"/>
      <c r="R75" s="695"/>
      <c r="S75" s="696"/>
    </row>
    <row r="76" spans="1:19" ht="15" customHeight="1" x14ac:dyDescent="0.25">
      <c r="A76" s="704"/>
      <c r="B76" s="704"/>
      <c r="C76" s="697" t="e">
        <f>VLOOKUP(A76,Hoja4!A$467:B$482,2,FALSE)</f>
        <v>#N/A</v>
      </c>
      <c r="D76" s="697"/>
      <c r="E76" s="697"/>
      <c r="F76" s="697"/>
      <c r="G76" s="697"/>
      <c r="H76" s="705"/>
      <c r="I76" s="705"/>
      <c r="J76" s="705"/>
      <c r="K76" s="705"/>
      <c r="L76" s="705"/>
      <c r="M76" s="705"/>
      <c r="N76" s="706"/>
      <c r="O76" s="706"/>
      <c r="P76" s="698"/>
      <c r="Q76" s="701"/>
      <c r="R76" s="693"/>
      <c r="S76" s="694"/>
    </row>
    <row r="77" spans="1:19" ht="15" customHeight="1" x14ac:dyDescent="0.25">
      <c r="A77" s="704"/>
      <c r="B77" s="704"/>
      <c r="C77" s="697"/>
      <c r="D77" s="697"/>
      <c r="E77" s="697"/>
      <c r="F77" s="697"/>
      <c r="G77" s="697"/>
      <c r="H77" s="705"/>
      <c r="I77" s="705"/>
      <c r="J77" s="705"/>
      <c r="K77" s="705"/>
      <c r="L77" s="705"/>
      <c r="M77" s="705"/>
      <c r="N77" s="706"/>
      <c r="O77" s="706"/>
      <c r="P77" s="699"/>
      <c r="Q77" s="702"/>
      <c r="R77" s="693"/>
      <c r="S77" s="694"/>
    </row>
    <row r="78" spans="1:19" ht="15" customHeight="1" x14ac:dyDescent="0.25">
      <c r="A78" s="704"/>
      <c r="B78" s="704"/>
      <c r="C78" s="697"/>
      <c r="D78" s="697"/>
      <c r="E78" s="697"/>
      <c r="F78" s="697"/>
      <c r="G78" s="697"/>
      <c r="H78" s="705"/>
      <c r="I78" s="705"/>
      <c r="J78" s="705"/>
      <c r="K78" s="705"/>
      <c r="L78" s="705"/>
      <c r="M78" s="705"/>
      <c r="N78" s="706"/>
      <c r="O78" s="706"/>
      <c r="P78" s="699"/>
      <c r="Q78" s="702"/>
      <c r="R78" s="693"/>
      <c r="S78" s="694"/>
    </row>
    <row r="79" spans="1:19" ht="15" customHeight="1" x14ac:dyDescent="0.25">
      <c r="A79" s="704"/>
      <c r="B79" s="704"/>
      <c r="C79" s="697"/>
      <c r="D79" s="697"/>
      <c r="E79" s="697"/>
      <c r="F79" s="697"/>
      <c r="G79" s="697"/>
      <c r="H79" s="705"/>
      <c r="I79" s="705"/>
      <c r="J79" s="705"/>
      <c r="K79" s="705"/>
      <c r="L79" s="705"/>
      <c r="M79" s="705"/>
      <c r="N79" s="706"/>
      <c r="O79" s="706"/>
      <c r="P79" s="699"/>
      <c r="Q79" s="702"/>
      <c r="R79" s="693"/>
      <c r="S79" s="694"/>
    </row>
    <row r="80" spans="1:19" ht="15" customHeight="1" thickBot="1" x14ac:dyDescent="0.3">
      <c r="A80" s="704"/>
      <c r="B80" s="704"/>
      <c r="C80" s="697"/>
      <c r="D80" s="697"/>
      <c r="E80" s="697"/>
      <c r="F80" s="697"/>
      <c r="G80" s="697"/>
      <c r="H80" s="705"/>
      <c r="I80" s="705"/>
      <c r="J80" s="705"/>
      <c r="K80" s="705"/>
      <c r="L80" s="705"/>
      <c r="M80" s="705"/>
      <c r="N80" s="706"/>
      <c r="O80" s="706"/>
      <c r="P80" s="700"/>
      <c r="Q80" s="702"/>
      <c r="R80" s="695"/>
      <c r="S80" s="696"/>
    </row>
    <row r="81" spans="1:19" ht="21" customHeight="1" thickBot="1" x14ac:dyDescent="0.3">
      <c r="A81" s="479" t="s">
        <v>471</v>
      </c>
      <c r="B81" s="480"/>
      <c r="C81" s="480"/>
      <c r="D81" s="480"/>
      <c r="E81" s="480"/>
      <c r="F81" s="480"/>
      <c r="G81" s="480"/>
      <c r="H81" s="474"/>
      <c r="I81" s="474"/>
      <c r="J81" s="474"/>
      <c r="K81" s="474"/>
      <c r="L81" s="474"/>
      <c r="M81" s="474"/>
      <c r="N81" s="474"/>
      <c r="O81" s="474"/>
      <c r="P81" s="480"/>
      <c r="Q81" s="480"/>
      <c r="R81" s="480"/>
      <c r="S81" s="481"/>
    </row>
    <row r="82" spans="1:19" ht="22.5" customHeight="1" x14ac:dyDescent="0.25">
      <c r="A82" s="794" t="s">
        <v>150</v>
      </c>
      <c r="B82" s="795"/>
      <c r="C82" s="795" t="s">
        <v>472</v>
      </c>
      <c r="D82" s="795"/>
      <c r="E82" s="799"/>
      <c r="F82" s="677"/>
      <c r="G82" s="674"/>
      <c r="H82" s="674"/>
      <c r="I82" s="674"/>
      <c r="J82" s="678"/>
      <c r="K82" s="795" t="s">
        <v>151</v>
      </c>
      <c r="L82" s="795"/>
      <c r="M82" s="687"/>
      <c r="N82" s="688"/>
      <c r="O82" s="689"/>
      <c r="P82" s="255" t="s">
        <v>153</v>
      </c>
      <c r="Q82" s="802"/>
      <c r="R82" s="802"/>
      <c r="S82" s="803"/>
    </row>
    <row r="83" spans="1:19" ht="12.75" customHeight="1" x14ac:dyDescent="0.25">
      <c r="A83" s="796"/>
      <c r="B83" s="453"/>
      <c r="C83" s="453"/>
      <c r="D83" s="453"/>
      <c r="E83" s="800"/>
      <c r="F83" s="582"/>
      <c r="G83" s="679"/>
      <c r="H83" s="679"/>
      <c r="I83" s="679"/>
      <c r="J83" s="680"/>
      <c r="K83" s="453" t="s">
        <v>472</v>
      </c>
      <c r="L83" s="453"/>
      <c r="M83" s="690"/>
      <c r="N83" s="691"/>
      <c r="O83" s="692"/>
      <c r="P83" s="453" t="s">
        <v>473</v>
      </c>
      <c r="Q83" s="804"/>
      <c r="R83" s="804"/>
      <c r="S83" s="805"/>
    </row>
    <row r="84" spans="1:19" ht="21.75" customHeight="1" x14ac:dyDescent="0.25">
      <c r="A84" s="796"/>
      <c r="B84" s="453"/>
      <c r="C84" s="453"/>
      <c r="D84" s="453"/>
      <c r="E84" s="800"/>
      <c r="F84" s="684" t="str">
        <f>UPPER(CONCATENATE(L12," ",P12," ",F12," ",I12))</f>
        <v>0 0 0 0</v>
      </c>
      <c r="G84" s="685"/>
      <c r="H84" s="685"/>
      <c r="I84" s="685"/>
      <c r="J84" s="686"/>
      <c r="K84" s="453"/>
      <c r="L84" s="453"/>
      <c r="M84" s="684" t="str">
        <f>UPPER(CONCATENATE(L19," ",P19," ",F19," ",I19))</f>
        <v xml:space="preserve">0    0   </v>
      </c>
      <c r="N84" s="685"/>
      <c r="O84" s="686"/>
      <c r="P84" s="453"/>
      <c r="Q84" s="804"/>
      <c r="R84" s="804"/>
      <c r="S84" s="805"/>
    </row>
    <row r="85" spans="1:19" ht="18.75" customHeight="1" thickBot="1" x14ac:dyDescent="0.3">
      <c r="A85" s="797"/>
      <c r="B85" s="798"/>
      <c r="C85" s="798"/>
      <c r="D85" s="798"/>
      <c r="E85" s="801"/>
      <c r="F85" s="681">
        <f>C12</f>
        <v>0</v>
      </c>
      <c r="G85" s="682"/>
      <c r="H85" s="682"/>
      <c r="I85" s="682"/>
      <c r="J85" s="683"/>
      <c r="K85" s="798"/>
      <c r="L85" s="798"/>
      <c r="M85" s="681">
        <f>C19</f>
        <v>0</v>
      </c>
      <c r="N85" s="682"/>
      <c r="O85" s="682"/>
      <c r="P85" s="798"/>
      <c r="Q85" s="806"/>
      <c r="R85" s="806"/>
      <c r="S85" s="807"/>
    </row>
    <row r="86" spans="1:19" ht="15" hidden="1" customHeight="1" x14ac:dyDescent="0.25">
      <c r="A86" s="80"/>
    </row>
    <row r="87" spans="1:19" ht="15" hidden="1" customHeight="1" x14ac:dyDescent="0.25">
      <c r="A87" s="80"/>
    </row>
    <row r="88" spans="1:19" hidden="1" x14ac:dyDescent="0.25">
      <c r="A88" s="80"/>
    </row>
    <row r="89" spans="1:19" hidden="1" x14ac:dyDescent="0.25">
      <c r="A89" s="80"/>
    </row>
    <row r="90" spans="1:19" hidden="1" x14ac:dyDescent="0.25">
      <c r="A90" s="80"/>
    </row>
    <row r="91" spans="1:19" hidden="1" x14ac:dyDescent="0.25">
      <c r="A91" s="80"/>
    </row>
    <row r="92" spans="1:19" hidden="1" x14ac:dyDescent="0.25">
      <c r="A92" s="80"/>
    </row>
    <row r="93" spans="1:19" hidden="1" x14ac:dyDescent="0.25">
      <c r="A93" s="80"/>
    </row>
    <row r="94" spans="1:19" hidden="1" x14ac:dyDescent="0.25">
      <c r="A94" s="80"/>
    </row>
    <row r="95" spans="1:19" hidden="1" x14ac:dyDescent="0.25">
      <c r="A95" s="80"/>
    </row>
    <row r="96" spans="1:19" hidden="1" x14ac:dyDescent="0.25">
      <c r="A96" s="80"/>
    </row>
  </sheetData>
  <sheetProtection sheet="1" objects="1" scenarios="1"/>
  <mergeCells count="174">
    <mergeCell ref="P31:P35"/>
    <mergeCell ref="P36:P40"/>
    <mergeCell ref="P41:P45"/>
    <mergeCell ref="P46:P50"/>
    <mergeCell ref="P51:P55"/>
    <mergeCell ref="P56:P60"/>
    <mergeCell ref="P61:P65"/>
    <mergeCell ref="P66:P70"/>
    <mergeCell ref="P71:P75"/>
    <mergeCell ref="A27:S27"/>
    <mergeCell ref="R36:S40"/>
    <mergeCell ref="R28:S30"/>
    <mergeCell ref="R21:S21"/>
    <mergeCell ref="A76:B80"/>
    <mergeCell ref="C76:G80"/>
    <mergeCell ref="H76:M80"/>
    <mergeCell ref="N76:O80"/>
    <mergeCell ref="A81:S81"/>
    <mergeCell ref="H71:M75"/>
    <mergeCell ref="N71:O75"/>
    <mergeCell ref="Q71:Q75"/>
    <mergeCell ref="A41:B45"/>
    <mergeCell ref="A46:B50"/>
    <mergeCell ref="A51:B55"/>
    <mergeCell ref="A56:B60"/>
    <mergeCell ref="A61:B65"/>
    <mergeCell ref="N61:O65"/>
    <mergeCell ref="H41:M45"/>
    <mergeCell ref="H46:M50"/>
    <mergeCell ref="H51:M55"/>
    <mergeCell ref="H56:M60"/>
    <mergeCell ref="H61:M65"/>
    <mergeCell ref="Q41:Q45"/>
    <mergeCell ref="R20:S20"/>
    <mergeCell ref="A82:B85"/>
    <mergeCell ref="C82:E85"/>
    <mergeCell ref="Q82:S85"/>
    <mergeCell ref="P83:P85"/>
    <mergeCell ref="K82:L82"/>
    <mergeCell ref="K83:L85"/>
    <mergeCell ref="Q76:Q80"/>
    <mergeCell ref="R26:S26"/>
    <mergeCell ref="A24:B24"/>
    <mergeCell ref="C24:E24"/>
    <mergeCell ref="F24:H24"/>
    <mergeCell ref="I24:K24"/>
    <mergeCell ref="L24:O24"/>
    <mergeCell ref="P24:S24"/>
    <mergeCell ref="A25:F25"/>
    <mergeCell ref="G25:M25"/>
    <mergeCell ref="N25:O25"/>
    <mergeCell ref="P25:Q25"/>
    <mergeCell ref="R25:S25"/>
    <mergeCell ref="G26:M26"/>
    <mergeCell ref="N26:O26"/>
    <mergeCell ref="P26:Q26"/>
    <mergeCell ref="A71:B75"/>
    <mergeCell ref="A1:S1"/>
    <mergeCell ref="A2:D9"/>
    <mergeCell ref="E4:P5"/>
    <mergeCell ref="E2:P3"/>
    <mergeCell ref="Q2:S9"/>
    <mergeCell ref="E6:I9"/>
    <mergeCell ref="J9:N9"/>
    <mergeCell ref="O9:P9"/>
    <mergeCell ref="J6:P6"/>
    <mergeCell ref="J7:N7"/>
    <mergeCell ref="J8:N8"/>
    <mergeCell ref="O7:P7"/>
    <mergeCell ref="O8:P8"/>
    <mergeCell ref="A13:H13"/>
    <mergeCell ref="I13:S13"/>
    <mergeCell ref="A14:H14"/>
    <mergeCell ref="G21:M21"/>
    <mergeCell ref="N21:O21"/>
    <mergeCell ref="P21:Q21"/>
    <mergeCell ref="A15:E15"/>
    <mergeCell ref="I14:S14"/>
    <mergeCell ref="N20:O20"/>
    <mergeCell ref="A19:B19"/>
    <mergeCell ref="C19:E19"/>
    <mergeCell ref="A16:E16"/>
    <mergeCell ref="F16:G16"/>
    <mergeCell ref="A17:S17"/>
    <mergeCell ref="F15:G15"/>
    <mergeCell ref="A18:B18"/>
    <mergeCell ref="A21:F21"/>
    <mergeCell ref="I15:J16"/>
    <mergeCell ref="K15:S16"/>
    <mergeCell ref="F19:H19"/>
    <mergeCell ref="I19:K19"/>
    <mergeCell ref="L19:O19"/>
    <mergeCell ref="P19:S19"/>
    <mergeCell ref="A20:F20"/>
    <mergeCell ref="A10:S10"/>
    <mergeCell ref="A11:B11"/>
    <mergeCell ref="C11:E11"/>
    <mergeCell ref="F11:H11"/>
    <mergeCell ref="I11:K11"/>
    <mergeCell ref="L11:O11"/>
    <mergeCell ref="P11:S11"/>
    <mergeCell ref="A12:B12"/>
    <mergeCell ref="C12:E12"/>
    <mergeCell ref="F12:H12"/>
    <mergeCell ref="I12:K12"/>
    <mergeCell ref="L12:O12"/>
    <mergeCell ref="P12:S12"/>
    <mergeCell ref="A31:B35"/>
    <mergeCell ref="A36:B40"/>
    <mergeCell ref="N28:O30"/>
    <mergeCell ref="N31:O35"/>
    <mergeCell ref="N36:O40"/>
    <mergeCell ref="H28:M30"/>
    <mergeCell ref="H31:M35"/>
    <mergeCell ref="H36:M40"/>
    <mergeCell ref="C28:G30"/>
    <mergeCell ref="A28:B30"/>
    <mergeCell ref="R31:S35"/>
    <mergeCell ref="Q36:Q40"/>
    <mergeCell ref="Q31:Q35"/>
    <mergeCell ref="C31:G35"/>
    <mergeCell ref="C36:G40"/>
    <mergeCell ref="P18:S18"/>
    <mergeCell ref="P28:P30"/>
    <mergeCell ref="Q46:Q50"/>
    <mergeCell ref="Q51:Q55"/>
    <mergeCell ref="A22:S22"/>
    <mergeCell ref="A23:B23"/>
    <mergeCell ref="C23:E23"/>
    <mergeCell ref="F23:H23"/>
    <mergeCell ref="I23:K23"/>
    <mergeCell ref="L23:O23"/>
    <mergeCell ref="P23:S23"/>
    <mergeCell ref="Q28:Q30"/>
    <mergeCell ref="A26:F26"/>
    <mergeCell ref="G20:M20"/>
    <mergeCell ref="C18:E18"/>
    <mergeCell ref="F18:H18"/>
    <mergeCell ref="I18:K18"/>
    <mergeCell ref="L18:O18"/>
    <mergeCell ref="P20:Q20"/>
    <mergeCell ref="Q56:Q60"/>
    <mergeCell ref="Q61:Q65"/>
    <mergeCell ref="Q66:Q70"/>
    <mergeCell ref="C61:G65"/>
    <mergeCell ref="A66:B70"/>
    <mergeCell ref="R41:S45"/>
    <mergeCell ref="R46:S50"/>
    <mergeCell ref="R51:S55"/>
    <mergeCell ref="R56:S60"/>
    <mergeCell ref="R61:S65"/>
    <mergeCell ref="R66:S70"/>
    <mergeCell ref="C66:G70"/>
    <mergeCell ref="H66:M70"/>
    <mergeCell ref="N66:O70"/>
    <mergeCell ref="C41:G45"/>
    <mergeCell ref="C46:G50"/>
    <mergeCell ref="C51:G55"/>
    <mergeCell ref="C56:G60"/>
    <mergeCell ref="N41:O45"/>
    <mergeCell ref="N46:O50"/>
    <mergeCell ref="N51:O55"/>
    <mergeCell ref="N56:O60"/>
    <mergeCell ref="F82:J82"/>
    <mergeCell ref="F83:J83"/>
    <mergeCell ref="F85:J85"/>
    <mergeCell ref="F84:J84"/>
    <mergeCell ref="M85:O85"/>
    <mergeCell ref="M84:O84"/>
    <mergeCell ref="M82:O83"/>
    <mergeCell ref="R71:S75"/>
    <mergeCell ref="R76:S80"/>
    <mergeCell ref="C71:G75"/>
    <mergeCell ref="P76:P80"/>
  </mergeCells>
  <printOptions horizontalCentered="1"/>
  <pageMargins left="0.39370078740157483" right="0.39370078740157483" top="0.39370078740157483" bottom="0.39370078740157483" header="0.31496062992125984" footer="0.31496062992125984"/>
  <pageSetup scale="40" orientation="landscape" horizontalDpi="4294967293"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Hoja4!$Y$8:$Y$10</xm:f>
          </x14:formula1>
          <xm:sqref>R66:R68 R61:R63 R76:R78 R36:R38 R41:R43 R46:R48 R51:R53 R56:R58 R71:R73 R31:R33</xm:sqref>
        </x14:dataValidation>
        <x14:dataValidation type="list" allowBlank="1" showInputMessage="1" showErrorMessage="1">
          <x14:formula1>
            <xm:f>Hoja4!$A$467:$A$482</xm:f>
          </x14:formula1>
          <xm:sqref>A31:B35</xm:sqref>
        </x14:dataValidation>
        <x14:dataValidation type="list" allowBlank="1" showInputMessage="1" showErrorMessage="1">
          <x14:formula1>
            <xm:f>Hoja4!$A$467:$A$478</xm:f>
          </x14:formula1>
          <xm:sqref>A36:A80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FFFF99"/>
    <pageSetUpPr fitToPage="1"/>
  </sheetPr>
  <dimension ref="A1:V50"/>
  <sheetViews>
    <sheetView showGridLines="0" zoomScaleNormal="100" workbookViewId="0">
      <selection activeCell="P1" sqref="P1:S8"/>
    </sheetView>
  </sheetViews>
  <sheetFormatPr baseColWidth="10" defaultColWidth="0" defaultRowHeight="15" zeroHeight="1" x14ac:dyDescent="0.25"/>
  <cols>
    <col min="1" max="1" width="12.7109375" style="79" customWidth="1"/>
    <col min="2" max="2" width="16.7109375" style="79" customWidth="1"/>
    <col min="3" max="3" width="19.85546875" style="79" customWidth="1"/>
    <col min="4" max="4" width="18.140625" style="79" customWidth="1"/>
    <col min="5" max="5" width="17.5703125" style="79" customWidth="1"/>
    <col min="6" max="6" width="13.28515625" style="79" customWidth="1"/>
    <col min="7" max="7" width="14.7109375" style="79" customWidth="1"/>
    <col min="8" max="8" width="17.5703125" style="79" customWidth="1"/>
    <col min="9" max="9" width="31" style="79" customWidth="1"/>
    <col min="10" max="13" width="0" style="79" hidden="1" customWidth="1"/>
    <col min="14" max="14" width="22.140625" style="79" customWidth="1"/>
    <col min="15" max="15" width="23.5703125" style="79" customWidth="1"/>
    <col min="16" max="16" width="7.42578125" style="79" hidden="1" customWidth="1"/>
    <col min="17" max="17" width="17" style="79" customWidth="1"/>
    <col min="18" max="18" width="15" style="79" customWidth="1"/>
    <col min="19" max="19" width="30.140625" style="79" customWidth="1"/>
    <col min="20" max="20" width="1" style="79" customWidth="1"/>
    <col min="21" max="21" width="53.5703125" style="79" hidden="1" customWidth="1"/>
    <col min="22" max="22" width="0" style="79" hidden="1" customWidth="1"/>
    <col min="23" max="16384" width="11.42578125" style="79" hidden="1"/>
  </cols>
  <sheetData>
    <row r="1" spans="1:22" ht="35.25" customHeight="1" x14ac:dyDescent="0.25">
      <c r="A1" s="611"/>
      <c r="B1" s="392"/>
      <c r="C1" s="392"/>
      <c r="D1" s="889"/>
      <c r="E1" s="893" t="s">
        <v>420</v>
      </c>
      <c r="F1" s="613"/>
      <c r="G1" s="613"/>
      <c r="H1" s="613"/>
      <c r="I1" s="613"/>
      <c r="J1" s="613"/>
      <c r="K1" s="613"/>
      <c r="L1" s="613"/>
      <c r="M1" s="613"/>
      <c r="N1" s="613"/>
      <c r="O1" s="894"/>
      <c r="P1" s="896" t="s">
        <v>421</v>
      </c>
      <c r="Q1" s="615"/>
      <c r="R1" s="615"/>
      <c r="S1" s="616"/>
    </row>
    <row r="2" spans="1:22" ht="30" customHeight="1" thickBot="1" x14ac:dyDescent="0.3">
      <c r="A2" s="611"/>
      <c r="B2" s="392"/>
      <c r="C2" s="392"/>
      <c r="D2" s="889"/>
      <c r="E2" s="895"/>
      <c r="F2" s="613"/>
      <c r="G2" s="613"/>
      <c r="H2" s="613"/>
      <c r="I2" s="613"/>
      <c r="J2" s="613"/>
      <c r="K2" s="613"/>
      <c r="L2" s="613"/>
      <c r="M2" s="613"/>
      <c r="N2" s="613"/>
      <c r="O2" s="894"/>
      <c r="P2" s="897"/>
      <c r="Q2" s="615"/>
      <c r="R2" s="615"/>
      <c r="S2" s="616"/>
    </row>
    <row r="3" spans="1:22" ht="33" customHeight="1" x14ac:dyDescent="0.25">
      <c r="A3" s="611"/>
      <c r="B3" s="392"/>
      <c r="C3" s="392"/>
      <c r="D3" s="889"/>
      <c r="E3" s="901" t="s">
        <v>474</v>
      </c>
      <c r="F3" s="762"/>
      <c r="G3" s="762"/>
      <c r="H3" s="762"/>
      <c r="I3" s="762"/>
      <c r="J3" s="762"/>
      <c r="K3" s="762"/>
      <c r="L3" s="762"/>
      <c r="M3" s="762"/>
      <c r="N3" s="762"/>
      <c r="O3" s="902"/>
      <c r="P3" s="897"/>
      <c r="Q3" s="615"/>
      <c r="R3" s="615"/>
      <c r="S3" s="616"/>
      <c r="V3" s="81"/>
    </row>
    <row r="4" spans="1:22" ht="15" customHeight="1" thickBot="1" x14ac:dyDescent="0.3">
      <c r="A4" s="611"/>
      <c r="B4" s="392"/>
      <c r="C4" s="392"/>
      <c r="D4" s="889"/>
      <c r="E4" s="903"/>
      <c r="F4" s="904"/>
      <c r="G4" s="904"/>
      <c r="H4" s="904"/>
      <c r="I4" s="904"/>
      <c r="J4" s="904"/>
      <c r="K4" s="904"/>
      <c r="L4" s="904"/>
      <c r="M4" s="904"/>
      <c r="N4" s="904"/>
      <c r="O4" s="905"/>
      <c r="P4" s="897"/>
      <c r="Q4" s="615"/>
      <c r="R4" s="615"/>
      <c r="S4" s="616"/>
    </row>
    <row r="5" spans="1:22" x14ac:dyDescent="0.25">
      <c r="A5" s="611"/>
      <c r="B5" s="392"/>
      <c r="C5" s="392"/>
      <c r="D5" s="889"/>
      <c r="E5" s="778" t="s">
        <v>53</v>
      </c>
      <c r="F5" s="779"/>
      <c r="G5" s="906"/>
      <c r="H5" s="908" t="s">
        <v>475</v>
      </c>
      <c r="I5" s="908"/>
      <c r="J5" s="908"/>
      <c r="K5" s="908"/>
      <c r="L5" s="908"/>
      <c r="M5" s="908"/>
      <c r="N5" s="908"/>
      <c r="O5" s="909"/>
      <c r="P5" s="897"/>
      <c r="Q5" s="615"/>
      <c r="R5" s="615"/>
      <c r="S5" s="616"/>
    </row>
    <row r="6" spans="1:22" x14ac:dyDescent="0.25">
      <c r="A6" s="611"/>
      <c r="B6" s="392"/>
      <c r="C6" s="392"/>
      <c r="D6" s="889"/>
      <c r="E6" s="778"/>
      <c r="F6" s="779"/>
      <c r="G6" s="906"/>
      <c r="H6" s="595" t="s">
        <v>461</v>
      </c>
      <c r="I6" s="595"/>
      <c r="J6" s="595"/>
      <c r="K6" s="595"/>
      <c r="L6" s="595"/>
      <c r="M6" s="596">
        <v>42731</v>
      </c>
      <c r="N6" s="596"/>
      <c r="O6" s="911"/>
      <c r="P6" s="897"/>
      <c r="Q6" s="615"/>
      <c r="R6" s="615"/>
      <c r="S6" s="616"/>
    </row>
    <row r="7" spans="1:22" x14ac:dyDescent="0.25">
      <c r="A7" s="611"/>
      <c r="B7" s="392"/>
      <c r="C7" s="392"/>
      <c r="D7" s="889"/>
      <c r="E7" s="778"/>
      <c r="F7" s="779"/>
      <c r="G7" s="906"/>
      <c r="H7" s="595" t="s">
        <v>56</v>
      </c>
      <c r="I7" s="595"/>
      <c r="J7" s="595"/>
      <c r="K7" s="595"/>
      <c r="L7" s="595"/>
      <c r="M7" s="597" t="s">
        <v>57</v>
      </c>
      <c r="N7" s="597"/>
      <c r="O7" s="912"/>
      <c r="P7" s="897"/>
      <c r="Q7" s="615"/>
      <c r="R7" s="615"/>
      <c r="S7" s="616"/>
    </row>
    <row r="8" spans="1:22" ht="15.75" thickBot="1" x14ac:dyDescent="0.3">
      <c r="A8" s="890"/>
      <c r="B8" s="891"/>
      <c r="C8" s="891"/>
      <c r="D8" s="892"/>
      <c r="E8" s="783"/>
      <c r="F8" s="784"/>
      <c r="G8" s="907"/>
      <c r="H8" s="910" t="s">
        <v>462</v>
      </c>
      <c r="I8" s="910"/>
      <c r="J8" s="910"/>
      <c r="K8" s="910"/>
      <c r="L8" s="910"/>
      <c r="M8" s="913" t="s">
        <v>60</v>
      </c>
      <c r="N8" s="913"/>
      <c r="O8" s="914"/>
      <c r="P8" s="898"/>
      <c r="Q8" s="899"/>
      <c r="R8" s="899"/>
      <c r="S8" s="900"/>
    </row>
    <row r="9" spans="1:22" ht="35.25" customHeight="1" thickBot="1" x14ac:dyDescent="0.3">
      <c r="A9" s="479" t="s">
        <v>67</v>
      </c>
      <c r="B9" s="480"/>
      <c r="C9" s="480"/>
      <c r="D9" s="480"/>
      <c r="E9" s="480"/>
      <c r="F9" s="480"/>
      <c r="G9" s="480"/>
      <c r="H9" s="480"/>
      <c r="I9" s="480"/>
      <c r="J9" s="480"/>
      <c r="K9" s="480"/>
      <c r="L9" s="480"/>
      <c r="M9" s="480"/>
      <c r="N9" s="480"/>
      <c r="O9" s="480"/>
      <c r="P9" s="480"/>
      <c r="Q9" s="480"/>
      <c r="R9" s="480"/>
      <c r="S9" s="481"/>
    </row>
    <row r="10" spans="1:22" ht="24.75" customHeight="1" x14ac:dyDescent="0.25">
      <c r="A10" s="455" t="s">
        <v>68</v>
      </c>
      <c r="B10" s="456"/>
      <c r="C10" s="455" t="s">
        <v>69</v>
      </c>
      <c r="D10" s="466"/>
      <c r="E10" s="456"/>
      <c r="F10" s="455" t="s">
        <v>70</v>
      </c>
      <c r="G10" s="466"/>
      <c r="H10" s="456"/>
      <c r="I10" s="455" t="s">
        <v>71</v>
      </c>
      <c r="J10" s="466"/>
      <c r="K10" s="456"/>
      <c r="L10" s="455" t="s">
        <v>72</v>
      </c>
      <c r="M10" s="466"/>
      <c r="N10" s="466"/>
      <c r="O10" s="456"/>
      <c r="P10" s="455" t="s">
        <v>73</v>
      </c>
      <c r="Q10" s="466"/>
      <c r="R10" s="466"/>
      <c r="S10" s="456"/>
    </row>
    <row r="11" spans="1:22" ht="26.25" customHeight="1" thickBot="1" x14ac:dyDescent="0.3">
      <c r="A11" s="490" t="str">
        <f>'F2. COMP. LAB Y COM COMPOR'!A13:B13</f>
        <v>CEDULA DE CIUDADANIA</v>
      </c>
      <c r="B11" s="491"/>
      <c r="C11" s="470">
        <f>'F2. COMP. LAB Y COM COMPOR'!C13:E13</f>
        <v>0</v>
      </c>
      <c r="D11" s="476"/>
      <c r="E11" s="477"/>
      <c r="F11" s="467">
        <f>'F2. COMP. LAB Y COM COMPOR'!F13:H13</f>
        <v>0</v>
      </c>
      <c r="G11" s="468"/>
      <c r="H11" s="469"/>
      <c r="I11" s="886">
        <f>'F2. COMP. LAB Y COM COMPOR'!I13:K13</f>
        <v>0</v>
      </c>
      <c r="J11" s="887"/>
      <c r="K11" s="888"/>
      <c r="L11" s="467">
        <f>'F2. COMP. LAB Y COM COMPOR'!L13:O13</f>
        <v>0</v>
      </c>
      <c r="M11" s="468"/>
      <c r="N11" s="468"/>
      <c r="O11" s="469"/>
      <c r="P11" s="462">
        <f>'F2. COMP. LAB Y COM COMPOR'!P13:S13</f>
        <v>0</v>
      </c>
      <c r="Q11" s="471"/>
      <c r="R11" s="471"/>
      <c r="S11" s="463"/>
    </row>
    <row r="12" spans="1:22" ht="26.25" customHeight="1" x14ac:dyDescent="0.25">
      <c r="A12" s="455" t="s">
        <v>74</v>
      </c>
      <c r="B12" s="466"/>
      <c r="C12" s="466"/>
      <c r="D12" s="466"/>
      <c r="E12" s="466"/>
      <c r="F12" s="466"/>
      <c r="G12" s="466"/>
      <c r="H12" s="466"/>
      <c r="I12" s="455" t="s">
        <v>75</v>
      </c>
      <c r="J12" s="466"/>
      <c r="K12" s="466"/>
      <c r="L12" s="466"/>
      <c r="M12" s="466"/>
      <c r="N12" s="466"/>
      <c r="O12" s="466"/>
      <c r="P12" s="466"/>
      <c r="Q12" s="466"/>
      <c r="R12" s="466"/>
      <c r="S12" s="456"/>
    </row>
    <row r="13" spans="1:22" ht="23.25" customHeight="1" thickBot="1" x14ac:dyDescent="0.3">
      <c r="A13" s="467">
        <f>'F2. COMP. LAB Y COM COMPOR'!A15:H15</f>
        <v>0</v>
      </c>
      <c r="B13" s="468"/>
      <c r="C13" s="468"/>
      <c r="D13" s="468"/>
      <c r="E13" s="468"/>
      <c r="F13" s="471"/>
      <c r="G13" s="471"/>
      <c r="H13" s="468"/>
      <c r="I13" s="482" t="str">
        <f>'F2. COMP. LAB Y COM COMPOR'!I15:S15</f>
        <v>ddd</v>
      </c>
      <c r="J13" s="483"/>
      <c r="K13" s="483"/>
      <c r="L13" s="483"/>
      <c r="M13" s="483"/>
      <c r="N13" s="483"/>
      <c r="O13" s="483"/>
      <c r="P13" s="483"/>
      <c r="Q13" s="483"/>
      <c r="R13" s="483"/>
      <c r="S13" s="484"/>
    </row>
    <row r="14" spans="1:22" ht="30" customHeight="1" x14ac:dyDescent="0.25">
      <c r="A14" s="455" t="s">
        <v>76</v>
      </c>
      <c r="B14" s="466"/>
      <c r="C14" s="466"/>
      <c r="D14" s="466"/>
      <c r="E14" s="466"/>
      <c r="F14" s="455" t="s">
        <v>77</v>
      </c>
      <c r="G14" s="456"/>
      <c r="H14" s="241" t="s">
        <v>78</v>
      </c>
      <c r="I14" s="485" t="str">
        <f>'F2. COMP. LAB Y COM COMPOR'!I16</f>
        <v>Propósito del empleo:</v>
      </c>
      <c r="J14" s="174"/>
      <c r="K14" s="174"/>
      <c r="L14" s="174"/>
      <c r="M14" s="174"/>
      <c r="N14" s="466">
        <f>'F2. COMP. LAB Y COM COMPOR'!J16</f>
        <v>0</v>
      </c>
      <c r="O14" s="466"/>
      <c r="P14" s="466"/>
      <c r="Q14" s="466"/>
      <c r="R14" s="466"/>
      <c r="S14" s="456"/>
    </row>
    <row r="15" spans="1:22" ht="25.5" customHeight="1" thickBot="1" x14ac:dyDescent="0.3">
      <c r="A15" s="459" t="str">
        <f>'F2. COMP. LAB Y COM COMPOR'!A17:E17</f>
        <v>DIRECTIVO</v>
      </c>
      <c r="B15" s="478"/>
      <c r="C15" s="478"/>
      <c r="D15" s="478"/>
      <c r="E15" s="478"/>
      <c r="F15" s="459">
        <f>'F2. COMP. LAB Y COM COMPOR'!F17:G17</f>
        <v>0</v>
      </c>
      <c r="G15" s="460"/>
      <c r="H15" s="242">
        <f>'F2. COMP. LAB Y COM COMPOR'!H17</f>
        <v>0</v>
      </c>
      <c r="I15" s="486"/>
      <c r="J15" s="6"/>
      <c r="K15" s="6"/>
      <c r="L15" s="6"/>
      <c r="M15" s="6"/>
      <c r="N15" s="468"/>
      <c r="O15" s="468"/>
      <c r="P15" s="468"/>
      <c r="Q15" s="468"/>
      <c r="R15" s="468"/>
      <c r="S15" s="469"/>
      <c r="V15" s="81"/>
    </row>
    <row r="16" spans="1:22" ht="27.75" customHeight="1" thickBot="1" x14ac:dyDescent="0.3">
      <c r="A16" s="479" t="s">
        <v>79</v>
      </c>
      <c r="B16" s="480"/>
      <c r="C16" s="480"/>
      <c r="D16" s="480"/>
      <c r="E16" s="480"/>
      <c r="F16" s="474"/>
      <c r="G16" s="474"/>
      <c r="H16" s="480"/>
      <c r="I16" s="480"/>
      <c r="J16" s="480"/>
      <c r="K16" s="480"/>
      <c r="L16" s="480"/>
      <c r="M16" s="480"/>
      <c r="N16" s="480"/>
      <c r="O16" s="480"/>
      <c r="P16" s="480"/>
      <c r="Q16" s="480"/>
      <c r="R16" s="480"/>
      <c r="S16" s="481"/>
    </row>
    <row r="17" spans="1:22" ht="23.25" customHeight="1" x14ac:dyDescent="0.25">
      <c r="A17" s="455" t="s">
        <v>80</v>
      </c>
      <c r="B17" s="456"/>
      <c r="C17" s="455" t="s">
        <v>69</v>
      </c>
      <c r="D17" s="466"/>
      <c r="E17" s="456"/>
      <c r="F17" s="455" t="s">
        <v>70</v>
      </c>
      <c r="G17" s="466"/>
      <c r="H17" s="456"/>
      <c r="I17" s="455" t="s">
        <v>71</v>
      </c>
      <c r="J17" s="466"/>
      <c r="K17" s="456"/>
      <c r="L17" s="455" t="s">
        <v>72</v>
      </c>
      <c r="M17" s="466"/>
      <c r="N17" s="466"/>
      <c r="O17" s="456"/>
      <c r="P17" s="455" t="s">
        <v>73</v>
      </c>
      <c r="Q17" s="466"/>
      <c r="R17" s="466"/>
      <c r="S17" s="456"/>
    </row>
    <row r="18" spans="1:22" ht="23.25" customHeight="1" thickBot="1" x14ac:dyDescent="0.3">
      <c r="A18" s="462" t="str">
        <f>'F2. COMP. LAB Y COM COMPOR'!A20:B20</f>
        <v>CEDULA DE CIUDADANIA</v>
      </c>
      <c r="B18" s="463"/>
      <c r="C18" s="821">
        <f>'F2. COMP. LAB Y COM COMPOR'!C20:E20</f>
        <v>0</v>
      </c>
      <c r="D18" s="822"/>
      <c r="E18" s="823"/>
      <c r="F18" s="462">
        <f>'F2. COMP. LAB Y COM COMPOR'!F20:H20</f>
        <v>0</v>
      </c>
      <c r="G18" s="471"/>
      <c r="H18" s="463"/>
      <c r="I18" s="462" t="str">
        <f>'F2. COMP. LAB Y COM COMPOR'!I20:K20</f>
        <v xml:space="preserve">  </v>
      </c>
      <c r="J18" s="471"/>
      <c r="K18" s="463"/>
      <c r="L18" s="462">
        <f>'F2. COMP. LAB Y COM COMPOR'!L20:O20</f>
        <v>0</v>
      </c>
      <c r="M18" s="471"/>
      <c r="N18" s="471"/>
      <c r="O18" s="463"/>
      <c r="P18" s="467" t="str">
        <f>'F2. COMP. LAB Y COM COMPOR'!P20:S20</f>
        <v xml:space="preserve">  </v>
      </c>
      <c r="Q18" s="468"/>
      <c r="R18" s="468"/>
      <c r="S18" s="469"/>
    </row>
    <row r="19" spans="1:22" ht="18" customHeight="1" x14ac:dyDescent="0.25">
      <c r="A19" s="455" t="s">
        <v>81</v>
      </c>
      <c r="B19" s="466"/>
      <c r="C19" s="466"/>
      <c r="D19" s="466"/>
      <c r="E19" s="466"/>
      <c r="F19" s="456"/>
      <c r="G19" s="455" t="s">
        <v>75</v>
      </c>
      <c r="H19" s="466"/>
      <c r="I19" s="466"/>
      <c r="J19" s="466"/>
      <c r="K19" s="466"/>
      <c r="L19" s="466"/>
      <c r="M19" s="456"/>
      <c r="N19" s="455" t="s">
        <v>77</v>
      </c>
      <c r="O19" s="456"/>
      <c r="P19" s="455" t="s">
        <v>78</v>
      </c>
      <c r="Q19" s="456"/>
      <c r="R19" s="455" t="s">
        <v>76</v>
      </c>
      <c r="S19" s="456"/>
    </row>
    <row r="20" spans="1:22" ht="30.75" customHeight="1" thickBot="1" x14ac:dyDescent="0.3">
      <c r="A20" s="467">
        <f>'F2. COMP. LAB Y COM COMPOR'!A22:F22</f>
        <v>0</v>
      </c>
      <c r="B20" s="468"/>
      <c r="C20" s="468"/>
      <c r="D20" s="468"/>
      <c r="E20" s="468"/>
      <c r="F20" s="469"/>
      <c r="G20" s="467">
        <f>'F2. COMP. LAB Y COM COMPOR'!G22:M22</f>
        <v>0</v>
      </c>
      <c r="H20" s="468"/>
      <c r="I20" s="468"/>
      <c r="J20" s="468"/>
      <c r="K20" s="468"/>
      <c r="L20" s="468"/>
      <c r="M20" s="469"/>
      <c r="N20" s="459">
        <f>'F2. COMP. LAB Y COM COMPOR'!N22:O22</f>
        <v>0</v>
      </c>
      <c r="O20" s="460"/>
      <c r="P20" s="459">
        <f>'F2. COMP. LAB Y COM COMPOR'!P22:Q22</f>
        <v>0</v>
      </c>
      <c r="Q20" s="460"/>
      <c r="R20" s="467">
        <f>'F2. COMP. LAB Y COM COMPOR'!R22:S22</f>
        <v>0</v>
      </c>
      <c r="S20" s="469"/>
    </row>
    <row r="21" spans="1:22" ht="26.25" customHeight="1" thickBot="1" x14ac:dyDescent="0.3">
      <c r="A21" s="819" t="s">
        <v>82</v>
      </c>
      <c r="B21" s="474"/>
      <c r="C21" s="474"/>
      <c r="D21" s="474"/>
      <c r="E21" s="474"/>
      <c r="F21" s="474"/>
      <c r="G21" s="474"/>
      <c r="H21" s="474"/>
      <c r="I21" s="474"/>
      <c r="J21" s="474"/>
      <c r="K21" s="474"/>
      <c r="L21" s="474"/>
      <c r="M21" s="474"/>
      <c r="N21" s="474"/>
      <c r="O21" s="474"/>
      <c r="P21" s="474"/>
      <c r="Q21" s="474"/>
      <c r="R21" s="474"/>
      <c r="S21" s="820"/>
    </row>
    <row r="22" spans="1:22" ht="26.25" customHeight="1" x14ac:dyDescent="0.25">
      <c r="A22" s="455" t="s">
        <v>80</v>
      </c>
      <c r="B22" s="456"/>
      <c r="C22" s="455" t="s">
        <v>69</v>
      </c>
      <c r="D22" s="466"/>
      <c r="E22" s="456"/>
      <c r="F22" s="455" t="s">
        <v>70</v>
      </c>
      <c r="G22" s="466"/>
      <c r="H22" s="456"/>
      <c r="I22" s="455" t="s">
        <v>71</v>
      </c>
      <c r="J22" s="466"/>
      <c r="K22" s="456"/>
      <c r="L22" s="455" t="s">
        <v>72</v>
      </c>
      <c r="M22" s="466"/>
      <c r="N22" s="466"/>
      <c r="O22" s="456"/>
      <c r="P22" s="455" t="s">
        <v>73</v>
      </c>
      <c r="Q22" s="466"/>
      <c r="R22" s="466"/>
      <c r="S22" s="456"/>
    </row>
    <row r="23" spans="1:22" ht="21" customHeight="1" thickBot="1" x14ac:dyDescent="0.3">
      <c r="A23" s="467" t="str">
        <f>'F2. COMP. LAB Y COM COMPOR'!A26:B26</f>
        <v>CEDULA DE CIUDADANIA</v>
      </c>
      <c r="B23" s="469"/>
      <c r="C23" s="470" t="str">
        <f>IF('F2. COMP. LAB Y COM COMPOR'!R24="NO","NO REQUERIDO",'F2. COMP. LAB Y COM COMPOR'!C26:E26)</f>
        <v>NO REQUERIDO</v>
      </c>
      <c r="D23" s="468"/>
      <c r="E23" s="469"/>
      <c r="F23" s="467" t="str">
        <f>IF('F2. COMP. LAB Y COM COMPOR'!R24="NO","NO REQUERIDO",'F2. COMP. LAB Y COM COMPOR'!F26:H26)</f>
        <v>NO REQUERIDO</v>
      </c>
      <c r="G23" s="471"/>
      <c r="H23" s="463"/>
      <c r="I23" s="462" t="str">
        <f>IF('F2. COMP. LAB Y COM COMPOR'!R24="NO","NO REQUERIDO",'F2. COMP. LAB Y COM COMPOR'!I26:K26)</f>
        <v>NO REQUERIDO</v>
      </c>
      <c r="J23" s="471"/>
      <c r="K23" s="463"/>
      <c r="L23" s="462" t="str">
        <f>IF('F2. COMP. LAB Y COM COMPOR'!R24="NO","NO REQUERIDO",'F2. COMP. LAB Y COM COMPOR'!L26:O26)</f>
        <v>NO REQUERIDO</v>
      </c>
      <c r="M23" s="471"/>
      <c r="N23" s="471"/>
      <c r="O23" s="463"/>
      <c r="P23" s="467" t="str">
        <f>IF('F2. COMP. LAB Y COM COMPOR'!R24="NO","NO REQUERIDO",'F2. COMP. LAB Y COM COMPOR'!P26:S26)</f>
        <v>NO REQUERIDO</v>
      </c>
      <c r="Q23" s="468"/>
      <c r="R23" s="468"/>
      <c r="S23" s="469"/>
    </row>
    <row r="24" spans="1:22" ht="21" customHeight="1" x14ac:dyDescent="0.25">
      <c r="A24" s="455" t="s">
        <v>83</v>
      </c>
      <c r="B24" s="466"/>
      <c r="C24" s="466"/>
      <c r="D24" s="466"/>
      <c r="E24" s="466"/>
      <c r="F24" s="456"/>
      <c r="G24" s="455" t="s">
        <v>75</v>
      </c>
      <c r="H24" s="466"/>
      <c r="I24" s="466"/>
      <c r="J24" s="466"/>
      <c r="K24" s="466"/>
      <c r="L24" s="466"/>
      <c r="M24" s="456"/>
      <c r="N24" s="455" t="s">
        <v>77</v>
      </c>
      <c r="O24" s="456"/>
      <c r="P24" s="455" t="s">
        <v>78</v>
      </c>
      <c r="Q24" s="456"/>
      <c r="R24" s="455" t="s">
        <v>76</v>
      </c>
      <c r="S24" s="456"/>
      <c r="V24" s="81"/>
    </row>
    <row r="25" spans="1:22" ht="20.25" customHeight="1" thickBot="1" x14ac:dyDescent="0.3">
      <c r="A25" s="467" t="str">
        <f>IF('F2. COMP. LAB Y COM COMPOR'!R24="NO","NO REQUERIDO",'F2. COMP. LAB Y COM COMPOR'!A28:F28)</f>
        <v>NO REQUERIDO</v>
      </c>
      <c r="B25" s="468"/>
      <c r="C25" s="468"/>
      <c r="D25" s="468"/>
      <c r="E25" s="468"/>
      <c r="F25" s="469"/>
      <c r="G25" s="467" t="str">
        <f>IF('F2. COMP. LAB Y COM COMPOR'!R24="NO","NO REQUERIDO",'F2. COMP. LAB Y COM COMPOR'!G28:M28)</f>
        <v>NO REQUERIDO</v>
      </c>
      <c r="H25" s="468"/>
      <c r="I25" s="468"/>
      <c r="J25" s="468"/>
      <c r="K25" s="468"/>
      <c r="L25" s="468"/>
      <c r="M25" s="469"/>
      <c r="N25" s="459" t="str">
        <f>IF('F2. COMP. LAB Y COM COMPOR'!R24="NO","NO REQUERIDO",'F2. COMP. LAB Y COM COMPOR'!N28:O28)</f>
        <v>NO REQUERIDO</v>
      </c>
      <c r="O25" s="460"/>
      <c r="P25" s="459" t="str">
        <f>IF('F2. COMP. LAB Y COM COMPOR'!R24="NO","NO REQUERIDO",'F2. COMP. LAB Y COM COMPOR'!P28:Q28)</f>
        <v>NO REQUERIDO</v>
      </c>
      <c r="Q25" s="460"/>
      <c r="R25" s="467" t="str">
        <f>IF('F2. COMP. LAB Y COM COMPOR'!R24="NO","NO REQUERIDO",'F2. COMP. LAB Y COM COMPOR'!R28:S28)</f>
        <v>NO REQUERIDO</v>
      </c>
      <c r="S25" s="469"/>
    </row>
    <row r="26" spans="1:22" ht="35.25" customHeight="1" thickBot="1" x14ac:dyDescent="0.3">
      <c r="A26" s="856" t="s">
        <v>476</v>
      </c>
      <c r="B26" s="857"/>
      <c r="C26" s="857"/>
      <c r="D26" s="857"/>
      <c r="E26" s="857"/>
      <c r="F26" s="857"/>
      <c r="G26" s="858"/>
      <c r="H26" s="858"/>
      <c r="I26" s="858"/>
      <c r="J26" s="858"/>
      <c r="K26" s="858"/>
      <c r="L26" s="858"/>
      <c r="M26" s="858"/>
      <c r="N26" s="858"/>
      <c r="O26" s="858"/>
      <c r="P26" s="857"/>
      <c r="Q26" s="857"/>
      <c r="R26" s="857"/>
      <c r="S26" s="859"/>
    </row>
    <row r="27" spans="1:22" ht="18.75" thickBot="1" x14ac:dyDescent="0.3">
      <c r="A27" s="860" t="s">
        <v>277</v>
      </c>
      <c r="B27" s="861"/>
      <c r="C27" s="861" t="s">
        <v>444</v>
      </c>
      <c r="D27" s="861"/>
      <c r="E27" s="861" t="s">
        <v>285</v>
      </c>
      <c r="F27" s="861"/>
      <c r="G27" s="861"/>
      <c r="H27" s="861"/>
      <c r="I27" s="866"/>
      <c r="J27" s="82"/>
      <c r="K27" s="82"/>
      <c r="L27" s="82"/>
      <c r="M27" s="82"/>
      <c r="N27" s="869" t="s">
        <v>477</v>
      </c>
      <c r="O27" s="870"/>
      <c r="P27" s="178"/>
      <c r="Q27" s="883" t="s">
        <v>478</v>
      </c>
      <c r="R27" s="884"/>
      <c r="S27" s="885"/>
    </row>
    <row r="28" spans="1:22" ht="22.5" customHeight="1" x14ac:dyDescent="0.3">
      <c r="A28" s="862"/>
      <c r="B28" s="863"/>
      <c r="C28" s="863"/>
      <c r="D28" s="863"/>
      <c r="E28" s="863"/>
      <c r="F28" s="863"/>
      <c r="G28" s="863"/>
      <c r="H28" s="863"/>
      <c r="I28" s="867"/>
      <c r="J28" s="871"/>
      <c r="K28" s="872"/>
      <c r="L28" s="872"/>
      <c r="M28" s="873"/>
      <c r="N28" s="874" t="s">
        <v>479</v>
      </c>
      <c r="O28" s="874" t="s">
        <v>91</v>
      </c>
      <c r="P28" s="83"/>
      <c r="Q28" s="876" t="s">
        <v>480</v>
      </c>
      <c r="R28" s="877"/>
      <c r="S28" s="880" t="s">
        <v>481</v>
      </c>
    </row>
    <row r="29" spans="1:22" ht="22.5" customHeight="1" x14ac:dyDescent="0.3">
      <c r="A29" s="862"/>
      <c r="B29" s="863"/>
      <c r="C29" s="863"/>
      <c r="D29" s="863"/>
      <c r="E29" s="863"/>
      <c r="F29" s="863"/>
      <c r="G29" s="863"/>
      <c r="H29" s="863"/>
      <c r="I29" s="867"/>
      <c r="J29" s="871"/>
      <c r="K29" s="872"/>
      <c r="L29" s="872"/>
      <c r="M29" s="873"/>
      <c r="N29" s="874"/>
      <c r="O29" s="874"/>
      <c r="P29" s="83"/>
      <c r="Q29" s="876"/>
      <c r="R29" s="877"/>
      <c r="S29" s="881"/>
    </row>
    <row r="30" spans="1:22" ht="24" customHeight="1" thickBot="1" x14ac:dyDescent="0.35">
      <c r="A30" s="864"/>
      <c r="B30" s="865"/>
      <c r="C30" s="865"/>
      <c r="D30" s="865"/>
      <c r="E30" s="865"/>
      <c r="F30" s="865"/>
      <c r="G30" s="865"/>
      <c r="H30" s="865"/>
      <c r="I30" s="868"/>
      <c r="J30" s="871"/>
      <c r="K30" s="872"/>
      <c r="L30" s="872"/>
      <c r="M30" s="873"/>
      <c r="N30" s="875"/>
      <c r="O30" s="875"/>
      <c r="P30" s="83"/>
      <c r="Q30" s="878"/>
      <c r="R30" s="879"/>
      <c r="S30" s="882"/>
    </row>
    <row r="31" spans="1:22" s="89" customFormat="1" ht="81" customHeight="1" x14ac:dyDescent="0.35">
      <c r="A31" s="852">
        <f>'F2. COMP. LAB Y COM COMPOR'!B51</f>
        <v>0</v>
      </c>
      <c r="B31" s="852"/>
      <c r="C31" s="853" t="e">
        <f>'F2. COMP. LAB Y COM COMPOR'!E51</f>
        <v>#N/A</v>
      </c>
      <c r="D31" s="854"/>
      <c r="E31" s="855" t="e">
        <f>'F2. COMP. LAB Y COM COMPOR'!L51</f>
        <v>#N/A</v>
      </c>
      <c r="F31" s="855"/>
      <c r="G31" s="855"/>
      <c r="H31" s="855"/>
      <c r="I31" s="855"/>
      <c r="J31" s="84"/>
      <c r="K31" s="85"/>
      <c r="L31" s="85"/>
      <c r="M31" s="86"/>
      <c r="N31" s="139"/>
      <c r="O31" s="139"/>
      <c r="P31" s="112"/>
      <c r="Q31" s="837" t="s">
        <v>482</v>
      </c>
      <c r="R31" s="838"/>
      <c r="S31" s="843" t="s">
        <v>483</v>
      </c>
      <c r="T31" s="79"/>
      <c r="U31" s="87" t="s">
        <v>484</v>
      </c>
      <c r="V31" s="88"/>
    </row>
    <row r="32" spans="1:22" ht="81" customHeight="1" x14ac:dyDescent="0.3">
      <c r="A32" s="846"/>
      <c r="B32" s="846"/>
      <c r="C32" s="849"/>
      <c r="D32" s="850"/>
      <c r="E32" s="851"/>
      <c r="F32" s="851"/>
      <c r="G32" s="851"/>
      <c r="H32" s="851"/>
      <c r="I32" s="851"/>
      <c r="J32" s="90"/>
      <c r="K32" s="91"/>
      <c r="L32" s="91"/>
      <c r="M32" s="92"/>
      <c r="N32" s="138" t="str">
        <f>IF(A31&lt;&gt;0,IFERROR(VLOOKUP(N31,Hoja4!$A$254:$B$258,2,FALSE),""),"DEFINA COMPETENCIA")</f>
        <v>DEFINA COMPETENCIA</v>
      </c>
      <c r="O32" s="138" t="str">
        <f>IF(A31&lt;&gt;0,(IFERROR(VLOOKUP(O31,Hoja4!$A$254:$B$258,2,FALSE),"")),"DEFINA COMPETENCIA")</f>
        <v>DEFINA COMPETENCIA</v>
      </c>
      <c r="P32" s="140"/>
      <c r="Q32" s="839"/>
      <c r="R32" s="840"/>
      <c r="S32" s="844"/>
      <c r="U32" s="94" t="s">
        <v>485</v>
      </c>
    </row>
    <row r="33" spans="1:21" ht="81" customHeight="1" x14ac:dyDescent="0.35">
      <c r="A33" s="846">
        <f>'F2. COMP. LAB Y COM COMPOR'!B53</f>
        <v>0</v>
      </c>
      <c r="B33" s="846"/>
      <c r="C33" s="847" t="e">
        <f>'F2. COMP. LAB Y COM COMPOR'!E53</f>
        <v>#N/A</v>
      </c>
      <c r="D33" s="848"/>
      <c r="E33" s="851" t="e">
        <f>'F2. COMP. LAB Y COM COMPOR'!L53</f>
        <v>#N/A</v>
      </c>
      <c r="F33" s="851"/>
      <c r="G33" s="851"/>
      <c r="H33" s="851"/>
      <c r="I33" s="851"/>
      <c r="J33" s="90"/>
      <c r="K33" s="91"/>
      <c r="L33" s="91"/>
      <c r="M33" s="92"/>
      <c r="N33" s="139"/>
      <c r="O33" s="139"/>
      <c r="P33" s="141"/>
      <c r="Q33" s="839"/>
      <c r="R33" s="840"/>
      <c r="S33" s="844"/>
      <c r="U33" s="95" t="s">
        <v>486</v>
      </c>
    </row>
    <row r="34" spans="1:21" ht="81" customHeight="1" x14ac:dyDescent="0.3">
      <c r="A34" s="846"/>
      <c r="B34" s="846"/>
      <c r="C34" s="849"/>
      <c r="D34" s="850"/>
      <c r="E34" s="851"/>
      <c r="F34" s="851"/>
      <c r="G34" s="851"/>
      <c r="H34" s="851"/>
      <c r="I34" s="851"/>
      <c r="J34" s="90"/>
      <c r="K34" s="91"/>
      <c r="L34" s="91"/>
      <c r="M34" s="92"/>
      <c r="N34" s="138" t="str">
        <f>IF(A33&lt;&gt;0,IFERROR(VLOOKUP(N33,Hoja4!$A$254:$B$258,2,FALSE),""),"DEFINA COMPETENCIA")</f>
        <v>DEFINA COMPETENCIA</v>
      </c>
      <c r="O34" s="138" t="str">
        <f>IF(A33&lt;&gt;0,(IFERROR(VLOOKUP(O33,Hoja4!$A$254:$B$258,2,FALSE),"")),"DEFINA COMPETENCIA")</f>
        <v>DEFINA COMPETENCIA</v>
      </c>
      <c r="P34" s="140"/>
      <c r="Q34" s="839"/>
      <c r="R34" s="840"/>
      <c r="S34" s="844"/>
      <c r="U34" s="96" t="s">
        <v>487</v>
      </c>
    </row>
    <row r="35" spans="1:21" ht="81" customHeight="1" x14ac:dyDescent="0.35">
      <c r="A35" s="846">
        <f>'F2. COMP. LAB Y COM COMPOR'!B55</f>
        <v>0</v>
      </c>
      <c r="B35" s="846"/>
      <c r="C35" s="847" t="e">
        <f>'F2. COMP. LAB Y COM COMPOR'!E55</f>
        <v>#N/A</v>
      </c>
      <c r="D35" s="848"/>
      <c r="E35" s="851" t="e">
        <f>'F2. COMP. LAB Y COM COMPOR'!L55</f>
        <v>#N/A</v>
      </c>
      <c r="F35" s="851"/>
      <c r="G35" s="851"/>
      <c r="H35" s="851"/>
      <c r="I35" s="851"/>
      <c r="J35" s="90"/>
      <c r="K35" s="91"/>
      <c r="L35" s="91"/>
      <c r="M35" s="92"/>
      <c r="N35" s="139"/>
      <c r="O35" s="139"/>
      <c r="P35" s="141"/>
      <c r="Q35" s="839"/>
      <c r="R35" s="840"/>
      <c r="S35" s="844"/>
      <c r="U35" s="97"/>
    </row>
    <row r="36" spans="1:21" ht="81" customHeight="1" x14ac:dyDescent="0.3">
      <c r="A36" s="846"/>
      <c r="B36" s="846"/>
      <c r="C36" s="849"/>
      <c r="D36" s="850"/>
      <c r="E36" s="851"/>
      <c r="F36" s="851"/>
      <c r="G36" s="851"/>
      <c r="H36" s="851"/>
      <c r="I36" s="851"/>
      <c r="J36" s="90"/>
      <c r="K36" s="91"/>
      <c r="L36" s="91"/>
      <c r="M36" s="92"/>
      <c r="N36" s="138" t="str">
        <f>IF(A35&lt;&gt;0,IFERROR(VLOOKUP(N35,Hoja4!$A$254:$B$258,2,FALSE),""),"DEFINA COMPETENCIA")</f>
        <v>DEFINA COMPETENCIA</v>
      </c>
      <c r="O36" s="138" t="str">
        <f>IF(A35&lt;&gt;0,(IFERROR(VLOOKUP(O35,Hoja4!$A$254:$B$258,2,FALSE),"")),"DEFINA COMPETENCIA")</f>
        <v>DEFINA COMPETENCIA</v>
      </c>
      <c r="P36" s="140"/>
      <c r="Q36" s="839"/>
      <c r="R36" s="840"/>
      <c r="S36" s="844"/>
    </row>
    <row r="37" spans="1:21" ht="81" customHeight="1" x14ac:dyDescent="0.35">
      <c r="A37" s="846">
        <f>'F2. COMP. LAB Y COM COMPOR'!B57</f>
        <v>0</v>
      </c>
      <c r="B37" s="846"/>
      <c r="C37" s="847" t="e">
        <f>'F2. COMP. LAB Y COM COMPOR'!E57</f>
        <v>#N/A</v>
      </c>
      <c r="D37" s="848"/>
      <c r="E37" s="851" t="e">
        <f>'F2. COMP. LAB Y COM COMPOR'!L57</f>
        <v>#N/A</v>
      </c>
      <c r="F37" s="851"/>
      <c r="G37" s="851"/>
      <c r="H37" s="851"/>
      <c r="I37" s="851"/>
      <c r="J37" s="90"/>
      <c r="K37" s="91"/>
      <c r="L37" s="91"/>
      <c r="M37" s="92"/>
      <c r="N37" s="139"/>
      <c r="O37" s="139"/>
      <c r="P37" s="141"/>
      <c r="Q37" s="839"/>
      <c r="R37" s="840"/>
      <c r="S37" s="844"/>
      <c r="U37" s="97"/>
    </row>
    <row r="38" spans="1:21" ht="81" customHeight="1" x14ac:dyDescent="0.3">
      <c r="A38" s="846"/>
      <c r="B38" s="846"/>
      <c r="C38" s="849"/>
      <c r="D38" s="850"/>
      <c r="E38" s="851"/>
      <c r="F38" s="851"/>
      <c r="G38" s="851"/>
      <c r="H38" s="851"/>
      <c r="I38" s="851"/>
      <c r="J38" s="98"/>
      <c r="K38" s="99"/>
      <c r="L38" s="99"/>
      <c r="M38" s="99"/>
      <c r="N38" s="138" t="str">
        <f>IF(A37&lt;&gt;0,IFERROR(VLOOKUP(N37,Hoja4!$A$254:$B$258,2,FALSE),""),"DEFINA COMPETENCIA")</f>
        <v>DEFINA COMPETENCIA</v>
      </c>
      <c r="O38" s="138" t="str">
        <f>IF(A37&lt;&gt;0,(IFERROR(VLOOKUP(O37,Hoja4!$A$254:$B$258,2,FALSE),"")),"DEFINA COMPETENCIA")</f>
        <v>DEFINA COMPETENCIA</v>
      </c>
      <c r="P38" s="140"/>
      <c r="Q38" s="839"/>
      <c r="R38" s="840"/>
      <c r="S38" s="844"/>
      <c r="U38" s="100">
        <v>4</v>
      </c>
    </row>
    <row r="39" spans="1:21" ht="38.25" customHeight="1" x14ac:dyDescent="0.3">
      <c r="A39" s="827" t="s">
        <v>488</v>
      </c>
      <c r="B39" s="827"/>
      <c r="C39" s="827"/>
      <c r="D39" s="827"/>
      <c r="E39" s="827"/>
      <c r="F39" s="827"/>
      <c r="G39" s="827"/>
      <c r="H39" s="827"/>
      <c r="I39" s="827"/>
      <c r="J39" s="98"/>
      <c r="K39" s="99"/>
      <c r="L39" s="99"/>
      <c r="M39" s="99"/>
      <c r="N39" s="828" t="s">
        <v>489</v>
      </c>
      <c r="O39" s="828" t="s">
        <v>490</v>
      </c>
      <c r="P39" s="142"/>
      <c r="Q39" s="839"/>
      <c r="R39" s="840"/>
      <c r="S39" s="844"/>
      <c r="U39" s="100"/>
    </row>
    <row r="40" spans="1:21" ht="38.25" customHeight="1" x14ac:dyDescent="0.3">
      <c r="A40" s="827"/>
      <c r="B40" s="827"/>
      <c r="C40" s="827"/>
      <c r="D40" s="827"/>
      <c r="E40" s="827"/>
      <c r="F40" s="827"/>
      <c r="G40" s="827"/>
      <c r="H40" s="827"/>
      <c r="I40" s="827"/>
      <c r="J40" s="98"/>
      <c r="K40" s="99"/>
      <c r="L40" s="99"/>
      <c r="M40" s="99"/>
      <c r="N40" s="828"/>
      <c r="O40" s="828"/>
      <c r="P40" s="142"/>
      <c r="Q40" s="839"/>
      <c r="R40" s="840"/>
      <c r="S40" s="844"/>
      <c r="U40" s="100"/>
    </row>
    <row r="41" spans="1:21" ht="35.25" customHeight="1" x14ac:dyDescent="0.25">
      <c r="A41" s="827"/>
      <c r="B41" s="827"/>
      <c r="C41" s="827"/>
      <c r="D41" s="827"/>
      <c r="E41" s="827"/>
      <c r="F41" s="827"/>
      <c r="G41" s="827"/>
      <c r="H41" s="827"/>
      <c r="I41" s="827"/>
      <c r="J41" s="101"/>
      <c r="K41" s="102"/>
      <c r="L41" s="102"/>
      <c r="M41" s="102"/>
      <c r="N41" s="833">
        <f>IF(OR(N32="",N34="",N36="",N38=""),"CALIFIQUE 4 COMPETENCIAS",(SUM(N32,N34,N36,N38,)/4))</f>
        <v>0</v>
      </c>
      <c r="O41" s="834">
        <f>IF(OR(O32="",O34="",O36="",O38=""),"CALIFIQUE 4 COMPETENCIAS",(SUM(O32,O34,O36,O38,)/4))</f>
        <v>0</v>
      </c>
      <c r="P41" s="103"/>
      <c r="Q41" s="839"/>
      <c r="R41" s="840"/>
      <c r="S41" s="844"/>
    </row>
    <row r="42" spans="1:21" ht="48" customHeight="1" x14ac:dyDescent="0.25">
      <c r="A42" s="827"/>
      <c r="B42" s="827"/>
      <c r="C42" s="827"/>
      <c r="D42" s="827"/>
      <c r="E42" s="827"/>
      <c r="F42" s="827"/>
      <c r="G42" s="827"/>
      <c r="H42" s="827"/>
      <c r="I42" s="827"/>
      <c r="J42" s="104"/>
      <c r="K42" s="105"/>
      <c r="L42" s="105"/>
      <c r="M42" s="105"/>
      <c r="N42" s="833"/>
      <c r="O42" s="834"/>
      <c r="P42" s="103"/>
      <c r="Q42" s="839"/>
      <c r="R42" s="840"/>
      <c r="S42" s="844"/>
    </row>
    <row r="43" spans="1:21" ht="50.25" customHeight="1" x14ac:dyDescent="0.35">
      <c r="A43" s="835" t="s">
        <v>491</v>
      </c>
      <c r="B43" s="835"/>
      <c r="C43" s="835"/>
      <c r="D43" s="835"/>
      <c r="E43" s="835"/>
      <c r="F43" s="835"/>
      <c r="G43" s="835"/>
      <c r="H43" s="835"/>
      <c r="I43" s="835"/>
      <c r="J43" s="106"/>
      <c r="K43" s="107"/>
      <c r="L43" s="107"/>
      <c r="M43" s="107"/>
      <c r="N43" s="836">
        <f>IF(OR(N41="DEFINA COMPETENCIA",O41="DEFINA COMPETENCIA"),"DEFINA CUATRO (04) COMPETENCIAS",(SUM(N41:O42)/2))</f>
        <v>0</v>
      </c>
      <c r="O43" s="836"/>
      <c r="Q43" s="841"/>
      <c r="R43" s="842"/>
      <c r="S43" s="845"/>
    </row>
    <row r="44" spans="1:21" ht="42.75" customHeight="1" x14ac:dyDescent="0.25">
      <c r="A44" s="829" t="s">
        <v>492</v>
      </c>
      <c r="B44" s="829"/>
      <c r="C44" s="829"/>
      <c r="D44" s="829"/>
      <c r="E44" s="829"/>
      <c r="F44" s="829"/>
      <c r="G44" s="829"/>
      <c r="H44" s="829"/>
      <c r="I44" s="829"/>
      <c r="J44" s="829"/>
      <c r="K44" s="829"/>
      <c r="L44" s="829"/>
      <c r="M44" s="829"/>
      <c r="N44" s="829"/>
      <c r="O44" s="829"/>
      <c r="P44" s="829"/>
      <c r="Q44" s="829"/>
      <c r="R44" s="829"/>
      <c r="S44" s="829"/>
    </row>
    <row r="45" spans="1:21" ht="25.9" customHeight="1" x14ac:dyDescent="0.25">
      <c r="A45" s="830" t="s">
        <v>493</v>
      </c>
      <c r="B45" s="830"/>
      <c r="C45" s="830"/>
      <c r="D45" s="830" t="s">
        <v>494</v>
      </c>
      <c r="E45" s="830"/>
      <c r="F45" s="830"/>
      <c r="G45" s="830"/>
      <c r="H45" s="830"/>
      <c r="I45" s="830"/>
      <c r="J45" s="108"/>
      <c r="K45" s="108"/>
      <c r="L45" s="108"/>
      <c r="M45" s="108"/>
      <c r="N45" s="831" t="s">
        <v>345</v>
      </c>
      <c r="O45" s="831"/>
      <c r="P45" s="831"/>
      <c r="Q45" s="831"/>
      <c r="R45" s="831"/>
      <c r="S45" s="831"/>
    </row>
    <row r="46" spans="1:21" ht="29.25" customHeight="1" x14ac:dyDescent="0.35">
      <c r="A46" s="830"/>
      <c r="B46" s="830"/>
      <c r="C46" s="830"/>
      <c r="D46" s="830"/>
      <c r="E46" s="830"/>
      <c r="F46" s="830"/>
      <c r="G46" s="830"/>
      <c r="H46" s="830"/>
      <c r="I46" s="830"/>
      <c r="J46" s="109"/>
      <c r="K46" s="109"/>
      <c r="L46" s="109"/>
      <c r="M46" s="109"/>
      <c r="N46" s="832" t="s">
        <v>495</v>
      </c>
      <c r="O46" s="832"/>
      <c r="P46" s="109"/>
      <c r="Q46" s="832" t="s">
        <v>496</v>
      </c>
      <c r="R46" s="832"/>
      <c r="S46" s="832"/>
    </row>
    <row r="47" spans="1:21" ht="41.25" customHeight="1" x14ac:dyDescent="0.35">
      <c r="A47" s="824" t="s">
        <v>348</v>
      </c>
      <c r="B47" s="824"/>
      <c r="C47" s="824"/>
      <c r="D47" s="825" t="s">
        <v>497</v>
      </c>
      <c r="E47" s="825"/>
      <c r="F47" s="825"/>
      <c r="G47" s="825"/>
      <c r="H47" s="825"/>
      <c r="I47" s="825"/>
      <c r="J47" s="110"/>
      <c r="K47" s="110"/>
      <c r="L47" s="110"/>
      <c r="M47" s="110"/>
      <c r="N47" s="826">
        <v>4</v>
      </c>
      <c r="O47" s="826"/>
      <c r="P47" s="111"/>
      <c r="Q47" s="826">
        <v>6</v>
      </c>
      <c r="R47" s="826"/>
      <c r="S47" s="826"/>
    </row>
    <row r="48" spans="1:21" ht="49.5" customHeight="1" x14ac:dyDescent="0.35">
      <c r="A48" s="824" t="s">
        <v>350</v>
      </c>
      <c r="B48" s="824"/>
      <c r="C48" s="824"/>
      <c r="D48" s="825" t="s">
        <v>498</v>
      </c>
      <c r="E48" s="825"/>
      <c r="F48" s="825"/>
      <c r="G48" s="825"/>
      <c r="H48" s="825"/>
      <c r="I48" s="825"/>
      <c r="J48" s="110"/>
      <c r="K48" s="110"/>
      <c r="L48" s="110"/>
      <c r="M48" s="110"/>
      <c r="N48" s="826">
        <v>6</v>
      </c>
      <c r="O48" s="826"/>
      <c r="P48" s="111"/>
      <c r="Q48" s="826">
        <v>9</v>
      </c>
      <c r="R48" s="826"/>
      <c r="S48" s="826"/>
    </row>
    <row r="49" spans="1:19" ht="41.25" customHeight="1" x14ac:dyDescent="0.35">
      <c r="A49" s="824" t="s">
        <v>351</v>
      </c>
      <c r="B49" s="824"/>
      <c r="C49" s="824"/>
      <c r="D49" s="825" t="s">
        <v>499</v>
      </c>
      <c r="E49" s="825"/>
      <c r="F49" s="825"/>
      <c r="G49" s="825"/>
      <c r="H49" s="825"/>
      <c r="I49" s="825"/>
      <c r="J49" s="110"/>
      <c r="K49" s="110"/>
      <c r="L49" s="110"/>
      <c r="M49" s="110"/>
      <c r="N49" s="826">
        <v>8</v>
      </c>
      <c r="O49" s="826"/>
      <c r="P49" s="111"/>
      <c r="Q49" s="826">
        <v>12</v>
      </c>
      <c r="R49" s="826"/>
      <c r="S49" s="826"/>
    </row>
    <row r="50" spans="1:19" ht="54" customHeight="1" x14ac:dyDescent="0.35">
      <c r="A50" s="824" t="s">
        <v>352</v>
      </c>
      <c r="B50" s="824"/>
      <c r="C50" s="824"/>
      <c r="D50" s="825" t="s">
        <v>500</v>
      </c>
      <c r="E50" s="825"/>
      <c r="F50" s="825"/>
      <c r="G50" s="825"/>
      <c r="H50" s="825"/>
      <c r="I50" s="825"/>
      <c r="J50" s="110"/>
      <c r="K50" s="110"/>
      <c r="L50" s="110"/>
      <c r="M50" s="110"/>
      <c r="N50" s="826">
        <v>10</v>
      </c>
      <c r="O50" s="826"/>
      <c r="P50" s="111"/>
      <c r="Q50" s="826">
        <v>15</v>
      </c>
      <c r="R50" s="826"/>
      <c r="S50" s="826"/>
    </row>
  </sheetData>
  <sheetProtection sheet="1" scenarios="1"/>
  <dataConsolidate link="1"/>
  <mergeCells count="138">
    <mergeCell ref="A9:S9"/>
    <mergeCell ref="A11:B11"/>
    <mergeCell ref="C11:E11"/>
    <mergeCell ref="F11:H11"/>
    <mergeCell ref="I11:K11"/>
    <mergeCell ref="L11:O11"/>
    <mergeCell ref="P11:S11"/>
    <mergeCell ref="A1:D8"/>
    <mergeCell ref="E1:O2"/>
    <mergeCell ref="P1:S8"/>
    <mergeCell ref="E3:O4"/>
    <mergeCell ref="E5:G8"/>
    <mergeCell ref="H5:O5"/>
    <mergeCell ref="H6:L6"/>
    <mergeCell ref="H7:L7"/>
    <mergeCell ref="H8:L8"/>
    <mergeCell ref="M6:O6"/>
    <mergeCell ref="M7:O7"/>
    <mergeCell ref="M8:O8"/>
    <mergeCell ref="A10:B10"/>
    <mergeCell ref="C10:E10"/>
    <mergeCell ref="F10:H10"/>
    <mergeCell ref="I10:K10"/>
    <mergeCell ref="L10:O10"/>
    <mergeCell ref="A33:B34"/>
    <mergeCell ref="C33:D34"/>
    <mergeCell ref="E33:I34"/>
    <mergeCell ref="A26:S26"/>
    <mergeCell ref="A27:B30"/>
    <mergeCell ref="C27:D30"/>
    <mergeCell ref="E27:I30"/>
    <mergeCell ref="N27:O27"/>
    <mergeCell ref="J28:J30"/>
    <mergeCell ref="K28:K30"/>
    <mergeCell ref="L28:L30"/>
    <mergeCell ref="M28:M30"/>
    <mergeCell ref="N28:N30"/>
    <mergeCell ref="O28:O30"/>
    <mergeCell ref="Q28:R30"/>
    <mergeCell ref="S28:S30"/>
    <mergeCell ref="Q27:S27"/>
    <mergeCell ref="A39:I42"/>
    <mergeCell ref="N39:N40"/>
    <mergeCell ref="O39:O40"/>
    <mergeCell ref="A44:S44"/>
    <mergeCell ref="A45:C46"/>
    <mergeCell ref="D45:I46"/>
    <mergeCell ref="N45:S45"/>
    <mergeCell ref="N46:O46"/>
    <mergeCell ref="Q46:S46"/>
    <mergeCell ref="N41:N42"/>
    <mergeCell ref="O41:O42"/>
    <mergeCell ref="A43:I43"/>
    <mergeCell ref="N43:O43"/>
    <mergeCell ref="Q31:R43"/>
    <mergeCell ref="S31:S43"/>
    <mergeCell ref="A35:B36"/>
    <mergeCell ref="C35:D36"/>
    <mergeCell ref="E35:I36"/>
    <mergeCell ref="A37:B38"/>
    <mergeCell ref="C37:D38"/>
    <mergeCell ref="E37:I38"/>
    <mergeCell ref="A31:B32"/>
    <mergeCell ref="C31:D32"/>
    <mergeCell ref="E31:I32"/>
    <mergeCell ref="A49:C49"/>
    <mergeCell ref="D49:I49"/>
    <mergeCell ref="N49:O49"/>
    <mergeCell ref="Q49:S49"/>
    <mergeCell ref="A50:C50"/>
    <mergeCell ref="D50:I50"/>
    <mergeCell ref="N50:O50"/>
    <mergeCell ref="Q50:S50"/>
    <mergeCell ref="A47:C47"/>
    <mergeCell ref="D47:I47"/>
    <mergeCell ref="N47:O47"/>
    <mergeCell ref="Q47:S47"/>
    <mergeCell ref="A48:C48"/>
    <mergeCell ref="D48:I48"/>
    <mergeCell ref="N48:O48"/>
    <mergeCell ref="Q48:S48"/>
    <mergeCell ref="P10:S10"/>
    <mergeCell ref="I13:S13"/>
    <mergeCell ref="A15:E15"/>
    <mergeCell ref="F15:G15"/>
    <mergeCell ref="I14:I15"/>
    <mergeCell ref="N14:S15"/>
    <mergeCell ref="N19:O19"/>
    <mergeCell ref="P19:Q19"/>
    <mergeCell ref="R19:S19"/>
    <mergeCell ref="A19:F19"/>
    <mergeCell ref="G19:M19"/>
    <mergeCell ref="A12:H12"/>
    <mergeCell ref="I12:S12"/>
    <mergeCell ref="A14:E14"/>
    <mergeCell ref="F14:G14"/>
    <mergeCell ref="A13:H13"/>
    <mergeCell ref="A16:S16"/>
    <mergeCell ref="A18:B18"/>
    <mergeCell ref="C18:E18"/>
    <mergeCell ref="F18:H18"/>
    <mergeCell ref="I18:K18"/>
    <mergeCell ref="L18:O18"/>
    <mergeCell ref="A17:B17"/>
    <mergeCell ref="C17:E17"/>
    <mergeCell ref="R24:S24"/>
    <mergeCell ref="I23:K23"/>
    <mergeCell ref="L23:O23"/>
    <mergeCell ref="P23:S23"/>
    <mergeCell ref="C22:E22"/>
    <mergeCell ref="F22:H22"/>
    <mergeCell ref="I22:K22"/>
    <mergeCell ref="L22:O22"/>
    <mergeCell ref="P22:S22"/>
    <mergeCell ref="A22:B22"/>
    <mergeCell ref="F17:H17"/>
    <mergeCell ref="I17:K17"/>
    <mergeCell ref="L17:O17"/>
    <mergeCell ref="P17:S17"/>
    <mergeCell ref="A25:F25"/>
    <mergeCell ref="G25:M25"/>
    <mergeCell ref="N25:O25"/>
    <mergeCell ref="P25:Q25"/>
    <mergeCell ref="R25:S25"/>
    <mergeCell ref="P18:S18"/>
    <mergeCell ref="A20:F20"/>
    <mergeCell ref="G20:M20"/>
    <mergeCell ref="N20:O20"/>
    <mergeCell ref="P20:Q20"/>
    <mergeCell ref="R20:S20"/>
    <mergeCell ref="A24:F24"/>
    <mergeCell ref="G24:M24"/>
    <mergeCell ref="A21:S21"/>
    <mergeCell ref="A23:B23"/>
    <mergeCell ref="C23:E23"/>
    <mergeCell ref="F23:H23"/>
    <mergeCell ref="N24:O24"/>
    <mergeCell ref="P24:Q24"/>
  </mergeCells>
  <conditionalFormatting sqref="U31">
    <cfRule type="colorScale" priority="24">
      <colorScale>
        <cfvo type="min"/>
        <cfvo type="percentile" val="50"/>
        <cfvo type="max"/>
        <color rgb="FFF8696B"/>
        <color rgb="FFFFEB84"/>
        <color rgb="FF63BE7B"/>
      </colorScale>
    </cfRule>
  </conditionalFormatting>
  <conditionalFormatting sqref="U31:U34">
    <cfRule type="iconSet" priority="23">
      <iconSet>
        <cfvo type="percent" val="0"/>
        <cfvo type="percent" val="33"/>
        <cfvo type="percent" val="67"/>
      </iconSet>
    </cfRule>
  </conditionalFormatting>
  <conditionalFormatting sqref="N47:N50">
    <cfRule type="dataBar" priority="9">
      <dataBar>
        <cfvo type="min"/>
        <cfvo type="max"/>
        <color rgb="FF008AEF"/>
      </dataBar>
      <extLst>
        <ext xmlns:x14="http://schemas.microsoft.com/office/spreadsheetml/2009/9/main" uri="{B025F937-C7B1-47D3-B67F-A62EFF666E3E}">
          <x14:id>{9D96000D-68D3-46AE-BC78-1EEFCD72949A}</x14:id>
        </ext>
      </extLst>
    </cfRule>
  </conditionalFormatting>
  <conditionalFormatting sqref="Q47:Q50">
    <cfRule type="dataBar" priority="8">
      <dataBar>
        <cfvo type="min"/>
        <cfvo type="max"/>
        <color rgb="FF008AEF"/>
      </dataBar>
      <extLst>
        <ext xmlns:x14="http://schemas.microsoft.com/office/spreadsheetml/2009/9/main" uri="{B025F937-C7B1-47D3-B67F-A62EFF666E3E}">
          <x14:id>{EE6AB45A-4B23-4031-B1D6-56E54F965677}</x14:id>
        </ext>
      </extLst>
    </cfRule>
  </conditionalFormatting>
  <conditionalFormatting sqref="Q47:S50">
    <cfRule type="dataBar" priority="7">
      <dataBar>
        <cfvo type="min"/>
        <cfvo type="max"/>
        <color rgb="FFFFB628"/>
      </dataBar>
      <extLst>
        <ext xmlns:x14="http://schemas.microsoft.com/office/spreadsheetml/2009/9/main" uri="{B025F937-C7B1-47D3-B67F-A62EFF666E3E}">
          <x14:id>{DFAFC420-142C-4B16-B48C-A381D364CE94}</x14:id>
        </ext>
      </extLst>
    </cfRule>
  </conditionalFormatting>
  <conditionalFormatting sqref="A47">
    <cfRule type="colorScale" priority="10">
      <colorScale>
        <cfvo type="min"/>
        <cfvo type="percentile" val="50"/>
        <cfvo type="max"/>
        <color rgb="FFF8696B"/>
        <color rgb="FFFFEB84"/>
        <color rgb="FF63BE7B"/>
      </colorScale>
    </cfRule>
  </conditionalFormatting>
  <conditionalFormatting sqref="A47">
    <cfRule type="iconSet" priority="11">
      <iconSet iconSet="4Rating">
        <cfvo type="percent" val="0"/>
        <cfvo type="percent" val="25"/>
        <cfvo type="percent" val="50"/>
        <cfvo type="percent" val="75"/>
      </iconSet>
    </cfRule>
    <cfRule type="iconSet" priority="12">
      <iconSet>
        <cfvo type="percent" val="0"/>
        <cfvo type="percent" val="33"/>
        <cfvo type="percent" val="67"/>
      </iconSet>
    </cfRule>
  </conditionalFormatting>
  <conditionalFormatting sqref="A47">
    <cfRule type="colorScale" priority="13">
      <colorScale>
        <cfvo type="min"/>
        <cfvo type="percentile" val="50"/>
        <cfvo type="max"/>
        <color rgb="FFF8696B"/>
        <color rgb="FFFFEB84"/>
        <color rgb="FF63BE7B"/>
      </colorScale>
    </cfRule>
    <cfRule type="colorScale" priority="14">
      <colorScale>
        <cfvo type="min"/>
        <cfvo type="percentile" val="50"/>
        <cfvo type="max"/>
        <color rgb="FFF8696B"/>
        <color rgb="FFFFEB84"/>
        <color rgb="FF63BE7B"/>
      </colorScale>
    </cfRule>
  </conditionalFormatting>
  <conditionalFormatting sqref="A48:A50">
    <cfRule type="colorScale" priority="2">
      <colorScale>
        <cfvo type="min"/>
        <cfvo type="percentile" val="50"/>
        <cfvo type="max"/>
        <color rgb="FFF8696B"/>
        <color rgb="FFFFEB84"/>
        <color rgb="FF63BE7B"/>
      </colorScale>
    </cfRule>
  </conditionalFormatting>
  <conditionalFormatting sqref="A48:A50">
    <cfRule type="iconSet" priority="3">
      <iconSet iconSet="4Rating">
        <cfvo type="percent" val="0"/>
        <cfvo type="percent" val="25"/>
        <cfvo type="percent" val="50"/>
        <cfvo type="percent" val="75"/>
      </iconSet>
    </cfRule>
    <cfRule type="iconSet" priority="4">
      <iconSet>
        <cfvo type="percent" val="0"/>
        <cfvo type="percent" val="33"/>
        <cfvo type="percent" val="67"/>
      </iconSet>
    </cfRule>
  </conditionalFormatting>
  <conditionalFormatting sqref="A48:A50">
    <cfRule type="colorScale" priority="5">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onditionalFormatting>
  <conditionalFormatting sqref="N43:O43">
    <cfRule type="containsText" dxfId="41" priority="1" operator="containsText" text="DEFINA CUATRO (04) COMPETENCIAS">
      <formula>NOT(ISERROR(SEARCH("DEFINA CUATRO (04) COMPETENCIAS",N43)))</formula>
    </cfRule>
  </conditionalFormatting>
  <dataValidations count="2">
    <dataValidation allowBlank="1" showInputMessage="1" showErrorMessage="1" promptTitle="RECUERDE!" prompt="Para realizar la calificación de las competencias Comportamentrales cuenta con el cuadro de la parte inferior de la hoja donde se describe la escala de calificación cualitativa y cuantitativa." sqref="N27:O27"/>
    <dataValidation type="list" allowBlank="1" showInputMessage="1" showErrorMessage="1" sqref="J32:M37">
      <formula1>$M$221</formula1>
    </dataValidation>
  </dataValidations>
  <hyperlinks>
    <hyperlink ref="Q31:R43" location="'F10. EVA. INFERIOR A 1 AÑO'!Área_de_impresión" display="'F10. EVA. INFERIOR A 1 AÑO'!Área_de_impresión"/>
    <hyperlink ref="S31:S43" location="'F9. EV. EXTRAORDINARIA'!Área_de_impresión" display="'F9. EV. EXTRAORDINARIA'!Área_de_impresión"/>
  </hyperlinks>
  <printOptions horizontalCentered="1"/>
  <pageMargins left="0.39370078740157483" right="0.39370078740157483" top="0.39370078740157483" bottom="0.39370078740157483" header="0.31496062992125984" footer="0.31496062992125984"/>
  <pageSetup scale="35" orientation="portrait" horizontalDpi="4294967294" r:id="rId1"/>
  <drawing r:id="rId2"/>
  <extLst>
    <ext xmlns:x14="http://schemas.microsoft.com/office/spreadsheetml/2009/9/main" uri="{78C0D931-6437-407d-A8EE-F0AAD7539E65}">
      <x14:conditionalFormattings>
        <x14:conditionalFormatting xmlns:xm="http://schemas.microsoft.com/office/excel/2006/main">
          <x14:cfRule type="dataBar" id="{9D96000D-68D3-46AE-BC78-1EEFCD72949A}">
            <x14:dataBar minLength="0" maxLength="100" border="1" negativeBarBorderColorSameAsPositive="0">
              <x14:cfvo type="autoMin"/>
              <x14:cfvo type="autoMax"/>
              <x14:borderColor rgb="FF008AEF"/>
              <x14:negativeFillColor rgb="FFFF0000"/>
              <x14:negativeBorderColor rgb="FFFF0000"/>
              <x14:axisColor rgb="FF000000"/>
            </x14:dataBar>
          </x14:cfRule>
          <xm:sqref>N47:N50</xm:sqref>
        </x14:conditionalFormatting>
        <x14:conditionalFormatting xmlns:xm="http://schemas.microsoft.com/office/excel/2006/main">
          <x14:cfRule type="dataBar" id="{EE6AB45A-4B23-4031-B1D6-56E54F965677}">
            <x14:dataBar minLength="0" maxLength="100" border="1" negativeBarBorderColorSameAsPositive="0">
              <x14:cfvo type="autoMin"/>
              <x14:cfvo type="autoMax"/>
              <x14:borderColor rgb="FF008AEF"/>
              <x14:negativeFillColor rgb="FFFF0000"/>
              <x14:negativeBorderColor rgb="FFFF0000"/>
              <x14:axisColor rgb="FF000000"/>
            </x14:dataBar>
          </x14:cfRule>
          <xm:sqref>Q47:Q50</xm:sqref>
        </x14:conditionalFormatting>
        <x14:conditionalFormatting xmlns:xm="http://schemas.microsoft.com/office/excel/2006/main">
          <x14:cfRule type="dataBar" id="{DFAFC420-142C-4B16-B48C-A381D364CE94}">
            <x14:dataBar minLength="0" maxLength="100" border="1" negativeBarBorderColorSameAsPositive="0">
              <x14:cfvo type="autoMin"/>
              <x14:cfvo type="autoMax"/>
              <x14:borderColor rgb="FFFFB628"/>
              <x14:negativeFillColor rgb="FFFF0000"/>
              <x14:negativeBorderColor rgb="FFFF0000"/>
              <x14:axisColor rgb="FF000000"/>
            </x14:dataBar>
          </x14:cfRule>
          <xm:sqref>Q47:S50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[6]Hoja4!#REF!</xm:f>
          </x14:formula1>
          <xm:sqref>P33 P35 P37</xm:sqref>
        </x14:dataValidation>
        <x14:dataValidation type="list" allowBlank="1" showInputMessage="1" showErrorMessage="1">
          <x14:formula1>
            <xm:f>Hoja4!$A$255:$A$258</xm:f>
          </x14:formula1>
          <xm:sqref>N31:O31 N33:O33 N35:O35 N37:O37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tint="-4.9989318521683403E-2"/>
    <pageSetUpPr fitToPage="1"/>
  </sheetPr>
  <dimension ref="B1:W40"/>
  <sheetViews>
    <sheetView showGridLines="0" zoomScale="70" zoomScaleNormal="70" workbookViewId="0">
      <selection activeCell="J17" sqref="J17:M17"/>
    </sheetView>
  </sheetViews>
  <sheetFormatPr baseColWidth="10" defaultColWidth="0" defaultRowHeight="15" zeroHeight="1" x14ac:dyDescent="0.25"/>
  <cols>
    <col min="1" max="1" width="1.28515625" style="79" customWidth="1"/>
    <col min="2" max="2" width="4.140625" style="79" customWidth="1"/>
    <col min="3" max="3" width="14.42578125" style="79" customWidth="1"/>
    <col min="4" max="4" width="12.7109375" style="79" customWidth="1"/>
    <col min="5" max="5" width="15.28515625" style="79" customWidth="1"/>
    <col min="6" max="6" width="15" style="79" customWidth="1"/>
    <col min="7" max="7" width="14.140625" style="79" customWidth="1"/>
    <col min="8" max="8" width="14.28515625" style="79" customWidth="1"/>
    <col min="9" max="9" width="14.7109375" style="79" customWidth="1"/>
    <col min="10" max="10" width="27.28515625" style="79" customWidth="1"/>
    <col min="11" max="11" width="22" style="79" customWidth="1"/>
    <col min="12" max="12" width="23.140625" style="79" customWidth="1"/>
    <col min="13" max="13" width="20.5703125" style="79" customWidth="1"/>
    <col min="14" max="14" width="0.42578125" style="79" customWidth="1"/>
    <col min="15" max="15" width="0" style="79" hidden="1" customWidth="1"/>
    <col min="16" max="16384" width="0" style="79" hidden="1"/>
  </cols>
  <sheetData>
    <row r="1" spans="2:16" ht="14.45" customHeight="1" x14ac:dyDescent="0.25">
      <c r="B1" s="927"/>
      <c r="C1" s="928"/>
      <c r="D1" s="928"/>
      <c r="E1" s="928"/>
      <c r="F1" s="935" t="s">
        <v>501</v>
      </c>
      <c r="G1" s="936"/>
      <c r="H1" s="936"/>
      <c r="I1" s="936"/>
      <c r="J1" s="936"/>
      <c r="K1" s="936"/>
      <c r="L1" s="948" t="s">
        <v>421</v>
      </c>
      <c r="M1" s="949"/>
    </row>
    <row r="2" spans="2:16" ht="15" customHeight="1" x14ac:dyDescent="0.25">
      <c r="B2" s="611"/>
      <c r="C2" s="392"/>
      <c r="D2" s="392"/>
      <c r="E2" s="392"/>
      <c r="F2" s="937"/>
      <c r="G2" s="938"/>
      <c r="H2" s="938"/>
      <c r="I2" s="938"/>
      <c r="J2" s="938"/>
      <c r="K2" s="938"/>
      <c r="L2" s="950"/>
      <c r="M2" s="951"/>
    </row>
    <row r="3" spans="2:16" ht="15" customHeight="1" x14ac:dyDescent="0.25">
      <c r="B3" s="611"/>
      <c r="C3" s="392"/>
      <c r="D3" s="392"/>
      <c r="E3" s="392"/>
      <c r="F3" s="931" t="s">
        <v>502</v>
      </c>
      <c r="G3" s="932"/>
      <c r="H3" s="932"/>
      <c r="I3" s="932"/>
      <c r="J3" s="932"/>
      <c r="K3" s="932"/>
      <c r="L3" s="950"/>
      <c r="M3" s="951"/>
    </row>
    <row r="4" spans="2:16" ht="21" customHeight="1" x14ac:dyDescent="0.25">
      <c r="B4" s="611"/>
      <c r="C4" s="392"/>
      <c r="D4" s="392"/>
      <c r="E4" s="392"/>
      <c r="F4" s="933"/>
      <c r="G4" s="934"/>
      <c r="H4" s="934"/>
      <c r="I4" s="934"/>
      <c r="J4" s="934"/>
      <c r="K4" s="934"/>
      <c r="L4" s="950"/>
      <c r="M4" s="951"/>
    </row>
    <row r="5" spans="2:16" ht="15" customHeight="1" x14ac:dyDescent="0.25">
      <c r="B5" s="611"/>
      <c r="C5" s="392"/>
      <c r="D5" s="392"/>
      <c r="E5" s="392"/>
      <c r="F5" s="929" t="s">
        <v>53</v>
      </c>
      <c r="G5" s="929"/>
      <c r="H5" s="929"/>
      <c r="I5" s="930" t="s">
        <v>503</v>
      </c>
      <c r="J5" s="790"/>
      <c r="K5" s="790"/>
      <c r="L5" s="950"/>
      <c r="M5" s="951"/>
      <c r="N5" s="72"/>
      <c r="O5" s="72"/>
      <c r="P5" s="72"/>
    </row>
    <row r="6" spans="2:16" ht="15" customHeight="1" x14ac:dyDescent="0.25">
      <c r="B6" s="611"/>
      <c r="C6" s="392"/>
      <c r="D6" s="392"/>
      <c r="E6" s="392"/>
      <c r="F6" s="929"/>
      <c r="G6" s="929"/>
      <c r="H6" s="929"/>
      <c r="I6" s="930" t="s">
        <v>461</v>
      </c>
      <c r="J6" s="786"/>
      <c r="K6" s="253">
        <v>42731</v>
      </c>
      <c r="L6" s="950"/>
      <c r="M6" s="951"/>
      <c r="N6" s="113"/>
      <c r="O6" s="113"/>
      <c r="P6" s="113"/>
    </row>
    <row r="7" spans="2:16" ht="15" customHeight="1" x14ac:dyDescent="0.25">
      <c r="B7" s="611"/>
      <c r="C7" s="392"/>
      <c r="D7" s="392"/>
      <c r="E7" s="392"/>
      <c r="F7" s="929"/>
      <c r="G7" s="929"/>
      <c r="H7" s="929"/>
      <c r="I7" s="930" t="s">
        <v>56</v>
      </c>
      <c r="J7" s="786"/>
      <c r="K7" s="254" t="s">
        <v>57</v>
      </c>
      <c r="L7" s="950"/>
      <c r="M7" s="951"/>
      <c r="N7" s="958"/>
      <c r="O7" s="958"/>
      <c r="P7" s="958"/>
    </row>
    <row r="8" spans="2:16" ht="15" customHeight="1" thickBot="1" x14ac:dyDescent="0.3">
      <c r="B8" s="611"/>
      <c r="C8" s="392"/>
      <c r="D8" s="392"/>
      <c r="E8" s="392"/>
      <c r="F8" s="929"/>
      <c r="G8" s="929"/>
      <c r="H8" s="929"/>
      <c r="I8" s="930" t="s">
        <v>462</v>
      </c>
      <c r="J8" s="786"/>
      <c r="K8" s="252" t="s">
        <v>60</v>
      </c>
      <c r="L8" s="952"/>
      <c r="M8" s="953"/>
      <c r="N8" s="959"/>
      <c r="O8" s="959"/>
      <c r="P8" s="959"/>
    </row>
    <row r="9" spans="2:16" ht="15" customHeight="1" x14ac:dyDescent="0.25">
      <c r="B9" s="521"/>
      <c r="C9" s="522"/>
      <c r="D9" s="522"/>
      <c r="E9" s="522"/>
      <c r="F9" s="522"/>
      <c r="G9" s="522"/>
      <c r="H9" s="522"/>
      <c r="I9" s="522"/>
      <c r="J9" s="522"/>
      <c r="K9" s="522"/>
      <c r="L9" s="939"/>
      <c r="M9" s="940"/>
    </row>
    <row r="10" spans="2:16" x14ac:dyDescent="0.25">
      <c r="B10" s="941" t="s">
        <v>504</v>
      </c>
      <c r="C10" s="942"/>
      <c r="D10" s="942"/>
      <c r="E10" s="942"/>
      <c r="F10" s="245" t="s">
        <v>62</v>
      </c>
      <c r="G10" s="245" t="s">
        <v>63</v>
      </c>
      <c r="H10" s="245" t="s">
        <v>64</v>
      </c>
      <c r="I10" s="496" t="s">
        <v>65</v>
      </c>
      <c r="J10" s="497"/>
      <c r="K10" s="245" t="s">
        <v>62</v>
      </c>
      <c r="L10" s="245" t="s">
        <v>63</v>
      </c>
      <c r="M10" s="71" t="s">
        <v>64</v>
      </c>
    </row>
    <row r="11" spans="2:16" x14ac:dyDescent="0.25">
      <c r="B11" s="943"/>
      <c r="C11" s="944"/>
      <c r="D11" s="944"/>
      <c r="E11" s="944"/>
      <c r="F11" s="73"/>
      <c r="G11" s="73"/>
      <c r="H11" s="73"/>
      <c r="I11" s="496"/>
      <c r="J11" s="497"/>
      <c r="K11" s="73"/>
      <c r="L11" s="73"/>
      <c r="M11" s="74"/>
    </row>
    <row r="12" spans="2:16" ht="18" x14ac:dyDescent="0.25">
      <c r="B12" s="945" t="s">
        <v>505</v>
      </c>
      <c r="C12" s="946"/>
      <c r="D12" s="946"/>
      <c r="E12" s="946"/>
      <c r="F12" s="946"/>
      <c r="G12" s="946"/>
      <c r="H12" s="946"/>
      <c r="I12" s="946"/>
      <c r="J12" s="946"/>
      <c r="K12" s="946"/>
      <c r="L12" s="946"/>
      <c r="M12" s="947"/>
    </row>
    <row r="13" spans="2:16" ht="12" customHeight="1" x14ac:dyDescent="0.25">
      <c r="B13" s="923" t="s">
        <v>443</v>
      </c>
      <c r="C13" s="924" t="s">
        <v>506</v>
      </c>
      <c r="D13" s="924"/>
      <c r="E13" s="924"/>
      <c r="F13" s="924"/>
      <c r="G13" s="924"/>
      <c r="H13" s="832" t="s">
        <v>507</v>
      </c>
      <c r="I13" s="832"/>
      <c r="J13" s="832" t="s">
        <v>508</v>
      </c>
      <c r="K13" s="832"/>
      <c r="L13" s="832"/>
      <c r="M13" s="925"/>
    </row>
    <row r="14" spans="2:16" ht="16.5" customHeight="1" x14ac:dyDescent="0.25">
      <c r="B14" s="923"/>
      <c r="C14" s="924"/>
      <c r="D14" s="924"/>
      <c r="E14" s="924"/>
      <c r="F14" s="924"/>
      <c r="G14" s="924"/>
      <c r="H14" s="832"/>
      <c r="I14" s="832"/>
      <c r="J14" s="832"/>
      <c r="K14" s="832"/>
      <c r="L14" s="832"/>
      <c r="M14" s="925"/>
    </row>
    <row r="15" spans="2:16" ht="4.5" hidden="1" customHeight="1" x14ac:dyDescent="0.25">
      <c r="B15" s="923"/>
      <c r="C15" s="924"/>
      <c r="D15" s="924"/>
      <c r="E15" s="924"/>
      <c r="F15" s="924"/>
      <c r="G15" s="924"/>
      <c r="H15" s="832"/>
      <c r="I15" s="832"/>
      <c r="J15" s="832"/>
      <c r="K15" s="832"/>
      <c r="L15" s="832"/>
      <c r="M15" s="925"/>
    </row>
    <row r="16" spans="2:16" s="115" customFormat="1" ht="61.5" customHeight="1" x14ac:dyDescent="0.3">
      <c r="B16" s="114">
        <v>1</v>
      </c>
      <c r="C16" s="922"/>
      <c r="D16" s="922"/>
      <c r="E16" s="922"/>
      <c r="F16" s="922"/>
      <c r="G16" s="922"/>
      <c r="H16" s="921"/>
      <c r="I16" s="921"/>
      <c r="J16" s="915"/>
      <c r="K16" s="915"/>
      <c r="L16" s="915"/>
      <c r="M16" s="916"/>
    </row>
    <row r="17" spans="2:23" s="115" customFormat="1" ht="61.5" customHeight="1" x14ac:dyDescent="0.3">
      <c r="B17" s="114">
        <v>2</v>
      </c>
      <c r="C17" s="922"/>
      <c r="D17" s="922"/>
      <c r="E17" s="922"/>
      <c r="F17" s="922"/>
      <c r="G17" s="922"/>
      <c r="H17" s="921"/>
      <c r="I17" s="921"/>
      <c r="J17" s="915"/>
      <c r="K17" s="915"/>
      <c r="L17" s="915"/>
      <c r="M17" s="916"/>
      <c r="P17" s="957"/>
      <c r="Q17" s="957"/>
      <c r="R17" s="957"/>
      <c r="S17" s="957"/>
      <c r="T17" s="957"/>
      <c r="U17" s="957"/>
      <c r="V17" s="957"/>
      <c r="W17" s="957"/>
    </row>
    <row r="18" spans="2:23" s="115" customFormat="1" ht="61.5" customHeight="1" x14ac:dyDescent="0.3">
      <c r="B18" s="114">
        <v>3</v>
      </c>
      <c r="C18" s="922"/>
      <c r="D18" s="922"/>
      <c r="E18" s="922"/>
      <c r="F18" s="922"/>
      <c r="G18" s="922"/>
      <c r="H18" s="921"/>
      <c r="I18" s="921"/>
      <c r="J18" s="915"/>
      <c r="K18" s="915"/>
      <c r="L18" s="915"/>
      <c r="M18" s="916"/>
      <c r="P18" s="957"/>
      <c r="Q18" s="957"/>
      <c r="R18" s="93"/>
      <c r="S18" s="93"/>
      <c r="T18" s="958"/>
      <c r="U18" s="958"/>
      <c r="V18" s="258"/>
      <c r="W18" s="258"/>
    </row>
    <row r="19" spans="2:23" s="115" customFormat="1" ht="61.5" customHeight="1" x14ac:dyDescent="0.3">
      <c r="B19" s="114">
        <v>4</v>
      </c>
      <c r="C19" s="922"/>
      <c r="D19" s="922"/>
      <c r="E19" s="922"/>
      <c r="F19" s="922"/>
      <c r="G19" s="922"/>
      <c r="H19" s="921"/>
      <c r="I19" s="921"/>
      <c r="J19" s="922"/>
      <c r="K19" s="922"/>
      <c r="L19" s="922"/>
      <c r="M19" s="926"/>
    </row>
    <row r="20" spans="2:23" s="115" customFormat="1" ht="61.5" customHeight="1" x14ac:dyDescent="0.3">
      <c r="B20" s="114">
        <v>5</v>
      </c>
      <c r="C20" s="922"/>
      <c r="D20" s="922"/>
      <c r="E20" s="922"/>
      <c r="F20" s="922"/>
      <c r="G20" s="922"/>
      <c r="H20" s="921"/>
      <c r="I20" s="921"/>
      <c r="J20" s="922"/>
      <c r="K20" s="922"/>
      <c r="L20" s="922"/>
      <c r="M20" s="926"/>
    </row>
    <row r="21" spans="2:23" s="115" customFormat="1" ht="61.5" customHeight="1" x14ac:dyDescent="0.3">
      <c r="B21" s="114">
        <v>6</v>
      </c>
      <c r="C21" s="922"/>
      <c r="D21" s="922"/>
      <c r="E21" s="922"/>
      <c r="F21" s="922"/>
      <c r="G21" s="922"/>
      <c r="H21" s="921"/>
      <c r="I21" s="921"/>
      <c r="J21" s="922"/>
      <c r="K21" s="922"/>
      <c r="L21" s="922"/>
      <c r="M21" s="926"/>
    </row>
    <row r="22" spans="2:23" s="115" customFormat="1" ht="61.5" customHeight="1" x14ac:dyDescent="0.3">
      <c r="B22" s="114">
        <v>7</v>
      </c>
      <c r="C22" s="922"/>
      <c r="D22" s="922"/>
      <c r="E22" s="922"/>
      <c r="F22" s="922"/>
      <c r="G22" s="922"/>
      <c r="H22" s="921"/>
      <c r="I22" s="921"/>
      <c r="J22" s="922"/>
      <c r="K22" s="922"/>
      <c r="L22" s="922"/>
      <c r="M22" s="926"/>
    </row>
    <row r="23" spans="2:23" s="115" customFormat="1" ht="61.5" customHeight="1" x14ac:dyDescent="0.3">
      <c r="B23" s="114">
        <v>8</v>
      </c>
      <c r="C23" s="922"/>
      <c r="D23" s="922"/>
      <c r="E23" s="922"/>
      <c r="F23" s="922"/>
      <c r="G23" s="922"/>
      <c r="H23" s="921"/>
      <c r="I23" s="921"/>
      <c r="J23" s="922"/>
      <c r="K23" s="922"/>
      <c r="L23" s="922"/>
      <c r="M23" s="926"/>
    </row>
    <row r="24" spans="2:23" s="115" customFormat="1" ht="61.5" customHeight="1" x14ac:dyDescent="0.3">
      <c r="B24" s="114">
        <v>9</v>
      </c>
      <c r="C24" s="922"/>
      <c r="D24" s="922"/>
      <c r="E24" s="922"/>
      <c r="F24" s="922"/>
      <c r="G24" s="922"/>
      <c r="H24" s="921"/>
      <c r="I24" s="921"/>
      <c r="J24" s="922"/>
      <c r="K24" s="922"/>
      <c r="L24" s="922"/>
      <c r="M24" s="926"/>
    </row>
    <row r="25" spans="2:23" s="115" customFormat="1" ht="61.5" customHeight="1" x14ac:dyDescent="0.3">
      <c r="B25" s="114">
        <v>10</v>
      </c>
      <c r="C25" s="922"/>
      <c r="D25" s="922"/>
      <c r="E25" s="922"/>
      <c r="F25" s="922"/>
      <c r="G25" s="922"/>
      <c r="H25" s="921"/>
      <c r="I25" s="921"/>
      <c r="J25" s="922"/>
      <c r="K25" s="922"/>
      <c r="L25" s="922"/>
      <c r="M25" s="926"/>
    </row>
    <row r="26" spans="2:23" s="115" customFormat="1" ht="61.5" customHeight="1" x14ac:dyDescent="0.3">
      <c r="B26" s="114">
        <v>11</v>
      </c>
      <c r="C26" s="922"/>
      <c r="D26" s="922"/>
      <c r="E26" s="922"/>
      <c r="F26" s="922"/>
      <c r="G26" s="922"/>
      <c r="H26" s="921"/>
      <c r="I26" s="921"/>
      <c r="J26" s="922"/>
      <c r="K26" s="922"/>
      <c r="L26" s="922"/>
      <c r="M26" s="926"/>
    </row>
    <row r="27" spans="2:23" s="115" customFormat="1" ht="61.5" customHeight="1" x14ac:dyDescent="0.3">
      <c r="B27" s="114">
        <v>12</v>
      </c>
      <c r="C27" s="922"/>
      <c r="D27" s="922"/>
      <c r="E27" s="922"/>
      <c r="F27" s="922"/>
      <c r="G27" s="922"/>
      <c r="H27" s="921"/>
      <c r="I27" s="921"/>
      <c r="J27" s="922"/>
      <c r="K27" s="922"/>
      <c r="L27" s="922"/>
      <c r="M27" s="926"/>
    </row>
    <row r="28" spans="2:23" s="115" customFormat="1" ht="61.5" customHeight="1" x14ac:dyDescent="0.3">
      <c r="B28" s="114">
        <v>13</v>
      </c>
      <c r="C28" s="922"/>
      <c r="D28" s="922"/>
      <c r="E28" s="922"/>
      <c r="F28" s="922"/>
      <c r="G28" s="922"/>
      <c r="H28" s="921"/>
      <c r="I28" s="921"/>
      <c r="J28" s="922"/>
      <c r="K28" s="922"/>
      <c r="L28" s="922"/>
      <c r="M28" s="926"/>
    </row>
    <row r="29" spans="2:23" s="115" customFormat="1" ht="61.5" customHeight="1" x14ac:dyDescent="0.3">
      <c r="B29" s="114">
        <v>14</v>
      </c>
      <c r="C29" s="922"/>
      <c r="D29" s="922"/>
      <c r="E29" s="922"/>
      <c r="F29" s="922"/>
      <c r="G29" s="922"/>
      <c r="H29" s="921"/>
      <c r="I29" s="921"/>
      <c r="J29" s="922"/>
      <c r="K29" s="922"/>
      <c r="L29" s="922"/>
      <c r="M29" s="926"/>
    </row>
    <row r="30" spans="2:23" s="115" customFormat="1" ht="61.5" customHeight="1" x14ac:dyDescent="0.3">
      <c r="B30" s="114">
        <v>15</v>
      </c>
      <c r="C30" s="922"/>
      <c r="D30" s="922"/>
      <c r="E30" s="922"/>
      <c r="F30" s="922"/>
      <c r="G30" s="922"/>
      <c r="H30" s="921"/>
      <c r="I30" s="921"/>
      <c r="J30" s="922"/>
      <c r="K30" s="922"/>
      <c r="L30" s="922"/>
      <c r="M30" s="926"/>
    </row>
    <row r="31" spans="2:23" s="115" customFormat="1" ht="61.5" customHeight="1" x14ac:dyDescent="0.3">
      <c r="B31" s="114">
        <v>16</v>
      </c>
      <c r="C31" s="922"/>
      <c r="D31" s="922"/>
      <c r="E31" s="922"/>
      <c r="F31" s="922"/>
      <c r="G31" s="922"/>
      <c r="H31" s="921"/>
      <c r="I31" s="921"/>
      <c r="J31" s="922"/>
      <c r="K31" s="922"/>
      <c r="L31" s="922"/>
      <c r="M31" s="926"/>
    </row>
    <row r="32" spans="2:23" s="115" customFormat="1" ht="61.5" customHeight="1" x14ac:dyDescent="0.3">
      <c r="B32" s="114">
        <v>17</v>
      </c>
      <c r="C32" s="922"/>
      <c r="D32" s="922"/>
      <c r="E32" s="922"/>
      <c r="F32" s="922"/>
      <c r="G32" s="922"/>
      <c r="H32" s="921"/>
      <c r="I32" s="921"/>
      <c r="J32" s="922"/>
      <c r="K32" s="922"/>
      <c r="L32" s="922"/>
      <c r="M32" s="926"/>
    </row>
    <row r="33" spans="2:13" s="115" customFormat="1" ht="61.5" customHeight="1" x14ac:dyDescent="0.3">
      <c r="B33" s="114">
        <v>18</v>
      </c>
      <c r="C33" s="922"/>
      <c r="D33" s="922"/>
      <c r="E33" s="922"/>
      <c r="F33" s="922"/>
      <c r="G33" s="922"/>
      <c r="H33" s="921"/>
      <c r="I33" s="921"/>
      <c r="J33" s="922"/>
      <c r="K33" s="922"/>
      <c r="L33" s="922"/>
      <c r="M33" s="926"/>
    </row>
    <row r="34" spans="2:13" x14ac:dyDescent="0.25">
      <c r="B34" s="917" t="s">
        <v>509</v>
      </c>
      <c r="C34" s="918"/>
      <c r="D34" s="918"/>
      <c r="E34" s="918"/>
      <c r="F34" s="918"/>
      <c r="G34" s="918"/>
      <c r="H34" s="918"/>
      <c r="I34" s="918"/>
      <c r="J34" s="918"/>
      <c r="K34" s="918"/>
      <c r="L34" s="918"/>
      <c r="M34" s="919"/>
    </row>
    <row r="35" spans="2:13" ht="15.75" thickBot="1" x14ac:dyDescent="0.3">
      <c r="B35" s="917"/>
      <c r="C35" s="918"/>
      <c r="D35" s="918"/>
      <c r="E35" s="918"/>
      <c r="F35" s="918"/>
      <c r="G35" s="918"/>
      <c r="H35" s="918"/>
      <c r="I35" s="918"/>
      <c r="J35" s="918"/>
      <c r="K35" s="918"/>
      <c r="L35" s="918"/>
      <c r="M35" s="919"/>
    </row>
    <row r="36" spans="2:13" ht="18" customHeight="1" x14ac:dyDescent="0.25">
      <c r="B36" s="116"/>
      <c r="C36" s="920" t="s">
        <v>510</v>
      </c>
      <c r="D36" s="920"/>
      <c r="E36" s="920"/>
      <c r="F36" s="920"/>
      <c r="G36" s="920"/>
      <c r="H36" s="920"/>
      <c r="I36" s="920"/>
      <c r="J36" s="920"/>
      <c r="K36" s="920"/>
      <c r="L36" s="920"/>
      <c r="M36" s="117"/>
    </row>
    <row r="37" spans="2:13" ht="18.75" x14ac:dyDescent="0.25">
      <c r="B37" s="118"/>
      <c r="C37" s="962" t="s">
        <v>511</v>
      </c>
      <c r="D37" s="962"/>
      <c r="E37" s="962"/>
      <c r="F37" s="962"/>
      <c r="G37" s="962"/>
      <c r="H37" s="962"/>
      <c r="I37" s="962"/>
      <c r="J37" s="962"/>
      <c r="K37" s="962"/>
      <c r="L37" s="962"/>
      <c r="M37" s="119"/>
    </row>
    <row r="38" spans="2:13" ht="18.75" x14ac:dyDescent="0.25">
      <c r="B38" s="118"/>
      <c r="C38" s="960" t="s">
        <v>512</v>
      </c>
      <c r="D38" s="960"/>
      <c r="E38" s="960"/>
      <c r="F38" s="960"/>
      <c r="G38" s="960"/>
      <c r="H38" s="960"/>
      <c r="I38" s="960"/>
      <c r="J38" s="960"/>
      <c r="K38" s="960"/>
      <c r="L38" s="960"/>
      <c r="M38" s="961"/>
    </row>
    <row r="39" spans="2:13" ht="18.75" x14ac:dyDescent="0.25">
      <c r="B39" s="118"/>
      <c r="C39" s="960" t="s">
        <v>513</v>
      </c>
      <c r="D39" s="960"/>
      <c r="E39" s="960"/>
      <c r="F39" s="960"/>
      <c r="G39" s="960"/>
      <c r="H39" s="960"/>
      <c r="I39" s="960"/>
      <c r="J39" s="960"/>
      <c r="K39" s="960"/>
      <c r="L39" s="960"/>
      <c r="M39" s="961"/>
    </row>
    <row r="40" spans="2:13" ht="36" customHeight="1" thickBot="1" x14ac:dyDescent="0.3">
      <c r="B40" s="954" t="s">
        <v>514</v>
      </c>
      <c r="C40" s="955"/>
      <c r="D40" s="955"/>
      <c r="E40" s="955"/>
      <c r="F40" s="955"/>
      <c r="G40" s="955"/>
      <c r="H40" s="955"/>
      <c r="I40" s="955"/>
      <c r="J40" s="955"/>
      <c r="K40" s="955"/>
      <c r="L40" s="955"/>
      <c r="M40" s="956"/>
    </row>
  </sheetData>
  <sheetProtection sheet="1" scenarios="1"/>
  <mergeCells count="82">
    <mergeCell ref="B40:M40"/>
    <mergeCell ref="P17:W17"/>
    <mergeCell ref="P18:Q18"/>
    <mergeCell ref="T18:U18"/>
    <mergeCell ref="N7:P7"/>
    <mergeCell ref="N8:P8"/>
    <mergeCell ref="J33:M33"/>
    <mergeCell ref="C39:M39"/>
    <mergeCell ref="C32:G32"/>
    <mergeCell ref="C33:G33"/>
    <mergeCell ref="C37:L37"/>
    <mergeCell ref="C38:M38"/>
    <mergeCell ref="C31:G31"/>
    <mergeCell ref="C26:G26"/>
    <mergeCell ref="C27:G27"/>
    <mergeCell ref="J20:M20"/>
    <mergeCell ref="I5:K5"/>
    <mergeCell ref="I6:J6"/>
    <mergeCell ref="I7:J7"/>
    <mergeCell ref="L1:M8"/>
    <mergeCell ref="J32:M32"/>
    <mergeCell ref="H31:I31"/>
    <mergeCell ref="J24:M24"/>
    <mergeCell ref="J25:M25"/>
    <mergeCell ref="J26:M26"/>
    <mergeCell ref="J27:M27"/>
    <mergeCell ref="J28:M28"/>
    <mergeCell ref="H27:I27"/>
    <mergeCell ref="J29:M29"/>
    <mergeCell ref="J30:M30"/>
    <mergeCell ref="J31:M31"/>
    <mergeCell ref="J19:M19"/>
    <mergeCell ref="J21:M21"/>
    <mergeCell ref="J22:M22"/>
    <mergeCell ref="J23:M23"/>
    <mergeCell ref="B1:E8"/>
    <mergeCell ref="F5:H8"/>
    <mergeCell ref="I8:J8"/>
    <mergeCell ref="F3:K4"/>
    <mergeCell ref="F1:K2"/>
    <mergeCell ref="H16:I16"/>
    <mergeCell ref="H17:I17"/>
    <mergeCell ref="C16:G16"/>
    <mergeCell ref="C17:G17"/>
    <mergeCell ref="B9:M9"/>
    <mergeCell ref="B10:E11"/>
    <mergeCell ref="I10:J11"/>
    <mergeCell ref="B12:M12"/>
    <mergeCell ref="B13:B15"/>
    <mergeCell ref="C13:G15"/>
    <mergeCell ref="H13:I15"/>
    <mergeCell ref="J13:M15"/>
    <mergeCell ref="J17:M17"/>
    <mergeCell ref="H20:I20"/>
    <mergeCell ref="H21:I21"/>
    <mergeCell ref="C20:G20"/>
    <mergeCell ref="C21:G21"/>
    <mergeCell ref="H18:I18"/>
    <mergeCell ref="H19:I19"/>
    <mergeCell ref="C18:G18"/>
    <mergeCell ref="C19:G19"/>
    <mergeCell ref="H22:I22"/>
    <mergeCell ref="H23:I23"/>
    <mergeCell ref="C22:G22"/>
    <mergeCell ref="C23:G23"/>
    <mergeCell ref="H24:I24"/>
    <mergeCell ref="J18:M18"/>
    <mergeCell ref="J16:M16"/>
    <mergeCell ref="B34:M35"/>
    <mergeCell ref="C36:L36"/>
    <mergeCell ref="H32:I32"/>
    <mergeCell ref="H33:I33"/>
    <mergeCell ref="H30:I30"/>
    <mergeCell ref="H28:I28"/>
    <mergeCell ref="H29:I29"/>
    <mergeCell ref="C28:G28"/>
    <mergeCell ref="C29:G29"/>
    <mergeCell ref="C30:G30"/>
    <mergeCell ref="H25:I25"/>
    <mergeCell ref="C24:G24"/>
    <mergeCell ref="C25:G25"/>
    <mergeCell ref="H26:I26"/>
  </mergeCells>
  <dataValidations count="1">
    <dataValidation type="decimal" allowBlank="1" showInputMessage="1" showErrorMessage="1" sqref="H16:I33">
      <formula1>0</formula1>
      <formula2>10</formula2>
    </dataValidation>
  </dataValidations>
  <pageMargins left="0.39370078740157483" right="0.39370078740157483" top="0.39370078740157483" bottom="0.39370078740157483" header="0.31496062992125984" footer="0.31496062992125984"/>
  <pageSetup paperSize="14" scale="50" orientation="portrait" horizontalDpi="4294967293"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Hoja4!$H$3:$H$14</xm:f>
          </x14:formula1>
          <xm:sqref>L11 G11</xm:sqref>
        </x14:dataValidation>
        <x14:dataValidation type="list" allowBlank="1" showInputMessage="1" showErrorMessage="1" promptTitle="Dias">
          <x14:formula1>
            <xm:f>Hoja4!$H$3:$H$33</xm:f>
          </x14:formula1>
          <xm:sqref>F11 K11</xm:sqref>
        </x14:dataValidation>
        <x14:dataValidation type="list" allowBlank="1" showInputMessage="1" showErrorMessage="1">
          <x14:formula1>
            <xm:f>Hoja4!$J$3:$J$36</xm:f>
          </x14:formula1>
          <xm:sqref>H11 M11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FFFF99"/>
    <pageSetUpPr fitToPage="1"/>
  </sheetPr>
  <dimension ref="A1:Y154"/>
  <sheetViews>
    <sheetView showGridLines="0" zoomScale="85" zoomScaleNormal="85" workbookViewId="0">
      <selection activeCell="G34" sqref="G34:K35"/>
    </sheetView>
  </sheetViews>
  <sheetFormatPr baseColWidth="10" defaultColWidth="0" defaultRowHeight="0" customHeight="1" zeroHeight="1" x14ac:dyDescent="0.2"/>
  <cols>
    <col min="1" max="2" width="11.7109375" style="9" customWidth="1"/>
    <col min="3" max="4" width="12.140625" style="9" customWidth="1"/>
    <col min="5" max="5" width="17.140625" style="9" customWidth="1"/>
    <col min="6" max="6" width="6.28515625" style="9" customWidth="1"/>
    <col min="7" max="7" width="9" style="9" customWidth="1"/>
    <col min="8" max="8" width="13" style="9" customWidth="1"/>
    <col min="9" max="9" width="10.140625" style="9" customWidth="1"/>
    <col min="10" max="10" width="4.42578125" style="9" customWidth="1"/>
    <col min="11" max="11" width="17.28515625" style="9" customWidth="1"/>
    <col min="12" max="13" width="9" style="9" customWidth="1"/>
    <col min="14" max="15" width="10.5703125" style="9" customWidth="1"/>
    <col min="16" max="16" width="9.140625" style="9" customWidth="1"/>
    <col min="17" max="17" width="11.7109375" style="9" customWidth="1"/>
    <col min="18" max="18" width="9.85546875" style="9" customWidth="1"/>
    <col min="19" max="19" width="9" style="9" customWidth="1"/>
    <col min="20" max="20" width="1" style="10" customWidth="1"/>
    <col min="21" max="21" width="0" style="9" hidden="1" customWidth="1"/>
    <col min="22" max="16384" width="11.42578125" style="9" hidden="1"/>
  </cols>
  <sheetData>
    <row r="1" spans="1:25" ht="5.25" customHeight="1" thickBot="1" x14ac:dyDescent="0.25"/>
    <row r="2" spans="1:25" s="12" customFormat="1" ht="18.75" customHeight="1" x14ac:dyDescent="0.2">
      <c r="A2" s="1184"/>
      <c r="B2" s="1185"/>
      <c r="C2" s="1186"/>
      <c r="D2" s="1193" t="s">
        <v>515</v>
      </c>
      <c r="E2" s="1194"/>
      <c r="F2" s="1194"/>
      <c r="G2" s="1194"/>
      <c r="H2" s="1194"/>
      <c r="I2" s="1194"/>
      <c r="J2" s="1194"/>
      <c r="K2" s="1194"/>
      <c r="L2" s="1194"/>
      <c r="M2" s="1194"/>
      <c r="N2" s="1194"/>
      <c r="O2" s="1194"/>
      <c r="P2" s="1194"/>
      <c r="Q2" s="1197" t="s">
        <v>421</v>
      </c>
      <c r="R2" s="1198"/>
      <c r="S2" s="1199"/>
    </row>
    <row r="3" spans="1:25" s="12" customFormat="1" ht="20.25" customHeight="1" thickBot="1" x14ac:dyDescent="0.25">
      <c r="A3" s="1187"/>
      <c r="B3" s="1188"/>
      <c r="C3" s="1189"/>
      <c r="D3" s="1195"/>
      <c r="E3" s="1196"/>
      <c r="F3" s="1196"/>
      <c r="G3" s="1196"/>
      <c r="H3" s="1196"/>
      <c r="I3" s="1196"/>
      <c r="J3" s="1196"/>
      <c r="K3" s="1196"/>
      <c r="L3" s="1196"/>
      <c r="M3" s="1196"/>
      <c r="N3" s="1196"/>
      <c r="O3" s="1196"/>
      <c r="P3" s="1196"/>
      <c r="Q3" s="1200"/>
      <c r="R3" s="1201"/>
      <c r="S3" s="1202"/>
    </row>
    <row r="4" spans="1:25" s="12" customFormat="1" ht="12.75" customHeight="1" x14ac:dyDescent="0.2">
      <c r="A4" s="1187"/>
      <c r="B4" s="1188"/>
      <c r="C4" s="1189"/>
      <c r="D4" s="1206" t="s">
        <v>516</v>
      </c>
      <c r="E4" s="1207"/>
      <c r="F4" s="1207"/>
      <c r="G4" s="1207"/>
      <c r="H4" s="1207"/>
      <c r="I4" s="1207"/>
      <c r="J4" s="1207"/>
      <c r="K4" s="1207"/>
      <c r="L4" s="1207"/>
      <c r="M4" s="1207"/>
      <c r="N4" s="1207"/>
      <c r="O4" s="1207"/>
      <c r="P4" s="1207"/>
      <c r="Q4" s="1200"/>
      <c r="R4" s="1201"/>
      <c r="S4" s="1202"/>
    </row>
    <row r="5" spans="1:25" s="12" customFormat="1" ht="15" customHeight="1" thickBot="1" x14ac:dyDescent="0.25">
      <c r="A5" s="1187"/>
      <c r="B5" s="1188"/>
      <c r="C5" s="1189"/>
      <c r="D5" s="1208"/>
      <c r="E5" s="1209"/>
      <c r="F5" s="1209"/>
      <c r="G5" s="1209"/>
      <c r="H5" s="1209"/>
      <c r="I5" s="1209"/>
      <c r="J5" s="1210"/>
      <c r="K5" s="1210"/>
      <c r="L5" s="1210"/>
      <c r="M5" s="1210"/>
      <c r="N5" s="1210"/>
      <c r="O5" s="1210"/>
      <c r="P5" s="1210"/>
      <c r="Q5" s="1200"/>
      <c r="R5" s="1201"/>
      <c r="S5" s="1202"/>
    </row>
    <row r="6" spans="1:25" s="12" customFormat="1" ht="12.75" customHeight="1" x14ac:dyDescent="0.2">
      <c r="A6" s="1187"/>
      <c r="B6" s="1188"/>
      <c r="C6" s="1189"/>
      <c r="D6" s="1211" t="s">
        <v>53</v>
      </c>
      <c r="E6" s="1212"/>
      <c r="F6" s="1212"/>
      <c r="G6" s="1212"/>
      <c r="H6" s="1212"/>
      <c r="I6" s="1212"/>
      <c r="J6" s="595" t="s">
        <v>517</v>
      </c>
      <c r="K6" s="595"/>
      <c r="L6" s="595"/>
      <c r="M6" s="597" t="s">
        <v>518</v>
      </c>
      <c r="N6" s="597"/>
      <c r="O6" s="595" t="s">
        <v>519</v>
      </c>
      <c r="P6" s="930"/>
      <c r="Q6" s="1200"/>
      <c r="R6" s="1201"/>
      <c r="S6" s="1202"/>
    </row>
    <row r="7" spans="1:25" s="12" customFormat="1" ht="7.5" customHeight="1" x14ac:dyDescent="0.2">
      <c r="A7" s="1187"/>
      <c r="B7" s="1188"/>
      <c r="C7" s="1189"/>
      <c r="D7" s="1213"/>
      <c r="E7" s="1214"/>
      <c r="F7" s="1214"/>
      <c r="G7" s="1214"/>
      <c r="H7" s="1214"/>
      <c r="I7" s="1214"/>
      <c r="J7" s="595" t="s">
        <v>461</v>
      </c>
      <c r="K7" s="595"/>
      <c r="L7" s="595"/>
      <c r="M7" s="595"/>
      <c r="N7" s="595"/>
      <c r="O7" s="596">
        <v>42731</v>
      </c>
      <c r="P7" s="792"/>
      <c r="Q7" s="1200"/>
      <c r="R7" s="1201"/>
      <c r="S7" s="1202"/>
    </row>
    <row r="8" spans="1:25" s="12" customFormat="1" ht="9.75" customHeight="1" x14ac:dyDescent="0.2">
      <c r="A8" s="1187"/>
      <c r="B8" s="1188"/>
      <c r="C8" s="1189"/>
      <c r="D8" s="1213"/>
      <c r="E8" s="1214"/>
      <c r="F8" s="1214"/>
      <c r="G8" s="1214"/>
      <c r="H8" s="1214"/>
      <c r="I8" s="1214"/>
      <c r="J8" s="595"/>
      <c r="K8" s="595"/>
      <c r="L8" s="595"/>
      <c r="M8" s="595"/>
      <c r="N8" s="595"/>
      <c r="O8" s="597"/>
      <c r="P8" s="792"/>
      <c r="Q8" s="1200"/>
      <c r="R8" s="1201"/>
      <c r="S8" s="1202"/>
    </row>
    <row r="9" spans="1:25" s="12" customFormat="1" ht="13.5" customHeight="1" thickBot="1" x14ac:dyDescent="0.25">
      <c r="A9" s="1190"/>
      <c r="B9" s="1191"/>
      <c r="C9" s="1192"/>
      <c r="D9" s="1215"/>
      <c r="E9" s="1216"/>
      <c r="F9" s="1216"/>
      <c r="G9" s="1216"/>
      <c r="H9" s="1216"/>
      <c r="I9" s="1216"/>
      <c r="J9" s="595" t="s">
        <v>462</v>
      </c>
      <c r="K9" s="595"/>
      <c r="L9" s="595"/>
      <c r="M9" s="595"/>
      <c r="N9" s="595"/>
      <c r="O9" s="676" t="s">
        <v>60</v>
      </c>
      <c r="P9" s="787"/>
      <c r="Q9" s="1203"/>
      <c r="R9" s="1204"/>
      <c r="S9" s="1205"/>
    </row>
    <row r="10" spans="1:25" s="12" customFormat="1" ht="16.5" customHeight="1" thickBot="1" x14ac:dyDescent="0.25">
      <c r="A10" s="479" t="s">
        <v>67</v>
      </c>
      <c r="B10" s="480"/>
      <c r="C10" s="480"/>
      <c r="D10" s="480"/>
      <c r="E10" s="480"/>
      <c r="F10" s="480"/>
      <c r="G10" s="480"/>
      <c r="H10" s="480"/>
      <c r="I10" s="480"/>
      <c r="J10" s="474"/>
      <c r="K10" s="474"/>
      <c r="L10" s="474"/>
      <c r="M10" s="474"/>
      <c r="N10" s="474"/>
      <c r="O10" s="474"/>
      <c r="P10" s="474"/>
      <c r="Q10" s="480"/>
      <c r="R10" s="480"/>
      <c r="S10" s="481"/>
      <c r="T10" s="244"/>
      <c r="U10" s="244"/>
      <c r="V10" s="244"/>
      <c r="W10" s="244"/>
      <c r="X10" s="244"/>
      <c r="Y10" s="244"/>
    </row>
    <row r="11" spans="1:25" s="12" customFormat="1" ht="12.75" customHeight="1" x14ac:dyDescent="0.2">
      <c r="A11" s="455" t="s">
        <v>68</v>
      </c>
      <c r="B11" s="456"/>
      <c r="C11" s="455" t="s">
        <v>69</v>
      </c>
      <c r="D11" s="466"/>
      <c r="E11" s="456"/>
      <c r="F11" s="455" t="s">
        <v>70</v>
      </c>
      <c r="G11" s="466"/>
      <c r="H11" s="456"/>
      <c r="I11" s="455" t="s">
        <v>71</v>
      </c>
      <c r="J11" s="466"/>
      <c r="K11" s="456"/>
      <c r="L11" s="455" t="s">
        <v>72</v>
      </c>
      <c r="M11" s="466"/>
      <c r="N11" s="466"/>
      <c r="O11" s="456"/>
      <c r="P11" s="455" t="s">
        <v>73</v>
      </c>
      <c r="Q11" s="466"/>
      <c r="R11" s="466"/>
      <c r="S11" s="456"/>
      <c r="T11" s="244"/>
      <c r="U11" s="244"/>
      <c r="V11" s="244"/>
      <c r="W11" s="244"/>
      <c r="X11" s="244"/>
      <c r="Y11" s="244"/>
    </row>
    <row r="12" spans="1:25" s="12" customFormat="1" ht="17.25" customHeight="1" thickBot="1" x14ac:dyDescent="0.25">
      <c r="A12" s="986" t="str">
        <f>'F2. COMP. LAB Y COM COMPOR'!A13:B13</f>
        <v>CEDULA DE CIUDADANIA</v>
      </c>
      <c r="B12" s="987"/>
      <c r="C12" s="1163">
        <f>'F2. COMP. LAB Y COM COMPOR'!C13:E13</f>
        <v>0</v>
      </c>
      <c r="D12" s="1164"/>
      <c r="E12" s="1165"/>
      <c r="F12" s="986">
        <f>'F2. COMP. LAB Y COM COMPOR'!F13:H13</f>
        <v>0</v>
      </c>
      <c r="G12" s="1166"/>
      <c r="H12" s="987"/>
      <c r="I12" s="1167">
        <f>'F2. COMP. LAB Y COM COMPOR'!I13:K13</f>
        <v>0</v>
      </c>
      <c r="J12" s="1168"/>
      <c r="K12" s="1169"/>
      <c r="L12" s="1167">
        <f>'F2. COMP. LAB Y COM COMPOR'!L13:O13</f>
        <v>0</v>
      </c>
      <c r="M12" s="1168"/>
      <c r="N12" s="1168"/>
      <c r="O12" s="1169"/>
      <c r="P12" s="1167">
        <f>'F2. COMP. LAB Y COM COMPOR'!P13:S13</f>
        <v>0</v>
      </c>
      <c r="Q12" s="1168"/>
      <c r="R12" s="1168"/>
      <c r="S12" s="1169"/>
      <c r="T12" s="1"/>
      <c r="U12" s="1"/>
      <c r="V12" s="1"/>
      <c r="W12" s="1"/>
      <c r="X12" s="1"/>
      <c r="Y12" s="1"/>
    </row>
    <row r="13" spans="1:25" s="12" customFormat="1" ht="12.75" customHeight="1" x14ac:dyDescent="0.2">
      <c r="A13" s="455" t="s">
        <v>74</v>
      </c>
      <c r="B13" s="466"/>
      <c r="C13" s="466"/>
      <c r="D13" s="466"/>
      <c r="E13" s="466"/>
      <c r="F13" s="466"/>
      <c r="G13" s="466"/>
      <c r="H13" s="466"/>
      <c r="I13" s="455" t="s">
        <v>75</v>
      </c>
      <c r="J13" s="466"/>
      <c r="K13" s="466"/>
      <c r="L13" s="466"/>
      <c r="M13" s="466"/>
      <c r="N13" s="466"/>
      <c r="O13" s="466"/>
      <c r="P13" s="466"/>
      <c r="Q13" s="466"/>
      <c r="R13" s="466"/>
      <c r="S13" s="456"/>
      <c r="T13" s="244"/>
      <c r="U13" s="244"/>
      <c r="V13" s="244"/>
      <c r="W13" s="244"/>
      <c r="X13" s="244"/>
      <c r="Y13" s="244"/>
    </row>
    <row r="14" spans="1:25" s="12" customFormat="1" ht="19.5" customHeight="1" thickBot="1" x14ac:dyDescent="0.25">
      <c r="A14" s="467">
        <f>'F2. COMP. LAB Y COM COMPOR'!A15:H15</f>
        <v>0</v>
      </c>
      <c r="B14" s="468"/>
      <c r="C14" s="468"/>
      <c r="D14" s="468"/>
      <c r="E14" s="468"/>
      <c r="F14" s="471"/>
      <c r="G14" s="471"/>
      <c r="H14" s="468"/>
      <c r="I14" s="482" t="str">
        <f>'F2. COMP. LAB Y COM COMPOR'!I15:S15</f>
        <v>ddd</v>
      </c>
      <c r="J14" s="483"/>
      <c r="K14" s="483"/>
      <c r="L14" s="483"/>
      <c r="M14" s="483"/>
      <c r="N14" s="483"/>
      <c r="O14" s="483"/>
      <c r="P14" s="483"/>
      <c r="Q14" s="483"/>
      <c r="R14" s="483"/>
      <c r="S14" s="484"/>
      <c r="T14" s="30"/>
      <c r="U14" s="30"/>
      <c r="V14" s="30"/>
      <c r="W14" s="30"/>
      <c r="X14" s="30"/>
      <c r="Y14" s="30"/>
    </row>
    <row r="15" spans="1:25" s="12" customFormat="1" ht="12.75" customHeight="1" x14ac:dyDescent="0.2">
      <c r="A15" s="455" t="s">
        <v>76</v>
      </c>
      <c r="B15" s="466"/>
      <c r="C15" s="466"/>
      <c r="D15" s="466"/>
      <c r="E15" s="466"/>
      <c r="F15" s="455" t="s">
        <v>77</v>
      </c>
      <c r="G15" s="456"/>
      <c r="H15" s="241" t="s">
        <v>78</v>
      </c>
      <c r="I15" s="455" t="str">
        <f>'F2. COMP. LAB Y COM COMPOR'!I16</f>
        <v>Propósito del empleo:</v>
      </c>
      <c r="J15" s="466"/>
      <c r="K15" s="456"/>
      <c r="L15" s="1171">
        <f>'F2. COMP. LAB Y COM COMPOR'!J16</f>
        <v>0</v>
      </c>
      <c r="M15" s="1172"/>
      <c r="N15" s="1172"/>
      <c r="O15" s="1172"/>
      <c r="P15" s="1172"/>
      <c r="Q15" s="1172"/>
      <c r="R15" s="1172"/>
      <c r="S15" s="1173"/>
      <c r="T15" s="30"/>
      <c r="U15" s="30"/>
      <c r="V15" s="30"/>
      <c r="W15" s="30"/>
      <c r="X15" s="30"/>
      <c r="Y15" s="30"/>
    </row>
    <row r="16" spans="1:25" s="12" customFormat="1" ht="18" customHeight="1" thickBot="1" x14ac:dyDescent="0.25">
      <c r="A16" s="984" t="str">
        <f>'F2. COMP. LAB Y COM COMPOR'!A17:E17</f>
        <v>DIRECTIVO</v>
      </c>
      <c r="B16" s="1170"/>
      <c r="C16" s="1170"/>
      <c r="D16" s="1170"/>
      <c r="E16" s="1170"/>
      <c r="F16" s="984">
        <f>'F2. COMP. LAB Y COM COMPOR'!F17:G17</f>
        <v>0</v>
      </c>
      <c r="G16" s="985"/>
      <c r="H16" s="259">
        <f>'F2. COMP. LAB Y COM COMPOR'!H17</f>
        <v>0</v>
      </c>
      <c r="I16" s="467"/>
      <c r="J16" s="468"/>
      <c r="K16" s="469"/>
      <c r="L16" s="1174"/>
      <c r="M16" s="1175"/>
      <c r="N16" s="1175"/>
      <c r="O16" s="1175"/>
      <c r="P16" s="1175"/>
      <c r="Q16" s="1175"/>
      <c r="R16" s="1175"/>
      <c r="S16" s="1176"/>
      <c r="T16" s="1"/>
      <c r="U16" s="1"/>
      <c r="V16" s="1"/>
      <c r="W16" s="1"/>
      <c r="X16" s="1"/>
      <c r="Y16" s="1"/>
    </row>
    <row r="17" spans="1:25" s="12" customFormat="1" ht="16.5" customHeight="1" thickBot="1" x14ac:dyDescent="0.25">
      <c r="A17" s="479" t="s">
        <v>79</v>
      </c>
      <c r="B17" s="480"/>
      <c r="C17" s="480"/>
      <c r="D17" s="480"/>
      <c r="E17" s="480"/>
      <c r="F17" s="480"/>
      <c r="G17" s="480"/>
      <c r="H17" s="480"/>
      <c r="I17" s="480"/>
      <c r="J17" s="480"/>
      <c r="K17" s="480"/>
      <c r="L17" s="480"/>
      <c r="M17" s="480"/>
      <c r="N17" s="480"/>
      <c r="O17" s="480"/>
      <c r="P17" s="480"/>
      <c r="Q17" s="480"/>
      <c r="R17" s="480"/>
      <c r="S17" s="481"/>
      <c r="T17" s="244"/>
      <c r="U17" s="244"/>
      <c r="V17" s="244"/>
      <c r="W17" s="244"/>
      <c r="X17" s="244"/>
      <c r="Y17" s="244"/>
    </row>
    <row r="18" spans="1:25" s="12" customFormat="1" ht="12.75" customHeight="1" x14ac:dyDescent="0.2">
      <c r="A18" s="455" t="s">
        <v>80</v>
      </c>
      <c r="B18" s="456"/>
      <c r="C18" s="455" t="s">
        <v>69</v>
      </c>
      <c r="D18" s="466"/>
      <c r="E18" s="456"/>
      <c r="F18" s="455" t="s">
        <v>70</v>
      </c>
      <c r="G18" s="466"/>
      <c r="H18" s="456"/>
      <c r="I18" s="455" t="s">
        <v>71</v>
      </c>
      <c r="J18" s="466"/>
      <c r="K18" s="456"/>
      <c r="L18" s="455" t="s">
        <v>72</v>
      </c>
      <c r="M18" s="466"/>
      <c r="N18" s="466"/>
      <c r="O18" s="456"/>
      <c r="P18" s="455" t="s">
        <v>73</v>
      </c>
      <c r="Q18" s="466"/>
      <c r="R18" s="466"/>
      <c r="S18" s="456"/>
      <c r="T18" s="244"/>
      <c r="U18" s="244"/>
      <c r="V18" s="244"/>
      <c r="W18" s="244"/>
      <c r="X18" s="244"/>
      <c r="Y18" s="244"/>
    </row>
    <row r="19" spans="1:25" s="12" customFormat="1" ht="20.25" customHeight="1" thickBot="1" x14ac:dyDescent="0.25">
      <c r="A19" s="490" t="str">
        <f>'F2. COMP. LAB Y COM COMPOR'!A20:B20</f>
        <v>CEDULA DE CIUDADANIA</v>
      </c>
      <c r="B19" s="491"/>
      <c r="C19" s="1177">
        <f>'F2. COMP. LAB Y COM COMPOR'!C20:E20</f>
        <v>0</v>
      </c>
      <c r="D19" s="1178"/>
      <c r="E19" s="1179"/>
      <c r="F19" s="490">
        <f>'F2. COMP. LAB Y COM COMPOR'!F20:H20</f>
        <v>0</v>
      </c>
      <c r="G19" s="1180"/>
      <c r="H19" s="491"/>
      <c r="I19" s="1181" t="str">
        <f>'F2. COMP. LAB Y COM COMPOR'!I20:K20</f>
        <v xml:space="preserve">  </v>
      </c>
      <c r="J19" s="1182"/>
      <c r="K19" s="1183"/>
      <c r="L19" s="1181">
        <f>'F2. COMP. LAB Y COM COMPOR'!L20:O20</f>
        <v>0</v>
      </c>
      <c r="M19" s="1182"/>
      <c r="N19" s="1182"/>
      <c r="O19" s="1183"/>
      <c r="P19" s="490" t="str">
        <f>'F2. COMP. LAB Y COM COMPOR'!P20:S20</f>
        <v xml:space="preserve">  </v>
      </c>
      <c r="Q19" s="1180"/>
      <c r="R19" s="1180"/>
      <c r="S19" s="491"/>
      <c r="T19" s="1"/>
      <c r="U19" s="1"/>
      <c r="V19" s="1"/>
      <c r="W19" s="1"/>
      <c r="X19" s="1"/>
      <c r="Y19" s="1"/>
    </row>
    <row r="20" spans="1:25" s="12" customFormat="1" ht="12.75" customHeight="1" x14ac:dyDescent="0.2">
      <c r="A20" s="464" t="s">
        <v>81</v>
      </c>
      <c r="B20" s="465"/>
      <c r="C20" s="471"/>
      <c r="D20" s="471"/>
      <c r="E20" s="471"/>
      <c r="F20" s="471"/>
      <c r="G20" s="462" t="s">
        <v>75</v>
      </c>
      <c r="H20" s="471"/>
      <c r="I20" s="466"/>
      <c r="J20" s="466"/>
      <c r="K20" s="466"/>
      <c r="L20" s="466"/>
      <c r="M20" s="456"/>
      <c r="N20" s="466" t="s">
        <v>77</v>
      </c>
      <c r="O20" s="456"/>
      <c r="P20" s="466" t="s">
        <v>78</v>
      </c>
      <c r="Q20" s="456"/>
      <c r="R20" s="455" t="s">
        <v>76</v>
      </c>
      <c r="S20" s="456"/>
      <c r="T20" s="244"/>
      <c r="U20" s="244"/>
      <c r="V20" s="244"/>
      <c r="W20" s="244"/>
      <c r="X20" s="244"/>
      <c r="Y20" s="244"/>
    </row>
    <row r="21" spans="1:25" s="12" customFormat="1" ht="30.75" customHeight="1" thickBot="1" x14ac:dyDescent="0.25">
      <c r="A21" s="984">
        <f>'F2. COMP. LAB Y COM COMPOR'!A22:F22</f>
        <v>0</v>
      </c>
      <c r="B21" s="1170"/>
      <c r="C21" s="1170"/>
      <c r="D21" s="1170"/>
      <c r="E21" s="1170"/>
      <c r="F21" s="1170"/>
      <c r="G21" s="981">
        <f>'F2. COMP. LAB Y COM COMPOR'!G22:M22</f>
        <v>0</v>
      </c>
      <c r="H21" s="982"/>
      <c r="I21" s="982"/>
      <c r="J21" s="982"/>
      <c r="K21" s="982"/>
      <c r="L21" s="982"/>
      <c r="M21" s="983"/>
      <c r="N21" s="984">
        <f>'F2. COMP. LAB Y COM COMPOR'!N22:O22</f>
        <v>0</v>
      </c>
      <c r="O21" s="985"/>
      <c r="P21" s="984">
        <f>'F2. COMP. LAB Y COM COMPOR'!P22:Q22</f>
        <v>0</v>
      </c>
      <c r="Q21" s="985"/>
      <c r="R21" s="981">
        <f>'F2. COMP. LAB Y COM COMPOR'!R22:S22</f>
        <v>0</v>
      </c>
      <c r="S21" s="983"/>
      <c r="T21" s="244"/>
      <c r="U21" s="244"/>
      <c r="V21" s="244"/>
      <c r="W21" s="244"/>
      <c r="X21" s="244"/>
      <c r="Y21" s="244"/>
    </row>
    <row r="22" spans="1:25" s="12" customFormat="1" ht="18.75" customHeight="1" thickBot="1" x14ac:dyDescent="0.25">
      <c r="A22" s="479" t="s">
        <v>82</v>
      </c>
      <c r="B22" s="480"/>
      <c r="C22" s="480"/>
      <c r="D22" s="480"/>
      <c r="E22" s="480"/>
      <c r="F22" s="480"/>
      <c r="G22" s="480"/>
      <c r="H22" s="480"/>
      <c r="I22" s="480"/>
      <c r="J22" s="480"/>
      <c r="K22" s="480"/>
      <c r="L22" s="480"/>
      <c r="M22" s="480"/>
      <c r="N22" s="480"/>
      <c r="O22" s="480"/>
      <c r="P22" s="480"/>
      <c r="Q22" s="480"/>
      <c r="R22" s="480"/>
      <c r="S22" s="481"/>
      <c r="T22" s="244"/>
      <c r="U22" s="244"/>
      <c r="V22" s="244"/>
      <c r="W22" s="244"/>
      <c r="X22" s="244"/>
      <c r="Y22" s="244"/>
    </row>
    <row r="23" spans="1:25" s="12" customFormat="1" ht="12.75" customHeight="1" x14ac:dyDescent="0.2">
      <c r="A23" s="455" t="s">
        <v>80</v>
      </c>
      <c r="B23" s="456"/>
      <c r="C23" s="455" t="s">
        <v>69</v>
      </c>
      <c r="D23" s="466"/>
      <c r="E23" s="456"/>
      <c r="F23" s="455" t="s">
        <v>70</v>
      </c>
      <c r="G23" s="466"/>
      <c r="H23" s="456"/>
      <c r="I23" s="455" t="s">
        <v>71</v>
      </c>
      <c r="J23" s="466"/>
      <c r="K23" s="456"/>
      <c r="L23" s="455" t="s">
        <v>72</v>
      </c>
      <c r="M23" s="466"/>
      <c r="N23" s="466"/>
      <c r="O23" s="456"/>
      <c r="P23" s="455" t="s">
        <v>73</v>
      </c>
      <c r="Q23" s="466"/>
      <c r="R23" s="466"/>
      <c r="S23" s="456"/>
      <c r="T23" s="244"/>
      <c r="U23" s="244"/>
      <c r="V23" s="244"/>
      <c r="W23" s="244"/>
      <c r="X23" s="244"/>
      <c r="Y23" s="244"/>
    </row>
    <row r="24" spans="1:25" s="12" customFormat="1" ht="16.5" customHeight="1" thickBot="1" x14ac:dyDescent="0.25">
      <c r="A24" s="986" t="str">
        <f>'F2. COMP. LAB Y COM COMPOR'!$A$26:$B$26</f>
        <v>CEDULA DE CIUDADANIA</v>
      </c>
      <c r="B24" s="987"/>
      <c r="C24" s="988" t="str">
        <f>IF('F2. COMP. LAB Y COM COMPOR'!R24="NO","NO REQUERIDO",'F2. COMP. LAB Y COM COMPOR'!$C$26:$E$26)</f>
        <v>NO REQUERIDO</v>
      </c>
      <c r="D24" s="989"/>
      <c r="E24" s="990"/>
      <c r="F24" s="981" t="str">
        <f>IF('F2. COMP. LAB Y COM COMPOR'!R24="NO","NO REQUERIDO",'F2. COMP. LAB Y COM COMPOR'!$F$26:$H$26)</f>
        <v>NO REQUERIDO</v>
      </c>
      <c r="G24" s="991"/>
      <c r="H24" s="992"/>
      <c r="I24" s="993" t="str">
        <f>IF('F2. COMP. LAB Y COM COMPOR'!R24="NO","NO REQUERIDO",'F2. COMP. LAB Y COM COMPOR'!$I$26:$K$26)</f>
        <v>NO REQUERIDO</v>
      </c>
      <c r="J24" s="991"/>
      <c r="K24" s="992"/>
      <c r="L24" s="993" t="str">
        <f>IF('F2. COMP. LAB Y COM COMPOR'!R24="NO","NO REQUERIDO",'F2. COMP. LAB Y COM COMPOR'!$L$26:$O$26)</f>
        <v>NO REQUERIDO</v>
      </c>
      <c r="M24" s="991"/>
      <c r="N24" s="991"/>
      <c r="O24" s="992"/>
      <c r="P24" s="981" t="str">
        <f>IF('F2. COMP. LAB Y COM COMPOR'!R24="NO","NO REQUERIDO",'F2. COMP. LAB Y COM COMPOR'!$P$26:$S$26)</f>
        <v>NO REQUERIDO</v>
      </c>
      <c r="Q24" s="982"/>
      <c r="R24" s="982"/>
      <c r="S24" s="983"/>
      <c r="T24" s="244"/>
      <c r="U24" s="244"/>
      <c r="V24" s="244"/>
      <c r="W24" s="244"/>
      <c r="X24" s="244"/>
      <c r="Y24" s="244"/>
    </row>
    <row r="25" spans="1:25" s="12" customFormat="1" ht="12.75" customHeight="1" x14ac:dyDescent="0.2">
      <c r="A25" s="464" t="s">
        <v>83</v>
      </c>
      <c r="B25" s="465"/>
      <c r="C25" s="465"/>
      <c r="D25" s="465"/>
      <c r="E25" s="465"/>
      <c r="F25" s="465"/>
      <c r="G25" s="455" t="s">
        <v>75</v>
      </c>
      <c r="H25" s="466"/>
      <c r="I25" s="466"/>
      <c r="J25" s="466"/>
      <c r="K25" s="466"/>
      <c r="L25" s="466"/>
      <c r="M25" s="456"/>
      <c r="N25" s="466" t="s">
        <v>77</v>
      </c>
      <c r="O25" s="456"/>
      <c r="P25" s="466" t="s">
        <v>78</v>
      </c>
      <c r="Q25" s="456"/>
      <c r="R25" s="455" t="s">
        <v>76</v>
      </c>
      <c r="S25" s="456"/>
      <c r="T25" s="244"/>
      <c r="U25" s="244"/>
      <c r="V25" s="244"/>
      <c r="W25" s="244"/>
      <c r="X25" s="244"/>
      <c r="Y25" s="244"/>
    </row>
    <row r="26" spans="1:25" s="12" customFormat="1" ht="18.75" customHeight="1" thickBot="1" x14ac:dyDescent="0.25">
      <c r="A26" s="981" t="str">
        <f>IF('F2. COMP. LAB Y COM COMPOR'!R24="NO","NO REQUERIDO",'F2. COMP. LAB Y COM COMPOR'!$A$28:$F$28)</f>
        <v>NO REQUERIDO</v>
      </c>
      <c r="B26" s="982"/>
      <c r="C26" s="982"/>
      <c r="D26" s="982"/>
      <c r="E26" s="982"/>
      <c r="F26" s="982"/>
      <c r="G26" s="981" t="str">
        <f>IF('F2. COMP. LAB Y COM COMPOR'!R24="NO","NO REQUERIDO",'F2. COMP. LAB Y COM COMPOR'!$G$28:$M$28)</f>
        <v>NO REQUERIDO</v>
      </c>
      <c r="H26" s="982"/>
      <c r="I26" s="982"/>
      <c r="J26" s="982"/>
      <c r="K26" s="982"/>
      <c r="L26" s="982"/>
      <c r="M26" s="983"/>
      <c r="N26" s="984" t="str">
        <f>IF('F2. COMP. LAB Y COM COMPOR'!R24="NO","NO REQUERIDO",'F2. COMP. LAB Y COM COMPOR'!$N$28:$O$28)</f>
        <v>NO REQUERIDO</v>
      </c>
      <c r="O26" s="985"/>
      <c r="P26" s="984" t="str">
        <f>IF('F2. COMP. LAB Y COM COMPOR'!R24="NO","NO REQUERIDO",'F2. COMP. LAB Y COM COMPOR'!$P$28:$Q$28)</f>
        <v>NO REQUERIDO</v>
      </c>
      <c r="Q26" s="985"/>
      <c r="R26" s="981" t="str">
        <f>IF('F2. COMP. LAB Y COM COMPOR'!R24="NO","NO REQUERIDO",'F2. COMP. LAB Y COM COMPOR'!$R$28:$S$28)</f>
        <v>NO REQUERIDO</v>
      </c>
      <c r="S26" s="983"/>
      <c r="T26" s="244"/>
      <c r="U26" s="244"/>
      <c r="V26" s="244"/>
      <c r="W26" s="244"/>
      <c r="X26" s="244"/>
      <c r="Y26" s="244"/>
    </row>
    <row r="27" spans="1:25" s="12" customFormat="1" ht="18" customHeight="1" x14ac:dyDescent="0.25">
      <c r="A27" s="995" t="s">
        <v>520</v>
      </c>
      <c r="B27" s="996"/>
      <c r="C27" s="996"/>
      <c r="D27" s="996"/>
      <c r="E27" s="996"/>
      <c r="F27" s="996"/>
      <c r="G27" s="996"/>
      <c r="H27" s="996"/>
      <c r="I27" s="996"/>
      <c r="J27" s="996"/>
      <c r="K27" s="996"/>
      <c r="L27" s="996"/>
      <c r="M27" s="996"/>
      <c r="N27" s="996"/>
      <c r="O27" s="996"/>
      <c r="P27" s="996"/>
      <c r="Q27" s="996"/>
      <c r="R27" s="996"/>
      <c r="S27" s="997"/>
      <c r="T27" s="11"/>
    </row>
    <row r="28" spans="1:25" s="12" customFormat="1" ht="13.5" customHeight="1" x14ac:dyDescent="0.2">
      <c r="A28" s="998" t="s">
        <v>521</v>
      </c>
      <c r="B28" s="998"/>
      <c r="C28" s="998"/>
      <c r="D28" s="998"/>
      <c r="E28" s="998"/>
      <c r="F28" s="998" t="s">
        <v>522</v>
      </c>
      <c r="G28" s="998"/>
      <c r="H28" s="998"/>
      <c r="I28" s="998"/>
      <c r="J28" s="998"/>
      <c r="K28" s="998"/>
      <c r="L28" s="1142" t="s">
        <v>523</v>
      </c>
      <c r="M28" s="1143"/>
      <c r="N28" s="998" t="s">
        <v>524</v>
      </c>
      <c r="O28" s="998"/>
      <c r="P28" s="998"/>
      <c r="Q28" s="998"/>
      <c r="R28" s="998"/>
      <c r="S28" s="999"/>
      <c r="T28" s="11"/>
    </row>
    <row r="29" spans="1:25" s="12" customFormat="1" ht="18" customHeight="1" x14ac:dyDescent="0.2">
      <c r="A29" s="634" t="s">
        <v>525</v>
      </c>
      <c r="B29" s="634"/>
      <c r="C29" s="634" t="s">
        <v>526</v>
      </c>
      <c r="D29" s="634"/>
      <c r="E29" s="634"/>
      <c r="F29" s="1148" t="s">
        <v>527</v>
      </c>
      <c r="G29" s="1149"/>
      <c r="H29" s="1149"/>
      <c r="I29" s="1149"/>
      <c r="J29" s="1149"/>
      <c r="K29" s="1150"/>
      <c r="L29" s="1144"/>
      <c r="M29" s="1145"/>
      <c r="N29" s="634" t="s">
        <v>528</v>
      </c>
      <c r="O29" s="634"/>
      <c r="P29" s="634" t="s">
        <v>529</v>
      </c>
      <c r="Q29" s="634"/>
      <c r="R29" s="634" t="s">
        <v>269</v>
      </c>
      <c r="S29" s="994"/>
      <c r="T29" s="57"/>
    </row>
    <row r="30" spans="1:25" s="12" customFormat="1" ht="36.75" customHeight="1" x14ac:dyDescent="0.2">
      <c r="A30" s="634"/>
      <c r="B30" s="634"/>
      <c r="C30" s="634"/>
      <c r="D30" s="634"/>
      <c r="E30" s="634"/>
      <c r="F30" s="1151"/>
      <c r="G30" s="1152"/>
      <c r="H30" s="1152"/>
      <c r="I30" s="1152"/>
      <c r="J30" s="1152"/>
      <c r="K30" s="1153"/>
      <c r="L30" s="1146"/>
      <c r="M30" s="1147"/>
      <c r="N30" s="634"/>
      <c r="O30" s="634"/>
      <c r="P30" s="634"/>
      <c r="Q30" s="634"/>
      <c r="R30" s="634"/>
      <c r="S30" s="994"/>
      <c r="T30" s="57"/>
    </row>
    <row r="31" spans="1:25" s="12" customFormat="1" ht="36.75" customHeight="1" x14ac:dyDescent="0.2">
      <c r="A31" s="963"/>
      <c r="B31" s="964"/>
      <c r="C31" s="1141" t="s">
        <v>530</v>
      </c>
      <c r="D31" s="1141"/>
      <c r="E31" s="193" t="str">
        <f>CONCATENATE(IF('F1. INF. GENERAL'!L45=0,0,IF('F1. INF. GENERAL'!O47=0,'F1. INF. GENERAL'!L44,'F8. EVA. EVENTUAL (Semestre 1)'!L46))," días")</f>
        <v>180 días</v>
      </c>
      <c r="F31" s="1154" t="s">
        <v>530</v>
      </c>
      <c r="G31" s="1155"/>
      <c r="H31" s="1155"/>
      <c r="I31" s="1155"/>
      <c r="J31" s="1156"/>
      <c r="K31" s="193" t="str">
        <f>CONCATENATE(IF('F1. INF. GENERAL'!P45=0,0,IF('F1. INF. GENERAL'!S47=0,'F1. INF. GENERAL'!P44,'F8. EVA. EVENTUAL (Semestre 2)'!L45))," días")</f>
        <v>180 días</v>
      </c>
      <c r="L31" s="1157">
        <f>+'F1. INF. GENERAL'!P53</f>
        <v>0</v>
      </c>
      <c r="M31" s="1158"/>
      <c r="N31" s="963"/>
      <c r="O31" s="964"/>
      <c r="P31" s="969">
        <f>'F1. INF. GENERAL'!L58</f>
        <v>0</v>
      </c>
      <c r="Q31" s="970"/>
      <c r="R31" s="975" t="str">
        <f>'F1. INF. GENERAL'!P58</f>
        <v>NO APLICA</v>
      </c>
      <c r="S31" s="976"/>
      <c r="T31" s="57"/>
    </row>
    <row r="32" spans="1:25" s="12" customFormat="1" ht="25.5" customHeight="1" x14ac:dyDescent="0.2">
      <c r="A32" s="965"/>
      <c r="B32" s="966"/>
      <c r="C32" s="1141" t="s">
        <v>531</v>
      </c>
      <c r="D32" s="1141"/>
      <c r="E32" s="193">
        <f>IF('F1. INF. GENERAL'!O43="",'F1. INF. GENERAL'!O47,'F1. INF. GENERAL'!O43)</f>
        <v>0</v>
      </c>
      <c r="F32" s="1154" t="s">
        <v>531</v>
      </c>
      <c r="G32" s="1155"/>
      <c r="H32" s="1155"/>
      <c r="I32" s="1155"/>
      <c r="J32" s="1156"/>
      <c r="K32" s="193">
        <f>IF('F1. INF. GENERAL'!S43="",'F1. INF. GENERAL'!S47,'F1. INF. GENERAL'!S43)</f>
        <v>0</v>
      </c>
      <c r="L32" s="1159"/>
      <c r="M32" s="1160"/>
      <c r="N32" s="965"/>
      <c r="O32" s="966"/>
      <c r="P32" s="971"/>
      <c r="Q32" s="972"/>
      <c r="R32" s="977"/>
      <c r="S32" s="978"/>
      <c r="T32" s="58"/>
    </row>
    <row r="33" spans="1:20" s="12" customFormat="1" ht="36" customHeight="1" x14ac:dyDescent="0.2">
      <c r="A33" s="967"/>
      <c r="B33" s="968"/>
      <c r="C33" s="1141" t="s">
        <v>532</v>
      </c>
      <c r="D33" s="1141"/>
      <c r="E33" s="194">
        <f>IF('F1. INF. GENERAL'!F58="CALIFIQUE 4 COMPETENCIAS",'F1. INF. GENERAL'!F59,'F1. INF. GENERAL'!F58)</f>
        <v>0</v>
      </c>
      <c r="F33" s="1154" t="s">
        <v>532</v>
      </c>
      <c r="G33" s="1155"/>
      <c r="H33" s="1155"/>
      <c r="I33" s="1155"/>
      <c r="J33" s="1156"/>
      <c r="K33" s="194">
        <f>IF('F1. INF. GENERAL'!H58="CALIFIQUE 4 COMPETENCIAS",'F1. INF. GENERAL'!H59,'F1. INF. GENERAL'!H58)</f>
        <v>0</v>
      </c>
      <c r="L33" s="1161"/>
      <c r="M33" s="1162"/>
      <c r="N33" s="967"/>
      <c r="O33" s="968"/>
      <c r="P33" s="973"/>
      <c r="Q33" s="974"/>
      <c r="R33" s="979"/>
      <c r="S33" s="980"/>
      <c r="T33" s="58"/>
    </row>
    <row r="34" spans="1:20" s="12" customFormat="1" ht="13.5" customHeight="1" x14ac:dyDescent="0.2">
      <c r="A34" s="1098" t="s">
        <v>533</v>
      </c>
      <c r="B34" s="1099"/>
      <c r="C34" s="1097"/>
      <c r="D34" s="1097"/>
      <c r="E34" s="1097"/>
      <c r="F34" s="67"/>
      <c r="G34" s="1099" t="s">
        <v>533</v>
      </c>
      <c r="H34" s="1099"/>
      <c r="I34" s="1099"/>
      <c r="J34" s="1099"/>
      <c r="K34" s="1099"/>
      <c r="L34" s="56"/>
      <c r="M34" s="56"/>
      <c r="N34" s="1099"/>
      <c r="O34" s="1099"/>
      <c r="P34" s="1097" t="s">
        <v>534</v>
      </c>
      <c r="Q34" s="1097"/>
      <c r="R34" s="1097"/>
      <c r="S34" s="1102"/>
      <c r="T34" s="56"/>
    </row>
    <row r="35" spans="1:20" s="12" customFormat="1" ht="13.5" customHeight="1" x14ac:dyDescent="0.2">
      <c r="A35" s="1098"/>
      <c r="B35" s="1099"/>
      <c r="C35" s="1097"/>
      <c r="D35" s="1097"/>
      <c r="E35" s="1097"/>
      <c r="F35" s="67"/>
      <c r="G35" s="1099"/>
      <c r="H35" s="1099"/>
      <c r="I35" s="1099"/>
      <c r="J35" s="1099"/>
      <c r="K35" s="1099"/>
      <c r="L35" s="56"/>
      <c r="M35" s="56"/>
      <c r="N35" s="1099"/>
      <c r="O35" s="1099"/>
      <c r="P35" s="1097"/>
      <c r="Q35" s="1097"/>
      <c r="R35" s="1097"/>
      <c r="S35" s="1102"/>
      <c r="T35" s="56"/>
    </row>
    <row r="36" spans="1:20" s="12" customFormat="1" ht="13.5" customHeight="1" x14ac:dyDescent="0.2">
      <c r="A36" s="1100" t="s">
        <v>535</v>
      </c>
      <c r="B36" s="1101"/>
      <c r="C36" s="1103"/>
      <c r="D36" s="1103"/>
      <c r="E36" s="1103"/>
      <c r="F36" s="68"/>
      <c r="G36" s="1101" t="s">
        <v>535</v>
      </c>
      <c r="H36" s="1101"/>
      <c r="I36" s="1101"/>
      <c r="J36" s="1101"/>
      <c r="K36" s="1101"/>
      <c r="L36" s="66"/>
      <c r="M36" s="66"/>
      <c r="N36" s="1101"/>
      <c r="O36" s="1101"/>
      <c r="P36" s="1097"/>
      <c r="Q36" s="1097"/>
      <c r="R36" s="1097"/>
      <c r="S36" s="1102"/>
      <c r="T36" s="1097"/>
    </row>
    <row r="37" spans="1:20" s="12" customFormat="1" ht="13.5" customHeight="1" x14ac:dyDescent="0.2">
      <c r="A37" s="1100"/>
      <c r="B37" s="1101"/>
      <c r="C37" s="1103"/>
      <c r="D37" s="1103"/>
      <c r="E37" s="1103"/>
      <c r="F37" s="68"/>
      <c r="G37" s="1101"/>
      <c r="H37" s="1101"/>
      <c r="I37" s="1101"/>
      <c r="J37" s="1101"/>
      <c r="K37" s="1101"/>
      <c r="L37" s="66"/>
      <c r="M37" s="66"/>
      <c r="N37" s="1101"/>
      <c r="O37" s="1101"/>
      <c r="P37" s="1097"/>
      <c r="Q37" s="1097"/>
      <c r="R37" s="1097"/>
      <c r="S37" s="1102"/>
      <c r="T37" s="1097"/>
    </row>
    <row r="38" spans="1:20" s="12" customFormat="1" ht="16.5" customHeight="1" x14ac:dyDescent="0.2">
      <c r="A38" s="1098" t="s">
        <v>536</v>
      </c>
      <c r="B38" s="1099"/>
      <c r="C38" s="1104" t="str">
        <f>IF(C24="NO REQUERIDO","NO APLICA","")</f>
        <v>NO APLICA</v>
      </c>
      <c r="D38" s="1104"/>
      <c r="E38" s="1104"/>
      <c r="F38" s="69"/>
      <c r="G38" s="1099" t="s">
        <v>536</v>
      </c>
      <c r="H38" s="1099"/>
      <c r="I38" s="1099"/>
      <c r="J38" s="1099"/>
      <c r="K38" s="1099"/>
      <c r="L38" s="1104" t="str">
        <f>IF(C24="NO REQUERIDO","NO APLICA","")</f>
        <v>NO APLICA</v>
      </c>
      <c r="M38" s="1104"/>
      <c r="N38" s="1104"/>
      <c r="O38" s="1104"/>
      <c r="P38" s="1104"/>
      <c r="Q38" s="1104"/>
      <c r="R38" s="1104"/>
      <c r="S38" s="1139"/>
      <c r="T38" s="1097"/>
    </row>
    <row r="39" spans="1:20" s="12" customFormat="1" ht="19.5" customHeight="1" x14ac:dyDescent="0.2">
      <c r="A39" s="1098"/>
      <c r="B39" s="1099"/>
      <c r="C39" s="1105"/>
      <c r="D39" s="1105"/>
      <c r="E39" s="1105"/>
      <c r="F39" s="70"/>
      <c r="G39" s="1106"/>
      <c r="H39" s="1106"/>
      <c r="I39" s="1106"/>
      <c r="J39" s="1106"/>
      <c r="K39" s="1106"/>
      <c r="L39" s="1105"/>
      <c r="M39" s="1105"/>
      <c r="N39" s="1105"/>
      <c r="O39" s="1105"/>
      <c r="P39" s="1105"/>
      <c r="Q39" s="1105"/>
      <c r="R39" s="1105"/>
      <c r="S39" s="1140"/>
      <c r="T39" s="1097"/>
    </row>
    <row r="40" spans="1:20" s="11" customFormat="1" ht="13.5" customHeight="1" x14ac:dyDescent="0.2">
      <c r="A40" s="1125" t="s">
        <v>537</v>
      </c>
      <c r="B40" s="1125"/>
      <c r="C40" s="1125"/>
      <c r="D40" s="1125"/>
      <c r="E40" s="1125"/>
      <c r="F40" s="1125"/>
      <c r="G40" s="1125"/>
      <c r="H40" s="1125"/>
      <c r="I40" s="1125"/>
      <c r="J40" s="1125"/>
      <c r="K40" s="1125"/>
      <c r="L40" s="1125"/>
      <c r="M40" s="1125"/>
      <c r="N40" s="1125"/>
      <c r="O40" s="1125"/>
      <c r="P40" s="1125"/>
      <c r="Q40" s="1125"/>
      <c r="R40" s="1125"/>
      <c r="S40" s="1125"/>
    </row>
    <row r="41" spans="1:20" s="11" customFormat="1" ht="13.5" customHeight="1" x14ac:dyDescent="0.2">
      <c r="A41" s="1126" t="s">
        <v>137</v>
      </c>
      <c r="B41" s="1126"/>
      <c r="C41" s="1126"/>
      <c r="D41" s="1126"/>
      <c r="E41" s="1126"/>
      <c r="F41" s="1126"/>
      <c r="G41" s="1126"/>
      <c r="H41" s="1126"/>
      <c r="I41" s="1126"/>
      <c r="J41" s="1126"/>
      <c r="K41" s="1126"/>
      <c r="L41" s="1126"/>
      <c r="M41" s="1126"/>
      <c r="N41" s="1126"/>
      <c r="O41" s="1126"/>
      <c r="P41" s="1126"/>
      <c r="Q41" s="1126"/>
      <c r="R41" s="1126"/>
      <c r="S41" s="1126"/>
    </row>
    <row r="42" spans="1:20" s="11" customFormat="1" ht="13.5" customHeight="1" x14ac:dyDescent="0.2">
      <c r="A42" s="1126"/>
      <c r="B42" s="1126"/>
      <c r="C42" s="1126"/>
      <c r="D42" s="1126"/>
      <c r="E42" s="1126"/>
      <c r="F42" s="1126"/>
      <c r="G42" s="1126"/>
      <c r="H42" s="1126"/>
      <c r="I42" s="1126"/>
      <c r="J42" s="1126"/>
      <c r="K42" s="1126"/>
      <c r="L42" s="1126"/>
      <c r="M42" s="1126"/>
      <c r="N42" s="1126"/>
      <c r="O42" s="1126"/>
      <c r="P42" s="1126"/>
      <c r="Q42" s="1126"/>
      <c r="R42" s="1126"/>
      <c r="S42" s="1126"/>
    </row>
    <row r="43" spans="1:20" s="11" customFormat="1" ht="19.5" customHeight="1" thickBot="1" x14ac:dyDescent="0.25">
      <c r="A43" s="819" t="s">
        <v>538</v>
      </c>
      <c r="B43" s="474"/>
      <c r="C43" s="474"/>
      <c r="D43" s="474"/>
      <c r="E43" s="474"/>
      <c r="F43" s="474"/>
      <c r="G43" s="474"/>
      <c r="H43" s="474"/>
      <c r="I43" s="474"/>
      <c r="J43" s="474"/>
      <c r="K43" s="474"/>
      <c r="L43" s="474"/>
      <c r="M43" s="474"/>
      <c r="N43" s="474"/>
      <c r="O43" s="474"/>
      <c r="P43" s="474"/>
      <c r="Q43" s="474"/>
      <c r="R43" s="474"/>
      <c r="S43" s="820"/>
    </row>
    <row r="44" spans="1:20" s="11" customFormat="1" ht="21" customHeight="1" thickBot="1" x14ac:dyDescent="0.25">
      <c r="A44" s="1119" t="s">
        <v>539</v>
      </c>
      <c r="B44" s="1120"/>
      <c r="C44" s="1120"/>
      <c r="D44" s="1120"/>
      <c r="E44" s="1120"/>
      <c r="F44" s="1120"/>
      <c r="G44" s="1120"/>
      <c r="H44" s="1120"/>
      <c r="I44" s="1121"/>
      <c r="J44" s="1122" t="s">
        <v>540</v>
      </c>
      <c r="K44" s="1123"/>
      <c r="L44" s="1123"/>
      <c r="M44" s="1123"/>
      <c r="N44" s="1123"/>
      <c r="O44" s="1123"/>
      <c r="P44" s="1123"/>
      <c r="Q44" s="1123"/>
      <c r="R44" s="1123"/>
      <c r="S44" s="1124"/>
    </row>
    <row r="45" spans="1:20" s="11" customFormat="1" ht="18" customHeight="1" x14ac:dyDescent="0.35">
      <c r="A45" s="1127" t="s">
        <v>541</v>
      </c>
      <c r="B45" s="1128"/>
      <c r="C45" s="1129"/>
      <c r="D45" s="1133"/>
      <c r="E45" s="1134"/>
      <c r="F45" s="1135"/>
      <c r="G45" s="1113" t="s">
        <v>452</v>
      </c>
      <c r="H45" s="1114"/>
      <c r="I45" s="1115"/>
      <c r="J45" s="1127" t="s">
        <v>541</v>
      </c>
      <c r="K45" s="1128"/>
      <c r="L45" s="1128"/>
      <c r="M45" s="1129"/>
      <c r="N45" s="1107"/>
      <c r="O45" s="1108"/>
      <c r="P45" s="1109"/>
      <c r="Q45" s="1113" t="s">
        <v>452</v>
      </c>
      <c r="R45" s="1114"/>
      <c r="S45" s="1115"/>
    </row>
    <row r="46" spans="1:20" s="11" customFormat="1" ht="19.5" customHeight="1" thickBot="1" x14ac:dyDescent="0.4">
      <c r="A46" s="1130"/>
      <c r="B46" s="1131"/>
      <c r="C46" s="1132"/>
      <c r="D46" s="1136"/>
      <c r="E46" s="1137"/>
      <c r="F46" s="1138"/>
      <c r="G46" s="1116"/>
      <c r="H46" s="1117"/>
      <c r="I46" s="1118"/>
      <c r="J46" s="1130"/>
      <c r="K46" s="1131"/>
      <c r="L46" s="1131"/>
      <c r="M46" s="1132"/>
      <c r="N46" s="1110"/>
      <c r="O46" s="1111"/>
      <c r="P46" s="1112"/>
      <c r="Q46" s="1116"/>
      <c r="R46" s="1117"/>
      <c r="S46" s="1118"/>
    </row>
    <row r="47" spans="1:20" s="11" customFormat="1" ht="13.5" customHeight="1" x14ac:dyDescent="0.2">
      <c r="A47" s="1044" t="s">
        <v>542</v>
      </c>
      <c r="B47" s="1045"/>
      <c r="C47" s="1045" t="str">
        <f>IF(D45="","",UPPER(CONCATENATE(L12," ",P12," ",F12," ",I12)))</f>
        <v/>
      </c>
      <c r="D47" s="1045"/>
      <c r="E47" s="1045"/>
      <c r="F47" s="1045"/>
      <c r="G47" s="1045"/>
      <c r="H47" s="1045"/>
      <c r="I47" s="1050"/>
      <c r="J47" s="1048" t="s">
        <v>542</v>
      </c>
      <c r="K47" s="1049"/>
      <c r="L47" s="1049"/>
      <c r="M47" s="1045" t="str">
        <f>IF(N45="","",UPPER(CONCATENATE(L12," ",P12," ",F12," ",I12)))</f>
        <v/>
      </c>
      <c r="N47" s="1045"/>
      <c r="O47" s="1045"/>
      <c r="P47" s="1045"/>
      <c r="Q47" s="1045"/>
      <c r="R47" s="1045"/>
      <c r="S47" s="1050"/>
    </row>
    <row r="48" spans="1:20" s="11" customFormat="1" ht="13.5" customHeight="1" x14ac:dyDescent="0.2">
      <c r="A48" s="1046"/>
      <c r="B48" s="1047"/>
      <c r="C48" s="1047"/>
      <c r="D48" s="1047"/>
      <c r="E48" s="1047"/>
      <c r="F48" s="1047"/>
      <c r="G48" s="1047"/>
      <c r="H48" s="1047"/>
      <c r="I48" s="1051"/>
      <c r="J48" s="1022"/>
      <c r="K48" s="1023"/>
      <c r="L48" s="1023"/>
      <c r="M48" s="1047"/>
      <c r="N48" s="1047"/>
      <c r="O48" s="1047"/>
      <c r="P48" s="1047"/>
      <c r="Q48" s="1047"/>
      <c r="R48" s="1047"/>
      <c r="S48" s="1051"/>
    </row>
    <row r="49" spans="1:20" s="11" customFormat="1" ht="13.5" customHeight="1" x14ac:dyDescent="0.2">
      <c r="A49" s="1022" t="s">
        <v>543</v>
      </c>
      <c r="B49" s="1023"/>
      <c r="C49" s="1023"/>
      <c r="D49" s="1023"/>
      <c r="E49" s="120"/>
      <c r="F49" s="120"/>
      <c r="G49" s="120"/>
      <c r="H49" s="120"/>
      <c r="I49" s="121"/>
      <c r="J49" s="1022" t="s">
        <v>543</v>
      </c>
      <c r="K49" s="1023"/>
      <c r="L49" s="1023"/>
      <c r="M49" s="1023"/>
      <c r="N49" s="1023"/>
      <c r="O49" s="1026"/>
      <c r="P49" s="1026"/>
      <c r="Q49" s="1026"/>
      <c r="R49" s="1026"/>
      <c r="S49" s="1027"/>
    </row>
    <row r="50" spans="1:20" s="11" customFormat="1" ht="13.5" customHeight="1" x14ac:dyDescent="0.2">
      <c r="A50" s="1022"/>
      <c r="B50" s="1023"/>
      <c r="C50" s="1023"/>
      <c r="D50" s="1023"/>
      <c r="E50" s="120"/>
      <c r="F50" s="120"/>
      <c r="G50" s="120"/>
      <c r="H50" s="120"/>
      <c r="I50" s="121"/>
      <c r="J50" s="1022"/>
      <c r="K50" s="1023"/>
      <c r="L50" s="1023"/>
      <c r="M50" s="1023"/>
      <c r="N50" s="1023"/>
      <c r="O50" s="1026"/>
      <c r="P50" s="1026"/>
      <c r="Q50" s="1026"/>
      <c r="R50" s="1026"/>
      <c r="S50" s="1027"/>
    </row>
    <row r="51" spans="1:20" s="12" customFormat="1" ht="13.5" customHeight="1" thickBot="1" x14ac:dyDescent="0.25">
      <c r="A51" s="1024"/>
      <c r="B51" s="1025"/>
      <c r="C51" s="1025"/>
      <c r="D51" s="1025"/>
      <c r="E51" s="120"/>
      <c r="F51" s="120"/>
      <c r="G51" s="120"/>
      <c r="H51" s="120"/>
      <c r="I51" s="121"/>
      <c r="J51" s="1024"/>
      <c r="K51" s="1025"/>
      <c r="L51" s="1025"/>
      <c r="M51" s="1025"/>
      <c r="N51" s="1025"/>
      <c r="O51" s="1028"/>
      <c r="P51" s="1028"/>
      <c r="Q51" s="1028"/>
      <c r="R51" s="1028"/>
      <c r="S51" s="1029"/>
      <c r="T51" s="11"/>
    </row>
    <row r="52" spans="1:20" s="12" customFormat="1" ht="13.5" customHeight="1" x14ac:dyDescent="0.2">
      <c r="A52" s="1089" t="s">
        <v>544</v>
      </c>
      <c r="B52" s="1090"/>
      <c r="C52" s="1090"/>
      <c r="D52" s="1090"/>
      <c r="E52" s="1093"/>
      <c r="F52" s="1093"/>
      <c r="G52" s="1093"/>
      <c r="H52" s="1093"/>
      <c r="I52" s="1094"/>
      <c r="J52" s="1048" t="s">
        <v>544</v>
      </c>
      <c r="K52" s="1049"/>
      <c r="L52" s="1049"/>
      <c r="M52" s="1049"/>
      <c r="N52" s="1049"/>
      <c r="O52" s="1093"/>
      <c r="P52" s="1093"/>
      <c r="Q52" s="1093"/>
      <c r="R52" s="1093"/>
      <c r="S52" s="1094"/>
      <c r="T52" s="11"/>
    </row>
    <row r="53" spans="1:20" s="12" customFormat="1" ht="13.5" customHeight="1" x14ac:dyDescent="0.2">
      <c r="A53" s="1091"/>
      <c r="B53" s="1092"/>
      <c r="C53" s="1092"/>
      <c r="D53" s="1092"/>
      <c r="E53" s="1026"/>
      <c r="F53" s="1026"/>
      <c r="G53" s="1026"/>
      <c r="H53" s="1026"/>
      <c r="I53" s="1027"/>
      <c r="J53" s="1022"/>
      <c r="K53" s="1023"/>
      <c r="L53" s="1023"/>
      <c r="M53" s="1023"/>
      <c r="N53" s="1023"/>
      <c r="O53" s="1026"/>
      <c r="P53" s="1026"/>
      <c r="Q53" s="1026"/>
      <c r="R53" s="1026"/>
      <c r="S53" s="1027"/>
      <c r="T53" s="11"/>
    </row>
    <row r="54" spans="1:20" s="12" customFormat="1" ht="13.5" customHeight="1" x14ac:dyDescent="0.2">
      <c r="A54" s="1091" t="s">
        <v>543</v>
      </c>
      <c r="B54" s="1092"/>
      <c r="C54" s="1092"/>
      <c r="D54" s="1092"/>
      <c r="E54" s="1026"/>
      <c r="F54" s="1026"/>
      <c r="G54" s="1026"/>
      <c r="H54" s="1026"/>
      <c r="I54" s="1027"/>
      <c r="J54" s="1022" t="s">
        <v>543</v>
      </c>
      <c r="K54" s="1023"/>
      <c r="L54" s="1023"/>
      <c r="M54" s="1023"/>
      <c r="N54" s="1023"/>
      <c r="O54" s="1026"/>
      <c r="P54" s="1026"/>
      <c r="Q54" s="1026"/>
      <c r="R54" s="1026"/>
      <c r="S54" s="1027"/>
      <c r="T54" s="11"/>
    </row>
    <row r="55" spans="1:20" s="12" customFormat="1" ht="13.5" customHeight="1" x14ac:dyDescent="0.2">
      <c r="A55" s="1091"/>
      <c r="B55" s="1092"/>
      <c r="C55" s="1092"/>
      <c r="D55" s="1092"/>
      <c r="E55" s="1026"/>
      <c r="F55" s="1026"/>
      <c r="G55" s="1026"/>
      <c r="H55" s="1026"/>
      <c r="I55" s="1027"/>
      <c r="J55" s="1022"/>
      <c r="K55" s="1023"/>
      <c r="L55" s="1023"/>
      <c r="M55" s="1023"/>
      <c r="N55" s="1023"/>
      <c r="O55" s="1026"/>
      <c r="P55" s="1026"/>
      <c r="Q55" s="1026"/>
      <c r="R55" s="1026"/>
      <c r="S55" s="1027"/>
      <c r="T55" s="11"/>
    </row>
    <row r="56" spans="1:20" s="12" customFormat="1" ht="13.5" customHeight="1" thickBot="1" x14ac:dyDescent="0.25">
      <c r="A56" s="1095"/>
      <c r="B56" s="1096"/>
      <c r="C56" s="1096"/>
      <c r="D56" s="1096"/>
      <c r="E56" s="1028"/>
      <c r="F56" s="1028"/>
      <c r="G56" s="1028"/>
      <c r="H56" s="1028"/>
      <c r="I56" s="1029"/>
      <c r="J56" s="1024"/>
      <c r="K56" s="1025"/>
      <c r="L56" s="1025"/>
      <c r="M56" s="1025"/>
      <c r="N56" s="1025"/>
      <c r="O56" s="1028"/>
      <c r="P56" s="1028"/>
      <c r="Q56" s="1028"/>
      <c r="R56" s="1028"/>
      <c r="S56" s="1029"/>
      <c r="T56" s="11"/>
    </row>
    <row r="57" spans="1:20" s="12" customFormat="1" ht="18.75" customHeight="1" x14ac:dyDescent="0.2">
      <c r="A57" s="1083" t="s">
        <v>545</v>
      </c>
      <c r="B57" s="1084"/>
      <c r="C57" s="1084"/>
      <c r="D57" s="1084"/>
      <c r="E57" s="1084"/>
      <c r="F57" s="1084"/>
      <c r="G57" s="1084"/>
      <c r="H57" s="1084"/>
      <c r="I57" s="1085"/>
      <c r="J57" s="1083" t="s">
        <v>545</v>
      </c>
      <c r="K57" s="1084"/>
      <c r="L57" s="1084"/>
      <c r="M57" s="1084"/>
      <c r="N57" s="1084"/>
      <c r="O57" s="1084"/>
      <c r="P57" s="1084"/>
      <c r="Q57" s="1084"/>
      <c r="R57" s="1084"/>
      <c r="S57" s="1085"/>
      <c r="T57" s="11"/>
    </row>
    <row r="58" spans="1:20" s="12" customFormat="1" ht="76.5" customHeight="1" thickBot="1" x14ac:dyDescent="0.25">
      <c r="A58" s="1086"/>
      <c r="B58" s="1087"/>
      <c r="C58" s="1087"/>
      <c r="D58" s="1087"/>
      <c r="E58" s="1087"/>
      <c r="F58" s="1087"/>
      <c r="G58" s="1087"/>
      <c r="H58" s="1087"/>
      <c r="I58" s="1088"/>
      <c r="J58" s="1086"/>
      <c r="K58" s="1087"/>
      <c r="L58" s="1087"/>
      <c r="M58" s="1087"/>
      <c r="N58" s="1087"/>
      <c r="O58" s="1087"/>
      <c r="P58" s="1087"/>
      <c r="Q58" s="1087"/>
      <c r="R58" s="1087"/>
      <c r="S58" s="1088"/>
      <c r="T58" s="11"/>
    </row>
    <row r="59" spans="1:20" s="12" customFormat="1" ht="18.75" thickBot="1" x14ac:dyDescent="0.25">
      <c r="A59" s="669" t="s">
        <v>546</v>
      </c>
      <c r="B59" s="670"/>
      <c r="C59" s="670"/>
      <c r="D59" s="480"/>
      <c r="E59" s="480"/>
      <c r="F59" s="480"/>
      <c r="G59" s="480"/>
      <c r="H59" s="480"/>
      <c r="I59" s="480"/>
      <c r="J59" s="480"/>
      <c r="K59" s="480"/>
      <c r="L59" s="480"/>
      <c r="M59" s="480"/>
      <c r="N59" s="480"/>
      <c r="O59" s="480"/>
      <c r="P59" s="670"/>
      <c r="Q59" s="670"/>
      <c r="R59" s="670"/>
      <c r="S59" s="671"/>
      <c r="T59" s="11"/>
    </row>
    <row r="60" spans="1:20" s="12" customFormat="1" ht="13.5" customHeight="1" x14ac:dyDescent="0.2">
      <c r="A60" s="634" t="s">
        <v>547</v>
      </c>
      <c r="B60" s="634"/>
      <c r="C60" s="1052"/>
      <c r="D60" s="1053"/>
      <c r="E60" s="1056" t="s">
        <v>548</v>
      </c>
      <c r="F60" s="1057"/>
      <c r="G60" s="1058"/>
      <c r="H60" s="1065"/>
      <c r="I60" s="1066"/>
      <c r="J60" s="1066"/>
      <c r="K60" s="1067"/>
      <c r="L60" s="1056" t="s">
        <v>549</v>
      </c>
      <c r="M60" s="1057"/>
      <c r="N60" s="1057"/>
      <c r="O60" s="1058"/>
      <c r="P60" s="1074"/>
      <c r="Q60" s="1075"/>
      <c r="R60" s="1075"/>
      <c r="S60" s="1076"/>
      <c r="T60" s="11"/>
    </row>
    <row r="61" spans="1:20" s="12" customFormat="1" ht="15" customHeight="1" x14ac:dyDescent="0.2">
      <c r="A61" s="634"/>
      <c r="B61" s="634"/>
      <c r="C61" s="1052"/>
      <c r="D61" s="1054"/>
      <c r="E61" s="1059"/>
      <c r="F61" s="1060"/>
      <c r="G61" s="1061"/>
      <c r="H61" s="1068"/>
      <c r="I61" s="1069"/>
      <c r="J61" s="1069"/>
      <c r="K61" s="1070"/>
      <c r="L61" s="1059"/>
      <c r="M61" s="1060"/>
      <c r="N61" s="1060"/>
      <c r="O61" s="1061"/>
      <c r="P61" s="1077"/>
      <c r="Q61" s="1078"/>
      <c r="R61" s="1078"/>
      <c r="S61" s="1079"/>
      <c r="T61" s="11"/>
    </row>
    <row r="62" spans="1:20" s="12" customFormat="1" ht="17.25" customHeight="1" thickBot="1" x14ac:dyDescent="0.25">
      <c r="A62" s="634"/>
      <c r="B62" s="634"/>
      <c r="C62" s="1052"/>
      <c r="D62" s="1055"/>
      <c r="E62" s="1062"/>
      <c r="F62" s="1063"/>
      <c r="G62" s="1064"/>
      <c r="H62" s="1071"/>
      <c r="I62" s="1072"/>
      <c r="J62" s="1072"/>
      <c r="K62" s="1073"/>
      <c r="L62" s="1062"/>
      <c r="M62" s="1063"/>
      <c r="N62" s="1063"/>
      <c r="O62" s="1064"/>
      <c r="P62" s="1080"/>
      <c r="Q62" s="1081"/>
      <c r="R62" s="1081"/>
      <c r="S62" s="1082"/>
      <c r="T62" s="11"/>
    </row>
    <row r="63" spans="1:20" ht="24.75" customHeight="1" x14ac:dyDescent="0.2">
      <c r="A63" s="1038"/>
      <c r="B63" s="1038"/>
      <c r="C63" s="1038"/>
      <c r="D63" s="1038"/>
      <c r="E63" s="1038"/>
      <c r="F63" s="1038"/>
      <c r="G63" s="1038"/>
      <c r="H63" s="1038"/>
      <c r="I63" s="1038"/>
      <c r="J63" s="1038"/>
      <c r="K63" s="1038"/>
      <c r="L63" s="1038"/>
      <c r="M63" s="1038"/>
      <c r="N63" s="1038"/>
      <c r="O63" s="1038"/>
      <c r="P63" s="1038"/>
      <c r="Q63" s="1038"/>
      <c r="R63" s="1038"/>
      <c r="S63" s="1038"/>
      <c r="T63" s="122"/>
    </row>
    <row r="64" spans="1:20" ht="13.5" customHeight="1" x14ac:dyDescent="0.2"/>
    <row r="65" spans="1:19" s="10" customFormat="1" ht="13.5" hidden="1" customHeight="1" x14ac:dyDescent="0.2">
      <c r="A65" s="9"/>
      <c r="B65" s="9"/>
      <c r="C65" s="9"/>
      <c r="D65" s="9"/>
      <c r="E65" s="9"/>
      <c r="F65" s="9"/>
      <c r="G65" s="9"/>
      <c r="H65" s="9"/>
      <c r="I65" s="9"/>
      <c r="J65" s="9"/>
      <c r="K65" s="9"/>
      <c r="L65" s="9"/>
      <c r="M65" s="9"/>
      <c r="N65" s="9"/>
      <c r="O65" s="9"/>
      <c r="P65" s="9"/>
      <c r="Q65" s="9"/>
      <c r="R65" s="9"/>
      <c r="S65" s="9"/>
    </row>
    <row r="66" spans="1:19" ht="13.5" hidden="1" customHeight="1" x14ac:dyDescent="0.2">
      <c r="B66" s="9" t="s">
        <v>137</v>
      </c>
      <c r="H66" s="9" t="s">
        <v>550</v>
      </c>
    </row>
    <row r="67" spans="1:19" ht="13.5" hidden="1" customHeight="1" thickBot="1" x14ac:dyDescent="0.25">
      <c r="B67" s="9" t="s">
        <v>142</v>
      </c>
      <c r="H67" s="9" t="s">
        <v>551</v>
      </c>
      <c r="J67" s="9" t="s">
        <v>552</v>
      </c>
    </row>
    <row r="68" spans="1:19" ht="13.5" hidden="1" customHeight="1" thickBot="1" x14ac:dyDescent="0.3">
      <c r="H68" s="9" t="s">
        <v>553</v>
      </c>
      <c r="J68" s="1039" t="s">
        <v>554</v>
      </c>
      <c r="K68" s="1040"/>
      <c r="L68" s="1040"/>
      <c r="M68" s="1040"/>
      <c r="N68" s="1040"/>
      <c r="O68" s="1040"/>
      <c r="P68" s="1041"/>
      <c r="Q68" s="1042" t="s">
        <v>555</v>
      </c>
      <c r="R68" s="1043"/>
    </row>
    <row r="69" spans="1:19" ht="13.5" hidden="1" customHeight="1" thickBot="1" x14ac:dyDescent="0.25">
      <c r="A69" s="9" t="s">
        <v>556</v>
      </c>
      <c r="J69" s="1035" t="s">
        <v>557</v>
      </c>
      <c r="K69" s="1036"/>
      <c r="L69" s="1036"/>
      <c r="M69" s="1036"/>
      <c r="N69" s="1036"/>
      <c r="O69" s="1036"/>
      <c r="P69" s="1037"/>
      <c r="Q69" s="1033" t="e">
        <f>IF(#REF!="Cumple",1,0)</f>
        <v>#REF!</v>
      </c>
      <c r="R69" s="1034"/>
    </row>
    <row r="70" spans="1:19" ht="13.5" hidden="1" customHeight="1" thickBot="1" x14ac:dyDescent="0.25">
      <c r="A70" s="9" t="s">
        <v>558</v>
      </c>
      <c r="I70" s="13"/>
      <c r="J70" s="1030" t="s">
        <v>559</v>
      </c>
      <c r="K70" s="1031"/>
      <c r="L70" s="1031"/>
      <c r="M70" s="1031"/>
      <c r="N70" s="1031"/>
      <c r="O70" s="1031"/>
      <c r="P70" s="1032"/>
      <c r="Q70" s="1033" t="e">
        <f>IF(#REF!="Cumple",1,0)</f>
        <v>#REF!</v>
      </c>
      <c r="R70" s="1034"/>
    </row>
    <row r="71" spans="1:19" ht="13.5" hidden="1" customHeight="1" thickBot="1" x14ac:dyDescent="0.25">
      <c r="I71" s="13"/>
      <c r="J71" s="1035" t="s">
        <v>560</v>
      </c>
      <c r="K71" s="1036"/>
      <c r="L71" s="1036"/>
      <c r="M71" s="1036"/>
      <c r="N71" s="1036"/>
      <c r="O71" s="1036"/>
      <c r="P71" s="1037"/>
      <c r="Q71" s="1033" t="e">
        <f>IF(#REF!="Cumple",1,0)</f>
        <v>#REF!</v>
      </c>
      <c r="R71" s="1034"/>
    </row>
    <row r="72" spans="1:19" ht="13.5" hidden="1" customHeight="1" x14ac:dyDescent="0.2">
      <c r="I72" s="13"/>
      <c r="J72" s="1010" t="s">
        <v>561</v>
      </c>
      <c r="K72" s="1011"/>
      <c r="L72" s="1011"/>
      <c r="M72" s="1011"/>
      <c r="N72" s="1011"/>
      <c r="O72" s="1011"/>
      <c r="P72" s="1012"/>
      <c r="Q72" s="1006" t="e">
        <f>IF(#REF!="Cumple",1,0)</f>
        <v>#REF!</v>
      </c>
      <c r="R72" s="1007"/>
    </row>
    <row r="73" spans="1:19" ht="13.5" hidden="1" customHeight="1" thickBot="1" x14ac:dyDescent="0.25">
      <c r="I73" s="13"/>
      <c r="J73" s="1013"/>
      <c r="K73" s="1014"/>
      <c r="L73" s="1014"/>
      <c r="M73" s="1014"/>
      <c r="N73" s="1014"/>
      <c r="O73" s="1014"/>
      <c r="P73" s="1015"/>
      <c r="Q73" s="1008"/>
      <c r="R73" s="1009"/>
    </row>
    <row r="74" spans="1:19" ht="13.5" hidden="1" customHeight="1" x14ac:dyDescent="0.2">
      <c r="I74" s="13"/>
      <c r="J74" s="1010" t="s">
        <v>562</v>
      </c>
      <c r="K74" s="1011"/>
      <c r="L74" s="1011"/>
      <c r="M74" s="1011"/>
      <c r="N74" s="1011"/>
      <c r="O74" s="1011"/>
      <c r="P74" s="1012"/>
      <c r="Q74" s="1006" t="e">
        <f>IF(#REF!="Cumple",1,0)</f>
        <v>#REF!</v>
      </c>
      <c r="R74" s="1007"/>
    </row>
    <row r="75" spans="1:19" ht="13.5" hidden="1" customHeight="1" thickBot="1" x14ac:dyDescent="0.25">
      <c r="I75" s="13"/>
      <c r="J75" s="1013"/>
      <c r="K75" s="1014"/>
      <c r="L75" s="1014"/>
      <c r="M75" s="1014"/>
      <c r="N75" s="1014"/>
      <c r="O75" s="1014"/>
      <c r="P75" s="1015"/>
      <c r="Q75" s="1008"/>
      <c r="R75" s="1009"/>
    </row>
    <row r="76" spans="1:19" ht="13.5" hidden="1" customHeight="1" x14ac:dyDescent="0.2">
      <c r="I76" s="13"/>
      <c r="J76" s="1010" t="s">
        <v>563</v>
      </c>
      <c r="K76" s="1011"/>
      <c r="L76" s="1011"/>
      <c r="M76" s="1011"/>
      <c r="N76" s="1011"/>
      <c r="O76" s="1011"/>
      <c r="P76" s="1012"/>
      <c r="Q76" s="1006" t="e">
        <f>IF(#REF!="Cumple",1,0)</f>
        <v>#REF!</v>
      </c>
      <c r="R76" s="1007"/>
    </row>
    <row r="77" spans="1:19" ht="13.5" hidden="1" customHeight="1" thickBot="1" x14ac:dyDescent="0.25">
      <c r="I77" s="13"/>
      <c r="J77" s="1013"/>
      <c r="K77" s="1014"/>
      <c r="L77" s="1014"/>
      <c r="M77" s="1014"/>
      <c r="N77" s="1014"/>
      <c r="O77" s="1014"/>
      <c r="P77" s="1015"/>
      <c r="Q77" s="1008"/>
      <c r="R77" s="1009"/>
    </row>
    <row r="78" spans="1:19" ht="13.5" hidden="1" customHeight="1" x14ac:dyDescent="0.2">
      <c r="I78" s="13"/>
      <c r="J78" s="1016"/>
      <c r="K78" s="1017"/>
      <c r="L78" s="1017"/>
      <c r="M78" s="1017"/>
      <c r="N78" s="1017"/>
      <c r="O78" s="1017"/>
      <c r="P78" s="1018"/>
      <c r="Q78" s="1006" t="e">
        <f>IF(#REF!="Cumple",1,0)</f>
        <v>#REF!</v>
      </c>
      <c r="R78" s="1007"/>
    </row>
    <row r="79" spans="1:19" ht="13.5" hidden="1" customHeight="1" thickBot="1" x14ac:dyDescent="0.25">
      <c r="I79" s="13"/>
      <c r="J79" s="1019"/>
      <c r="K79" s="1020"/>
      <c r="L79" s="1020"/>
      <c r="M79" s="1020"/>
      <c r="N79" s="1020"/>
      <c r="O79" s="1020"/>
      <c r="P79" s="1021"/>
      <c r="Q79" s="1008"/>
      <c r="R79" s="1009"/>
    </row>
    <row r="80" spans="1:19" ht="13.5" hidden="1" customHeight="1" x14ac:dyDescent="0.2">
      <c r="I80" s="13"/>
      <c r="J80" s="1000"/>
      <c r="K80" s="1001"/>
      <c r="L80" s="1001"/>
      <c r="M80" s="1001"/>
      <c r="N80" s="1001"/>
      <c r="O80" s="1001"/>
      <c r="P80" s="1002"/>
      <c r="Q80" s="1006" t="e">
        <f>IF(#REF!="Cumple",1,0)</f>
        <v>#REF!</v>
      </c>
      <c r="R80" s="1007"/>
    </row>
    <row r="81" spans="1:18" ht="13.5" hidden="1" customHeight="1" thickBot="1" x14ac:dyDescent="0.25">
      <c r="I81" s="13"/>
      <c r="J81" s="1003"/>
      <c r="K81" s="1004"/>
      <c r="L81" s="1004"/>
      <c r="M81" s="1004"/>
      <c r="N81" s="1004"/>
      <c r="O81" s="1004"/>
      <c r="P81" s="1005"/>
      <c r="Q81" s="1008"/>
      <c r="R81" s="1009"/>
    </row>
    <row r="82" spans="1:18" ht="13.5" hidden="1" customHeight="1" x14ac:dyDescent="0.2">
      <c r="I82" s="13"/>
      <c r="J82" s="14"/>
      <c r="K82" s="14"/>
      <c r="L82" s="14"/>
      <c r="M82" s="14"/>
      <c r="N82" s="14"/>
      <c r="O82" s="14"/>
      <c r="P82" s="14"/>
      <c r="Q82" s="15"/>
      <c r="R82" s="15"/>
    </row>
    <row r="83" spans="1:18" ht="13.5" hidden="1" customHeight="1" thickBot="1" x14ac:dyDescent="0.25">
      <c r="J83" s="14"/>
      <c r="K83" s="14"/>
      <c r="L83" s="14"/>
      <c r="M83" s="14"/>
      <c r="N83" s="14"/>
      <c r="O83" s="14"/>
      <c r="P83" s="14"/>
      <c r="Q83" s="15"/>
      <c r="R83" s="15"/>
    </row>
    <row r="84" spans="1:18" ht="13.5" hidden="1" customHeight="1" x14ac:dyDescent="0.2">
      <c r="Q84" s="1001" t="e">
        <f>SUM(Q69:R81)</f>
        <v>#REF!</v>
      </c>
      <c r="R84" s="1001"/>
    </row>
    <row r="85" spans="1:18" ht="13.5" hidden="1" customHeight="1" x14ac:dyDescent="0.2"/>
    <row r="86" spans="1:18" ht="13.5" hidden="1" customHeight="1" x14ac:dyDescent="0.2"/>
    <row r="87" spans="1:18" ht="13.5" hidden="1" customHeight="1" x14ac:dyDescent="0.2">
      <c r="E87" s="16"/>
      <c r="Q87" s="9" t="s">
        <v>564</v>
      </c>
    </row>
    <row r="88" spans="1:18" ht="13.5" hidden="1" customHeight="1" x14ac:dyDescent="0.2">
      <c r="E88" s="17"/>
      <c r="Q88" s="9" t="s">
        <v>550</v>
      </c>
    </row>
    <row r="89" spans="1:18" ht="13.5" hidden="1" customHeight="1" x14ac:dyDescent="0.2">
      <c r="E89" s="17"/>
      <c r="Q89" s="9" t="s">
        <v>551</v>
      </c>
    </row>
    <row r="90" spans="1:18" ht="13.5" hidden="1" customHeight="1" x14ac:dyDescent="0.2">
      <c r="E90" s="17"/>
      <c r="H90" s="17"/>
    </row>
    <row r="91" spans="1:18" ht="13.5" hidden="1" customHeight="1" x14ac:dyDescent="0.2">
      <c r="A91" s="18"/>
      <c r="E91" s="17"/>
    </row>
    <row r="92" spans="1:18" ht="13.5" hidden="1" customHeight="1" x14ac:dyDescent="0.2">
      <c r="A92" s="18"/>
      <c r="E92" s="17"/>
      <c r="H92" s="17"/>
    </row>
    <row r="93" spans="1:18" ht="13.5" hidden="1" customHeight="1" x14ac:dyDescent="0.2">
      <c r="A93" s="19"/>
      <c r="E93" s="17"/>
      <c r="H93" s="17"/>
    </row>
    <row r="94" spans="1:18" ht="13.5" hidden="1" customHeight="1" x14ac:dyDescent="0.2">
      <c r="E94" s="16"/>
    </row>
    <row r="95" spans="1:18" ht="13.5" hidden="1" customHeight="1" x14ac:dyDescent="0.2">
      <c r="E95" s="17"/>
    </row>
    <row r="96" spans="1:18" ht="13.5" hidden="1" customHeight="1" x14ac:dyDescent="0.2">
      <c r="E96" s="17"/>
    </row>
    <row r="97" spans="1:8" ht="13.5" hidden="1" customHeight="1" x14ac:dyDescent="0.2">
      <c r="E97" s="17"/>
    </row>
    <row r="98" spans="1:8" ht="13.5" hidden="1" customHeight="1" x14ac:dyDescent="0.2">
      <c r="A98" s="18"/>
      <c r="E98" s="17"/>
    </row>
    <row r="99" spans="1:8" ht="13.5" hidden="1" customHeight="1" x14ac:dyDescent="0.2">
      <c r="A99" s="18"/>
      <c r="E99" s="17"/>
    </row>
    <row r="100" spans="1:8" ht="13.5" hidden="1" customHeight="1" x14ac:dyDescent="0.2">
      <c r="A100" s="19"/>
      <c r="E100" s="17"/>
      <c r="H100" s="17"/>
    </row>
    <row r="101" spans="1:8" ht="13.5" hidden="1" customHeight="1" x14ac:dyDescent="0.2">
      <c r="E101" s="16"/>
    </row>
    <row r="102" spans="1:8" ht="13.5" hidden="1" customHeight="1" x14ac:dyDescent="0.2">
      <c r="E102" s="17"/>
    </row>
    <row r="103" spans="1:8" ht="13.5" hidden="1" customHeight="1" x14ac:dyDescent="0.2">
      <c r="E103" s="17"/>
    </row>
    <row r="104" spans="1:8" ht="13.5" hidden="1" customHeight="1" x14ac:dyDescent="0.2">
      <c r="E104" s="17"/>
    </row>
    <row r="105" spans="1:8" ht="13.5" hidden="1" customHeight="1" x14ac:dyDescent="0.2">
      <c r="E105" s="17"/>
    </row>
    <row r="106" spans="1:8" ht="13.5" hidden="1" customHeight="1" x14ac:dyDescent="0.2">
      <c r="A106" s="18"/>
      <c r="E106" s="17"/>
    </row>
    <row r="107" spans="1:8" ht="13.5" hidden="1" customHeight="1" x14ac:dyDescent="0.2">
      <c r="A107" s="18"/>
      <c r="E107" s="17"/>
      <c r="H107" s="17"/>
    </row>
    <row r="108" spans="1:8" ht="13.5" hidden="1" customHeight="1" x14ac:dyDescent="0.2">
      <c r="A108" s="19"/>
      <c r="E108" s="17"/>
      <c r="H108" s="17"/>
    </row>
    <row r="109" spans="1:8" ht="0" hidden="1" customHeight="1" x14ac:dyDescent="0.2"/>
    <row r="110" spans="1:8" ht="0" hidden="1" customHeight="1" x14ac:dyDescent="0.2"/>
    <row r="111" spans="1:8" ht="13.5" hidden="1" customHeight="1" x14ac:dyDescent="0.2"/>
    <row r="112" spans="1:8" ht="13.5" hidden="1" customHeight="1" x14ac:dyDescent="0.2"/>
    <row r="113" spans="1:14" ht="13.5" hidden="1" customHeight="1" x14ac:dyDescent="0.2">
      <c r="A113" s="17"/>
      <c r="N113" s="16"/>
    </row>
    <row r="114" spans="1:14" ht="13.5" hidden="1" customHeight="1" x14ac:dyDescent="0.2"/>
    <row r="115" spans="1:14" ht="13.5" hidden="1" customHeight="1" x14ac:dyDescent="0.2"/>
    <row r="116" spans="1:14" ht="13.5" hidden="1" customHeight="1" x14ac:dyDescent="0.2"/>
    <row r="117" spans="1:14" ht="13.5" hidden="1" customHeight="1" x14ac:dyDescent="0.2"/>
    <row r="118" spans="1:14" ht="13.5" hidden="1" customHeight="1" x14ac:dyDescent="0.2"/>
    <row r="119" spans="1:14" ht="13.5" hidden="1" customHeight="1" x14ac:dyDescent="0.2"/>
    <row r="120" spans="1:14" ht="13.5" hidden="1" customHeight="1" x14ac:dyDescent="0.2"/>
    <row r="121" spans="1:14" ht="13.5" hidden="1" customHeight="1" x14ac:dyDescent="0.2"/>
    <row r="122" spans="1:14" ht="13.5" hidden="1" customHeight="1" x14ac:dyDescent="0.2"/>
    <row r="123" spans="1:14" ht="13.5" hidden="1" customHeight="1" x14ac:dyDescent="0.2"/>
    <row r="124" spans="1:14" ht="13.5" hidden="1" customHeight="1" x14ac:dyDescent="0.2"/>
    <row r="125" spans="1:14" ht="13.5" hidden="1" customHeight="1" x14ac:dyDescent="0.2"/>
    <row r="126" spans="1:14" ht="13.5" hidden="1" customHeight="1" x14ac:dyDescent="0.2"/>
    <row r="127" spans="1:14" ht="13.5" hidden="1" customHeight="1" x14ac:dyDescent="0.2"/>
    <row r="128" spans="1:14"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row r="136" ht="13.5" hidden="1" customHeight="1" x14ac:dyDescent="0.2"/>
    <row r="137" ht="13.5" hidden="1" customHeight="1" x14ac:dyDescent="0.2"/>
    <row r="138" ht="13.5" hidden="1"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sheetData>
  <sheetProtection sheet="1" scenarios="1"/>
  <protectedRanges>
    <protectedRange sqref="E42 A42 C42" name="Rango18_1_1"/>
    <protectedRange sqref="A41" name="Rango16_1_1"/>
    <protectedRange sqref="C41" name="Rango17_1_1"/>
  </protectedRanges>
  <mergeCells count="178">
    <mergeCell ref="A2:C9"/>
    <mergeCell ref="D2:P3"/>
    <mergeCell ref="Q2:S9"/>
    <mergeCell ref="D4:P5"/>
    <mergeCell ref="D6:I9"/>
    <mergeCell ref="J7:N8"/>
    <mergeCell ref="O7:P8"/>
    <mergeCell ref="J9:N9"/>
    <mergeCell ref="O9:P9"/>
    <mergeCell ref="J6:L6"/>
    <mergeCell ref="M6:N6"/>
    <mergeCell ref="O6:P6"/>
    <mergeCell ref="A15:E15"/>
    <mergeCell ref="F15:G15"/>
    <mergeCell ref="I15:K16"/>
    <mergeCell ref="L15:S16"/>
    <mergeCell ref="N20:O20"/>
    <mergeCell ref="P20:Q20"/>
    <mergeCell ref="R20:S20"/>
    <mergeCell ref="A20:F20"/>
    <mergeCell ref="G20:M20"/>
    <mergeCell ref="A19:B19"/>
    <mergeCell ref="C19:E19"/>
    <mergeCell ref="F19:H19"/>
    <mergeCell ref="I19:K19"/>
    <mergeCell ref="L19:O19"/>
    <mergeCell ref="P19:S19"/>
    <mergeCell ref="A18:B18"/>
    <mergeCell ref="C18:E18"/>
    <mergeCell ref="F18:H18"/>
    <mergeCell ref="I18:K18"/>
    <mergeCell ref="L18:O18"/>
    <mergeCell ref="P18:S18"/>
    <mergeCell ref="A16:E16"/>
    <mergeCell ref="F16:G16"/>
    <mergeCell ref="A17:S17"/>
    <mergeCell ref="A23:B23"/>
    <mergeCell ref="C23:E23"/>
    <mergeCell ref="F23:H23"/>
    <mergeCell ref="I23:K23"/>
    <mergeCell ref="L23:O23"/>
    <mergeCell ref="P23:S23"/>
    <mergeCell ref="A21:F21"/>
    <mergeCell ref="G21:M21"/>
    <mergeCell ref="N21:O21"/>
    <mergeCell ref="P21:Q21"/>
    <mergeCell ref="R21:S21"/>
    <mergeCell ref="A22:S22"/>
    <mergeCell ref="A10:S10"/>
    <mergeCell ref="A12:B12"/>
    <mergeCell ref="C12:E12"/>
    <mergeCell ref="F12:H12"/>
    <mergeCell ref="I12:K12"/>
    <mergeCell ref="L12:O12"/>
    <mergeCell ref="P12:S12"/>
    <mergeCell ref="A14:H14"/>
    <mergeCell ref="I14:S14"/>
    <mergeCell ref="A13:H13"/>
    <mergeCell ref="I13:S13"/>
    <mergeCell ref="A11:B11"/>
    <mergeCell ref="C11:E11"/>
    <mergeCell ref="F11:H11"/>
    <mergeCell ref="I11:K11"/>
    <mergeCell ref="L11:O11"/>
    <mergeCell ref="P11:S11"/>
    <mergeCell ref="A29:B30"/>
    <mergeCell ref="C32:D32"/>
    <mergeCell ref="C33:D33"/>
    <mergeCell ref="A28:E28"/>
    <mergeCell ref="F28:K28"/>
    <mergeCell ref="L28:M30"/>
    <mergeCell ref="C29:E30"/>
    <mergeCell ref="F29:K30"/>
    <mergeCell ref="F32:J32"/>
    <mergeCell ref="F33:J33"/>
    <mergeCell ref="A31:B33"/>
    <mergeCell ref="C31:D31"/>
    <mergeCell ref="F31:J31"/>
    <mergeCell ref="L31:M33"/>
    <mergeCell ref="A34:B35"/>
    <mergeCell ref="N34:O35"/>
    <mergeCell ref="N45:P46"/>
    <mergeCell ref="P34:S35"/>
    <mergeCell ref="Q45:S45"/>
    <mergeCell ref="G46:I46"/>
    <mergeCell ref="Q46:S46"/>
    <mergeCell ref="A43:S43"/>
    <mergeCell ref="A44:I44"/>
    <mergeCell ref="J44:S44"/>
    <mergeCell ref="A40:S40"/>
    <mergeCell ref="A41:S42"/>
    <mergeCell ref="A45:C46"/>
    <mergeCell ref="D45:F46"/>
    <mergeCell ref="G45:I45"/>
    <mergeCell ref="J45:M46"/>
    <mergeCell ref="C34:E35"/>
    <mergeCell ref="G34:K35"/>
    <mergeCell ref="L38:S39"/>
    <mergeCell ref="T36:T37"/>
    <mergeCell ref="A38:B39"/>
    <mergeCell ref="T38:T39"/>
    <mergeCell ref="A36:B37"/>
    <mergeCell ref="N36:O37"/>
    <mergeCell ref="P36:S37"/>
    <mergeCell ref="C36:E37"/>
    <mergeCell ref="C38:E39"/>
    <mergeCell ref="G38:K39"/>
    <mergeCell ref="G36:K37"/>
    <mergeCell ref="A47:B48"/>
    <mergeCell ref="J47:L48"/>
    <mergeCell ref="C47:I48"/>
    <mergeCell ref="M47:S48"/>
    <mergeCell ref="A59:S59"/>
    <mergeCell ref="A60:C62"/>
    <mergeCell ref="D60:D62"/>
    <mergeCell ref="E60:G62"/>
    <mergeCell ref="L60:O62"/>
    <mergeCell ref="H60:K62"/>
    <mergeCell ref="P60:S62"/>
    <mergeCell ref="A57:I57"/>
    <mergeCell ref="A58:I58"/>
    <mergeCell ref="J57:S57"/>
    <mergeCell ref="J58:S58"/>
    <mergeCell ref="A52:D53"/>
    <mergeCell ref="E52:I53"/>
    <mergeCell ref="J52:N53"/>
    <mergeCell ref="O52:S53"/>
    <mergeCell ref="A54:D56"/>
    <mergeCell ref="E54:I56"/>
    <mergeCell ref="J54:N56"/>
    <mergeCell ref="O54:S56"/>
    <mergeCell ref="A49:D51"/>
    <mergeCell ref="J49:N51"/>
    <mergeCell ref="O49:S51"/>
    <mergeCell ref="J70:P70"/>
    <mergeCell ref="Q70:R70"/>
    <mergeCell ref="J71:P71"/>
    <mergeCell ref="Q71:R71"/>
    <mergeCell ref="J72:P73"/>
    <mergeCell ref="Q72:R73"/>
    <mergeCell ref="A63:S63"/>
    <mergeCell ref="J68:P68"/>
    <mergeCell ref="Q68:R68"/>
    <mergeCell ref="J69:P69"/>
    <mergeCell ref="Q69:R69"/>
    <mergeCell ref="J80:P81"/>
    <mergeCell ref="Q80:R81"/>
    <mergeCell ref="Q84:R84"/>
    <mergeCell ref="J74:P75"/>
    <mergeCell ref="Q74:R75"/>
    <mergeCell ref="J76:P77"/>
    <mergeCell ref="Q76:R77"/>
    <mergeCell ref="J78:P79"/>
    <mergeCell ref="Q78:R79"/>
    <mergeCell ref="N31:O33"/>
    <mergeCell ref="P31:Q33"/>
    <mergeCell ref="R31:S33"/>
    <mergeCell ref="P24:S24"/>
    <mergeCell ref="A26:F26"/>
    <mergeCell ref="G26:M26"/>
    <mergeCell ref="N26:O26"/>
    <mergeCell ref="P26:Q26"/>
    <mergeCell ref="R26:S26"/>
    <mergeCell ref="N25:O25"/>
    <mergeCell ref="P25:Q25"/>
    <mergeCell ref="R25:S25"/>
    <mergeCell ref="A25:F25"/>
    <mergeCell ref="G25:M25"/>
    <mergeCell ref="A24:B24"/>
    <mergeCell ref="C24:E24"/>
    <mergeCell ref="F24:H24"/>
    <mergeCell ref="I24:K24"/>
    <mergeCell ref="L24:O24"/>
    <mergeCell ref="R29:S30"/>
    <mergeCell ref="A27:S27"/>
    <mergeCell ref="N28:S28"/>
    <mergeCell ref="N29:O30"/>
    <mergeCell ref="P29:Q30"/>
  </mergeCells>
  <printOptions horizontalCentered="1"/>
  <pageMargins left="0.39370078740157483" right="0.39370078740157483" top="0.39370078740157483" bottom="0.39370078740157483" header="0.31496062992125984" footer="0.31496062992125984"/>
  <pageSetup scale="55" orientation="landscape" horizontalDpi="4294967294" verticalDpi="300"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Hoja4!$S$2:$S$3</xm:f>
          </x14:formula1>
          <xm:sqref>D60:D62 A41</xm:sqref>
        </x14:dataValidation>
        <x14:dataValidation type="list" allowBlank="1" showInputMessage="1" showErrorMessage="1">
          <x14:formula1>
            <xm:f>IF($A$41="SI",Hoja4!$D$3:$D$5,"")</xm:f>
          </x14:formula1>
          <xm:sqref>N45:P46 D45:F46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2"/>
    <pageSetUpPr fitToPage="1"/>
  </sheetPr>
  <dimension ref="A1:T65"/>
  <sheetViews>
    <sheetView showGridLines="0" zoomScale="85" zoomScaleNormal="85" workbookViewId="0">
      <selection activeCell="M37" sqref="M37:P38"/>
    </sheetView>
  </sheetViews>
  <sheetFormatPr baseColWidth="10" defaultColWidth="0" defaultRowHeight="15" zeroHeight="1" x14ac:dyDescent="0.25"/>
  <cols>
    <col min="1" max="1" width="11.85546875" style="79" customWidth="1"/>
    <col min="2" max="3" width="13.85546875" style="79" customWidth="1"/>
    <col min="4" max="4" width="16.42578125" style="79" customWidth="1"/>
    <col min="5" max="5" width="16.7109375" style="79" customWidth="1"/>
    <col min="6" max="6" width="17.42578125" style="79" customWidth="1"/>
    <col min="7" max="7" width="10.28515625" style="79" customWidth="1"/>
    <col min="8" max="8" width="16.28515625" style="79" customWidth="1"/>
    <col min="9" max="9" width="10" style="79" customWidth="1"/>
    <col min="10" max="10" width="9.42578125" style="79" customWidth="1"/>
    <col min="11" max="11" width="8.85546875" style="79" customWidth="1"/>
    <col min="12" max="12" width="5.85546875" style="79" customWidth="1"/>
    <col min="13" max="13" width="12.85546875" style="79" customWidth="1"/>
    <col min="14" max="14" width="11.7109375" style="79" customWidth="1"/>
    <col min="15" max="15" width="15.28515625" style="79" customWidth="1"/>
    <col min="16" max="16" width="13.28515625" style="79" customWidth="1"/>
    <col min="17" max="17" width="16.7109375" style="79" customWidth="1"/>
    <col min="18" max="18" width="33.28515625" style="79" customWidth="1"/>
    <col min="19" max="19" width="11.42578125" style="79" customWidth="1"/>
    <col min="20" max="20" width="0.85546875" style="79" customWidth="1"/>
    <col min="21" max="16384" width="11.42578125" style="79" hidden="1"/>
  </cols>
  <sheetData>
    <row r="1" spans="1:19" ht="15.75" thickBot="1" x14ac:dyDescent="0.3"/>
    <row r="2" spans="1:19" ht="15" customHeight="1" x14ac:dyDescent="0.25">
      <c r="A2" s="927"/>
      <c r="B2" s="928"/>
      <c r="C2" s="928"/>
      <c r="D2" s="1303" t="s">
        <v>565</v>
      </c>
      <c r="E2" s="1304"/>
      <c r="F2" s="1304"/>
      <c r="G2" s="1304"/>
      <c r="H2" s="1304"/>
      <c r="I2" s="1304"/>
      <c r="J2" s="1304"/>
      <c r="K2" s="1304"/>
      <c r="L2" s="1304"/>
      <c r="M2" s="1304"/>
      <c r="N2" s="1304"/>
      <c r="O2" s="1304"/>
      <c r="P2" s="1304"/>
      <c r="Q2" s="1304"/>
      <c r="R2" s="769" t="s">
        <v>421</v>
      </c>
      <c r="S2" s="1307"/>
    </row>
    <row r="3" spans="1:19" ht="15" customHeight="1" x14ac:dyDescent="0.25">
      <c r="A3" s="611"/>
      <c r="B3" s="392"/>
      <c r="C3" s="392"/>
      <c r="D3" s="1305"/>
      <c r="E3" s="1306"/>
      <c r="F3" s="1306"/>
      <c r="G3" s="1306"/>
      <c r="H3" s="1306"/>
      <c r="I3" s="1306"/>
      <c r="J3" s="1306"/>
      <c r="K3" s="1306"/>
      <c r="L3" s="1306"/>
      <c r="M3" s="1306"/>
      <c r="N3" s="1306"/>
      <c r="O3" s="1306"/>
      <c r="P3" s="1306"/>
      <c r="Q3" s="1306"/>
      <c r="R3" s="1308"/>
      <c r="S3" s="1309"/>
    </row>
    <row r="4" spans="1:19" ht="15" customHeight="1" x14ac:dyDescent="0.25">
      <c r="A4" s="611"/>
      <c r="B4" s="392"/>
      <c r="C4" s="392"/>
      <c r="D4" s="1305"/>
      <c r="E4" s="1306"/>
      <c r="F4" s="1306"/>
      <c r="G4" s="1306"/>
      <c r="H4" s="1306"/>
      <c r="I4" s="1306"/>
      <c r="J4" s="1306"/>
      <c r="K4" s="1306"/>
      <c r="L4" s="1306"/>
      <c r="M4" s="1306"/>
      <c r="N4" s="1306"/>
      <c r="O4" s="1306"/>
      <c r="P4" s="1306"/>
      <c r="Q4" s="1306"/>
      <c r="R4" s="1308"/>
      <c r="S4" s="1309"/>
    </row>
    <row r="5" spans="1:19" ht="15" customHeight="1" x14ac:dyDescent="0.25">
      <c r="A5" s="611"/>
      <c r="B5" s="392"/>
      <c r="C5" s="392"/>
      <c r="D5" s="1313" t="s">
        <v>566</v>
      </c>
      <c r="E5" s="1314"/>
      <c r="F5" s="1314"/>
      <c r="G5" s="1314"/>
      <c r="H5" s="1314"/>
      <c r="I5" s="1314"/>
      <c r="J5" s="1314"/>
      <c r="K5" s="1314"/>
      <c r="L5" s="1314"/>
      <c r="M5" s="1314"/>
      <c r="N5" s="1314"/>
      <c r="O5" s="1314"/>
      <c r="P5" s="1314"/>
      <c r="Q5" s="1314"/>
      <c r="R5" s="1308"/>
      <c r="S5" s="1309"/>
    </row>
    <row r="6" spans="1:19" ht="15" customHeight="1" x14ac:dyDescent="0.25">
      <c r="A6" s="611"/>
      <c r="B6" s="392"/>
      <c r="C6" s="392"/>
      <c r="D6" s="1313"/>
      <c r="E6" s="1314"/>
      <c r="F6" s="1314"/>
      <c r="G6" s="1314"/>
      <c r="H6" s="1314"/>
      <c r="I6" s="1314"/>
      <c r="J6" s="1314"/>
      <c r="K6" s="1314"/>
      <c r="L6" s="1314"/>
      <c r="M6" s="1314"/>
      <c r="N6" s="1314"/>
      <c r="O6" s="1314"/>
      <c r="P6" s="1314"/>
      <c r="Q6" s="1314"/>
      <c r="R6" s="1308"/>
      <c r="S6" s="1309"/>
    </row>
    <row r="7" spans="1:19" ht="15" customHeight="1" x14ac:dyDescent="0.25">
      <c r="A7" s="611"/>
      <c r="B7" s="392"/>
      <c r="C7" s="392"/>
      <c r="D7" s="594" t="s">
        <v>53</v>
      </c>
      <c r="E7" s="594"/>
      <c r="F7" s="594"/>
      <c r="G7" s="594"/>
      <c r="H7" s="594"/>
      <c r="I7" s="930" t="s">
        <v>517</v>
      </c>
      <c r="J7" s="790"/>
      <c r="K7" s="786"/>
      <c r="L7" s="930" t="s">
        <v>567</v>
      </c>
      <c r="M7" s="786"/>
      <c r="N7" s="930" t="s">
        <v>568</v>
      </c>
      <c r="O7" s="786"/>
      <c r="P7" s="1315">
        <v>42731</v>
      </c>
      <c r="Q7" s="786"/>
      <c r="R7" s="1310"/>
      <c r="S7" s="1309"/>
    </row>
    <row r="8" spans="1:19" ht="18.75" customHeight="1" thickBot="1" x14ac:dyDescent="0.3">
      <c r="A8" s="611"/>
      <c r="B8" s="392"/>
      <c r="C8" s="392"/>
      <c r="D8" s="594"/>
      <c r="E8" s="594"/>
      <c r="F8" s="594"/>
      <c r="G8" s="594"/>
      <c r="H8" s="594"/>
      <c r="I8" s="595" t="s">
        <v>569</v>
      </c>
      <c r="J8" s="595"/>
      <c r="K8" s="595"/>
      <c r="L8" s="595"/>
      <c r="M8" s="595"/>
      <c r="N8" s="595" t="s">
        <v>570</v>
      </c>
      <c r="O8" s="595"/>
      <c r="P8" s="595"/>
      <c r="Q8" s="595"/>
      <c r="R8" s="1311"/>
      <c r="S8" s="1312"/>
    </row>
    <row r="9" spans="1:19" ht="18.75" customHeight="1" thickBot="1" x14ac:dyDescent="0.3">
      <c r="A9" s="479" t="s">
        <v>67</v>
      </c>
      <c r="B9" s="480"/>
      <c r="C9" s="480"/>
      <c r="D9" s="480"/>
      <c r="E9" s="480"/>
      <c r="F9" s="480"/>
      <c r="G9" s="480"/>
      <c r="H9" s="480"/>
      <c r="I9" s="480"/>
      <c r="J9" s="480"/>
      <c r="K9" s="480"/>
      <c r="L9" s="480"/>
      <c r="M9" s="480"/>
      <c r="N9" s="480"/>
      <c r="O9" s="480"/>
      <c r="P9" s="480"/>
      <c r="Q9" s="480"/>
      <c r="R9" s="480"/>
      <c r="S9" s="481"/>
    </row>
    <row r="10" spans="1:19" ht="18" customHeight="1" x14ac:dyDescent="0.25">
      <c r="A10" s="455" t="s">
        <v>68</v>
      </c>
      <c r="B10" s="456"/>
      <c r="C10" s="455" t="s">
        <v>69</v>
      </c>
      <c r="D10" s="466"/>
      <c r="E10" s="456"/>
      <c r="F10" s="455" t="s">
        <v>70</v>
      </c>
      <c r="G10" s="466"/>
      <c r="H10" s="456"/>
      <c r="I10" s="455" t="s">
        <v>71</v>
      </c>
      <c r="J10" s="466"/>
      <c r="K10" s="456"/>
      <c r="L10" s="455" t="s">
        <v>72</v>
      </c>
      <c r="M10" s="466"/>
      <c r="N10" s="466"/>
      <c r="O10" s="456"/>
      <c r="P10" s="455" t="s">
        <v>73</v>
      </c>
      <c r="Q10" s="466"/>
      <c r="R10" s="466"/>
      <c r="S10" s="456"/>
    </row>
    <row r="11" spans="1:19" ht="20.25" customHeight="1" thickBot="1" x14ac:dyDescent="0.3">
      <c r="A11" s="986" t="str">
        <f>'F2. COMP. LAB Y COM COMPOR'!A13:B13</f>
        <v>CEDULA DE CIUDADANIA</v>
      </c>
      <c r="B11" s="987"/>
      <c r="C11" s="988">
        <f>'F2. COMP. LAB Y COM COMPOR'!C13:E13</f>
        <v>0</v>
      </c>
      <c r="D11" s="982"/>
      <c r="E11" s="983"/>
      <c r="F11" s="981">
        <f>'F2. COMP. LAB Y COM COMPOR'!F13:H13</f>
        <v>0</v>
      </c>
      <c r="G11" s="982"/>
      <c r="H11" s="983"/>
      <c r="I11" s="993">
        <f>'F2. COMP. LAB Y COM COMPOR'!I13:K13</f>
        <v>0</v>
      </c>
      <c r="J11" s="991"/>
      <c r="K11" s="992"/>
      <c r="L11" s="993">
        <f>'F2. COMP. LAB Y COM COMPOR'!L13:O13</f>
        <v>0</v>
      </c>
      <c r="M11" s="991"/>
      <c r="N11" s="991"/>
      <c r="O11" s="992"/>
      <c r="P11" s="993">
        <f>'F2. COMP. LAB Y COM COMPOR'!P13:S13</f>
        <v>0</v>
      </c>
      <c r="Q11" s="991"/>
      <c r="R11" s="991"/>
      <c r="S11" s="992"/>
    </row>
    <row r="12" spans="1:19" ht="18" customHeight="1" x14ac:dyDescent="0.25">
      <c r="A12" s="455" t="s">
        <v>74</v>
      </c>
      <c r="B12" s="466"/>
      <c r="C12" s="466"/>
      <c r="D12" s="466"/>
      <c r="E12" s="466"/>
      <c r="F12" s="466"/>
      <c r="G12" s="466"/>
      <c r="H12" s="466"/>
      <c r="I12" s="455" t="s">
        <v>75</v>
      </c>
      <c r="J12" s="466"/>
      <c r="K12" s="466"/>
      <c r="L12" s="466"/>
      <c r="M12" s="466"/>
      <c r="N12" s="466"/>
      <c r="O12" s="466"/>
      <c r="P12" s="466"/>
      <c r="Q12" s="466"/>
      <c r="R12" s="466"/>
      <c r="S12" s="456"/>
    </row>
    <row r="13" spans="1:19" ht="18" customHeight="1" thickBot="1" x14ac:dyDescent="0.3">
      <c r="A13" s="981">
        <f>'F2. COMP. LAB Y COM COMPOR'!A15:H15</f>
        <v>0</v>
      </c>
      <c r="B13" s="982"/>
      <c r="C13" s="982"/>
      <c r="D13" s="982"/>
      <c r="E13" s="982"/>
      <c r="F13" s="991"/>
      <c r="G13" s="991"/>
      <c r="H13" s="982"/>
      <c r="I13" s="1297" t="str">
        <f>'F2. COMP. LAB Y COM COMPOR'!I15:S15</f>
        <v>ddd</v>
      </c>
      <c r="J13" s="1298"/>
      <c r="K13" s="1298"/>
      <c r="L13" s="1298"/>
      <c r="M13" s="1298"/>
      <c r="N13" s="1298"/>
      <c r="O13" s="1298"/>
      <c r="P13" s="1298"/>
      <c r="Q13" s="1298"/>
      <c r="R13" s="1298"/>
      <c r="S13" s="1299"/>
    </row>
    <row r="14" spans="1:19" ht="15.75" customHeight="1" x14ac:dyDescent="0.25">
      <c r="A14" s="455" t="s">
        <v>76</v>
      </c>
      <c r="B14" s="466"/>
      <c r="C14" s="466"/>
      <c r="D14" s="466"/>
      <c r="E14" s="466"/>
      <c r="F14" s="455" t="s">
        <v>77</v>
      </c>
      <c r="G14" s="456"/>
      <c r="H14" s="241" t="s">
        <v>78</v>
      </c>
      <c r="I14" s="751" t="s">
        <v>571</v>
      </c>
      <c r="J14" s="752"/>
      <c r="K14" s="1300">
        <f>'F2. COMP. LAB Y COM COMPOR'!J16</f>
        <v>0</v>
      </c>
      <c r="L14" s="1301"/>
      <c r="M14" s="1301"/>
      <c r="N14" s="1301"/>
      <c r="O14" s="1301"/>
      <c r="P14" s="1301"/>
      <c r="Q14" s="1301"/>
      <c r="R14" s="1301"/>
      <c r="S14" s="1302"/>
    </row>
    <row r="15" spans="1:19" ht="18.75" customHeight="1" thickBot="1" x14ac:dyDescent="0.3">
      <c r="A15" s="984" t="str">
        <f>'F2. COMP. LAB Y COM COMPOR'!A17:E17</f>
        <v>DIRECTIVO</v>
      </c>
      <c r="B15" s="1170"/>
      <c r="C15" s="1170"/>
      <c r="D15" s="1170"/>
      <c r="E15" s="1170"/>
      <c r="F15" s="984">
        <f>'F2. COMP. LAB Y COM COMPOR'!F17:G17</f>
        <v>0</v>
      </c>
      <c r="G15" s="985"/>
      <c r="H15" s="259">
        <f>'F2. COMP. LAB Y COM COMPOR'!H17</f>
        <v>0</v>
      </c>
      <c r="I15" s="753"/>
      <c r="J15" s="754"/>
      <c r="K15" s="984"/>
      <c r="L15" s="1170"/>
      <c r="M15" s="1170"/>
      <c r="N15" s="1170"/>
      <c r="O15" s="1170"/>
      <c r="P15" s="1170"/>
      <c r="Q15" s="1170"/>
      <c r="R15" s="1170"/>
      <c r="S15" s="985"/>
    </row>
    <row r="16" spans="1:19" ht="22.5" customHeight="1" thickBot="1" x14ac:dyDescent="0.3">
      <c r="A16" s="479" t="s">
        <v>79</v>
      </c>
      <c r="B16" s="480"/>
      <c r="C16" s="480"/>
      <c r="D16" s="480"/>
      <c r="E16" s="480"/>
      <c r="F16" s="480"/>
      <c r="G16" s="480"/>
      <c r="H16" s="480"/>
      <c r="I16" s="480"/>
      <c r="J16" s="480"/>
      <c r="K16" s="480"/>
      <c r="L16" s="480"/>
      <c r="M16" s="480"/>
      <c r="N16" s="480"/>
      <c r="O16" s="480"/>
      <c r="P16" s="480"/>
      <c r="Q16" s="480"/>
      <c r="R16" s="480"/>
      <c r="S16" s="481"/>
    </row>
    <row r="17" spans="1:19" ht="15.75" customHeight="1" x14ac:dyDescent="0.25">
      <c r="A17" s="455" t="s">
        <v>80</v>
      </c>
      <c r="B17" s="456"/>
      <c r="C17" s="455" t="s">
        <v>69</v>
      </c>
      <c r="D17" s="466"/>
      <c r="E17" s="456"/>
      <c r="F17" s="455" t="s">
        <v>70</v>
      </c>
      <c r="G17" s="466"/>
      <c r="H17" s="456"/>
      <c r="I17" s="455" t="s">
        <v>71</v>
      </c>
      <c r="J17" s="466"/>
      <c r="K17" s="456"/>
      <c r="L17" s="455" t="s">
        <v>72</v>
      </c>
      <c r="M17" s="466"/>
      <c r="N17" s="466"/>
      <c r="O17" s="456"/>
      <c r="P17" s="455" t="s">
        <v>73</v>
      </c>
      <c r="Q17" s="466"/>
      <c r="R17" s="466"/>
      <c r="S17" s="456"/>
    </row>
    <row r="18" spans="1:19" ht="22.5" customHeight="1" thickBot="1" x14ac:dyDescent="0.3">
      <c r="A18" s="981" t="str">
        <f>'F2. COMP. LAB Y COM COMPOR'!A20:B20</f>
        <v>CEDULA DE CIUDADANIA</v>
      </c>
      <c r="B18" s="983"/>
      <c r="C18" s="988">
        <f>'F2. COMP. LAB Y COM COMPOR'!C20:E20</f>
        <v>0</v>
      </c>
      <c r="D18" s="982"/>
      <c r="E18" s="983"/>
      <c r="F18" s="981">
        <f>'F2. COMP. LAB Y COM COMPOR'!F20:H20</f>
        <v>0</v>
      </c>
      <c r="G18" s="982"/>
      <c r="H18" s="983"/>
      <c r="I18" s="993" t="str">
        <f>'F2. COMP. LAB Y COM COMPOR'!I20:K20</f>
        <v xml:space="preserve">  </v>
      </c>
      <c r="J18" s="991"/>
      <c r="K18" s="992"/>
      <c r="L18" s="993">
        <f>'F2. COMP. LAB Y COM COMPOR'!L20:O20</f>
        <v>0</v>
      </c>
      <c r="M18" s="991"/>
      <c r="N18" s="991"/>
      <c r="O18" s="992"/>
      <c r="P18" s="981" t="str">
        <f>'F2. COMP. LAB Y COM COMPOR'!P20:S20</f>
        <v xml:space="preserve">  </v>
      </c>
      <c r="Q18" s="982"/>
      <c r="R18" s="982"/>
      <c r="S18" s="983"/>
    </row>
    <row r="19" spans="1:19" ht="18" customHeight="1" x14ac:dyDescent="0.25">
      <c r="A19" s="586" t="s">
        <v>81</v>
      </c>
      <c r="B19" s="465"/>
      <c r="C19" s="471"/>
      <c r="D19" s="471"/>
      <c r="E19" s="471"/>
      <c r="F19" s="471"/>
      <c r="G19" s="462" t="s">
        <v>75</v>
      </c>
      <c r="H19" s="471"/>
      <c r="I19" s="466"/>
      <c r="J19" s="466"/>
      <c r="K19" s="466"/>
      <c r="L19" s="466"/>
      <c r="M19" s="456"/>
      <c r="N19" s="466" t="s">
        <v>77</v>
      </c>
      <c r="O19" s="456"/>
      <c r="P19" s="466" t="s">
        <v>78</v>
      </c>
      <c r="Q19" s="456"/>
      <c r="R19" s="455" t="s">
        <v>76</v>
      </c>
      <c r="S19" s="456"/>
    </row>
    <row r="20" spans="1:19" ht="20.25" customHeight="1" thickBot="1" x14ac:dyDescent="0.3">
      <c r="A20" s="1294">
        <f>'F2. COMP. LAB Y COM COMPOR'!A22:F22</f>
        <v>0</v>
      </c>
      <c r="B20" s="991"/>
      <c r="C20" s="991"/>
      <c r="D20" s="991"/>
      <c r="E20" s="991"/>
      <c r="F20" s="991"/>
      <c r="G20" s="993">
        <f>'F2. COMP. LAB Y COM COMPOR'!G22:M22</f>
        <v>0</v>
      </c>
      <c r="H20" s="991"/>
      <c r="I20" s="991"/>
      <c r="J20" s="991"/>
      <c r="K20" s="991"/>
      <c r="L20" s="991"/>
      <c r="M20" s="992"/>
      <c r="N20" s="1295">
        <f>'F2. COMP. LAB Y COM COMPOR'!N22:O22</f>
        <v>0</v>
      </c>
      <c r="O20" s="1296"/>
      <c r="P20" s="1295">
        <f>'F2. COMP. LAB Y COM COMPOR'!P22:Q22</f>
        <v>0</v>
      </c>
      <c r="Q20" s="1296"/>
      <c r="R20" s="993">
        <f>'F2. COMP. LAB Y COM COMPOR'!R22:S22</f>
        <v>0</v>
      </c>
      <c r="S20" s="992"/>
    </row>
    <row r="21" spans="1:19" ht="18" customHeight="1" thickBot="1" x14ac:dyDescent="0.3">
      <c r="A21" s="479" t="s">
        <v>82</v>
      </c>
      <c r="B21" s="480"/>
      <c r="C21" s="480"/>
      <c r="D21" s="480"/>
      <c r="E21" s="480"/>
      <c r="F21" s="480"/>
      <c r="G21" s="480"/>
      <c r="H21" s="480"/>
      <c r="I21" s="480"/>
      <c r="J21" s="480"/>
      <c r="K21" s="480"/>
      <c r="L21" s="480"/>
      <c r="M21" s="480"/>
      <c r="N21" s="480"/>
      <c r="O21" s="480"/>
      <c r="P21" s="480"/>
      <c r="Q21" s="480"/>
      <c r="R21" s="480"/>
      <c r="S21" s="481"/>
    </row>
    <row r="22" spans="1:19" ht="18" customHeight="1" x14ac:dyDescent="0.25">
      <c r="A22" s="455" t="s">
        <v>80</v>
      </c>
      <c r="B22" s="456"/>
      <c r="C22" s="455" t="s">
        <v>69</v>
      </c>
      <c r="D22" s="466"/>
      <c r="E22" s="456"/>
      <c r="F22" s="455" t="s">
        <v>70</v>
      </c>
      <c r="G22" s="466"/>
      <c r="H22" s="456"/>
      <c r="I22" s="455" t="s">
        <v>71</v>
      </c>
      <c r="J22" s="466"/>
      <c r="K22" s="456"/>
      <c r="L22" s="455" t="s">
        <v>72</v>
      </c>
      <c r="M22" s="466"/>
      <c r="N22" s="466"/>
      <c r="O22" s="456"/>
      <c r="P22" s="455" t="s">
        <v>73</v>
      </c>
      <c r="Q22" s="466"/>
      <c r="R22" s="466"/>
      <c r="S22" s="456"/>
    </row>
    <row r="23" spans="1:19" ht="18.75" customHeight="1" thickBot="1" x14ac:dyDescent="0.3">
      <c r="A23" s="981" t="str">
        <f>'F2. COMP. LAB Y COM COMPOR'!A26:B26</f>
        <v>CEDULA DE CIUDADANIA</v>
      </c>
      <c r="B23" s="983"/>
      <c r="C23" s="988" t="str">
        <f>IF('F2. COMP. LAB Y COM COMPOR'!R24="NO","NO REQUERIDO",'F2. COMP. LAB Y COM COMPOR'!C26:E26)</f>
        <v>NO REQUERIDO</v>
      </c>
      <c r="D23" s="982"/>
      <c r="E23" s="983"/>
      <c r="F23" s="981" t="str">
        <f>IF('F2. COMP. LAB Y COM COMPOR'!R24="NO","NO REQUERIDO",'F2. COMP. LAB Y COM COMPOR'!F26:H26)</f>
        <v>NO REQUERIDO</v>
      </c>
      <c r="G23" s="991"/>
      <c r="H23" s="992"/>
      <c r="I23" s="993" t="str">
        <f>IF('F2. COMP. LAB Y COM COMPOR'!R24="NO","NO REQUERIDO",'F2. COMP. LAB Y COM COMPOR'!I26:K26)</f>
        <v>NO REQUERIDO</v>
      </c>
      <c r="J23" s="991"/>
      <c r="K23" s="992"/>
      <c r="L23" s="993" t="str">
        <f>IF('F2. COMP. LAB Y COM COMPOR'!R24="NO","NO REQUERIDO",'F2. COMP. LAB Y COM COMPOR'!L26:O26)</f>
        <v>NO REQUERIDO</v>
      </c>
      <c r="M23" s="991"/>
      <c r="N23" s="991"/>
      <c r="O23" s="992"/>
      <c r="P23" s="981" t="str">
        <f>IF('F2. COMP. LAB Y COM COMPOR'!R24="NO","NO REQUERIDO",'F2. COMP. LAB Y COM COMPOR'!P26:S26)</f>
        <v>NO REQUERIDO</v>
      </c>
      <c r="Q23" s="982"/>
      <c r="R23" s="982"/>
      <c r="S23" s="983"/>
    </row>
    <row r="24" spans="1:19" ht="15.75" customHeight="1" x14ac:dyDescent="0.25">
      <c r="A24" s="586" t="s">
        <v>83</v>
      </c>
      <c r="B24" s="465"/>
      <c r="C24" s="465"/>
      <c r="D24" s="465"/>
      <c r="E24" s="465"/>
      <c r="F24" s="465"/>
      <c r="G24" s="455" t="s">
        <v>75</v>
      </c>
      <c r="H24" s="466"/>
      <c r="I24" s="466"/>
      <c r="J24" s="466"/>
      <c r="K24" s="466"/>
      <c r="L24" s="466"/>
      <c r="M24" s="456"/>
      <c r="N24" s="466" t="s">
        <v>77</v>
      </c>
      <c r="O24" s="456"/>
      <c r="P24" s="466" t="s">
        <v>78</v>
      </c>
      <c r="Q24" s="456"/>
      <c r="R24" s="455" t="s">
        <v>76</v>
      </c>
      <c r="S24" s="456"/>
    </row>
    <row r="25" spans="1:19" ht="20.25" customHeight="1" thickBot="1" x14ac:dyDescent="0.3">
      <c r="A25" s="1294" t="str">
        <f>IF('F2. COMP. LAB Y COM COMPOR'!R24="NO","NO REQUERIDO",'F2. COMP. LAB Y COM COMPOR'!A28:F28)</f>
        <v>NO REQUERIDO</v>
      </c>
      <c r="B25" s="991"/>
      <c r="C25" s="991"/>
      <c r="D25" s="991"/>
      <c r="E25" s="991"/>
      <c r="F25" s="991"/>
      <c r="G25" s="981" t="str">
        <f>IF('F2. COMP. LAB Y COM COMPOR'!R24="NO","NO REQUERIDO",'F2. COMP. LAB Y COM COMPOR'!G28:M28)</f>
        <v>NO REQUERIDO</v>
      </c>
      <c r="H25" s="982"/>
      <c r="I25" s="982"/>
      <c r="J25" s="982"/>
      <c r="K25" s="982"/>
      <c r="L25" s="982"/>
      <c r="M25" s="983"/>
      <c r="N25" s="984" t="str">
        <f>IF('F2. COMP. LAB Y COM COMPOR'!R24="NO","NO REQUERIDO",'F2. COMP. LAB Y COM COMPOR'!N28:O28)</f>
        <v>NO REQUERIDO</v>
      </c>
      <c r="O25" s="985"/>
      <c r="P25" s="1295" t="str">
        <f>IF('F2. COMP. LAB Y COM COMPOR'!R24="NO","NO REQUERIDO",'F2. COMP. LAB Y COM COMPOR'!P28:Q28)</f>
        <v>NO REQUERIDO</v>
      </c>
      <c r="Q25" s="1296"/>
      <c r="R25" s="993" t="str">
        <f>IF('F2. COMP. LAB Y COM COMPOR'!R24="NO","NO REQUERIDO",'F2. COMP. LAB Y COM COMPOR'!R28:S28)</f>
        <v>NO REQUERIDO</v>
      </c>
      <c r="S25" s="992"/>
    </row>
    <row r="26" spans="1:19" ht="24" customHeight="1" thickBot="1" x14ac:dyDescent="0.3">
      <c r="A26" s="808" t="s">
        <v>572</v>
      </c>
      <c r="B26" s="809"/>
      <c r="C26" s="809"/>
      <c r="D26" s="809"/>
      <c r="E26" s="809"/>
      <c r="F26" s="809"/>
      <c r="G26" s="809"/>
      <c r="H26" s="809"/>
      <c r="I26" s="809"/>
      <c r="J26" s="809"/>
      <c r="K26" s="809"/>
      <c r="L26" s="809"/>
      <c r="M26" s="809"/>
      <c r="N26" s="809"/>
      <c r="O26" s="809"/>
      <c r="P26" s="809"/>
      <c r="Q26" s="809"/>
      <c r="R26" s="809"/>
      <c r="S26" s="810"/>
    </row>
    <row r="27" spans="1:19" ht="15" customHeight="1" x14ac:dyDescent="0.25">
      <c r="A27" s="1285" t="s">
        <v>464</v>
      </c>
      <c r="B27" s="1286"/>
      <c r="C27" s="1287"/>
      <c r="D27" s="1288" t="s">
        <v>573</v>
      </c>
      <c r="E27" s="1288"/>
      <c r="F27" s="1288"/>
      <c r="G27" s="1288" t="s">
        <v>574</v>
      </c>
      <c r="H27" s="1288"/>
      <c r="I27" s="1288"/>
      <c r="J27" s="1288"/>
      <c r="K27" s="1288"/>
      <c r="L27" s="1288"/>
      <c r="M27" s="1288" t="s">
        <v>575</v>
      </c>
      <c r="N27" s="1288"/>
      <c r="O27" s="1288"/>
      <c r="P27" s="1288"/>
      <c r="Q27" s="1288" t="s">
        <v>576</v>
      </c>
      <c r="R27" s="1290" t="s">
        <v>469</v>
      </c>
      <c r="S27" s="1291"/>
    </row>
    <row r="28" spans="1:19" ht="15" customHeight="1" x14ac:dyDescent="0.25">
      <c r="A28" s="1285"/>
      <c r="B28" s="1286"/>
      <c r="C28" s="1287"/>
      <c r="D28" s="1289"/>
      <c r="E28" s="1289"/>
      <c r="F28" s="1289"/>
      <c r="G28" s="1289"/>
      <c r="H28" s="1289"/>
      <c r="I28" s="1289"/>
      <c r="J28" s="1289"/>
      <c r="K28" s="1289"/>
      <c r="L28" s="1289"/>
      <c r="M28" s="1289"/>
      <c r="N28" s="1289"/>
      <c r="O28" s="1289"/>
      <c r="P28" s="1289"/>
      <c r="Q28" s="1289"/>
      <c r="R28" s="1292"/>
      <c r="S28" s="1293"/>
    </row>
    <row r="29" spans="1:19" ht="25.5" customHeight="1" x14ac:dyDescent="0.25">
      <c r="A29" s="1254"/>
      <c r="B29" s="1255"/>
      <c r="C29" s="1256"/>
      <c r="D29" s="545">
        <f>IFERROR(VLOOKUP(A29,Hoja4!A467:B482,2,FALSE),0)</f>
        <v>0</v>
      </c>
      <c r="E29" s="545"/>
      <c r="F29" s="545"/>
      <c r="G29" s="1277"/>
      <c r="H29" s="1278"/>
      <c r="I29" s="1278"/>
      <c r="J29" s="1278"/>
      <c r="K29" s="1278"/>
      <c r="L29" s="1279"/>
      <c r="M29" s="1277"/>
      <c r="N29" s="1278"/>
      <c r="O29" s="1278"/>
      <c r="P29" s="1278"/>
      <c r="Q29" s="1263"/>
      <c r="R29" s="1283"/>
      <c r="S29" s="1284"/>
    </row>
    <row r="30" spans="1:19" ht="22.5" customHeight="1" x14ac:dyDescent="0.25">
      <c r="A30" s="1257"/>
      <c r="B30" s="1258"/>
      <c r="C30" s="1259"/>
      <c r="D30" s="545"/>
      <c r="E30" s="545"/>
      <c r="F30" s="545"/>
      <c r="G30" s="1280"/>
      <c r="H30" s="1281"/>
      <c r="I30" s="1281"/>
      <c r="J30" s="1281"/>
      <c r="K30" s="1281"/>
      <c r="L30" s="1282"/>
      <c r="M30" s="1280"/>
      <c r="N30" s="1281"/>
      <c r="O30" s="1281"/>
      <c r="P30" s="1281"/>
      <c r="Q30" s="1263"/>
      <c r="R30" s="1283"/>
      <c r="S30" s="1284"/>
    </row>
    <row r="31" spans="1:19" ht="25.5" customHeight="1" x14ac:dyDescent="0.25">
      <c r="A31" s="1254"/>
      <c r="B31" s="1255"/>
      <c r="C31" s="1256"/>
      <c r="D31" s="545">
        <f>IFERROR(VLOOKUP(A31,Hoja4!A469:B484,2,FALSE),0)</f>
        <v>0</v>
      </c>
      <c r="E31" s="545"/>
      <c r="F31" s="545"/>
      <c r="G31" s="1276"/>
      <c r="H31" s="1276"/>
      <c r="I31" s="1276"/>
      <c r="J31" s="1276"/>
      <c r="K31" s="1276"/>
      <c r="L31" s="1276"/>
      <c r="M31" s="547"/>
      <c r="N31" s="547"/>
      <c r="O31" s="547"/>
      <c r="P31" s="547"/>
      <c r="Q31" s="1263"/>
      <c r="R31" s="1263"/>
      <c r="S31" s="1273"/>
    </row>
    <row r="32" spans="1:19" ht="21" customHeight="1" x14ac:dyDescent="0.25">
      <c r="A32" s="1257"/>
      <c r="B32" s="1258"/>
      <c r="C32" s="1259"/>
      <c r="D32" s="545"/>
      <c r="E32" s="545"/>
      <c r="F32" s="545"/>
      <c r="G32" s="1276"/>
      <c r="H32" s="1276"/>
      <c r="I32" s="1276"/>
      <c r="J32" s="1276"/>
      <c r="K32" s="1276"/>
      <c r="L32" s="1276"/>
      <c r="M32" s="547"/>
      <c r="N32" s="547"/>
      <c r="O32" s="547"/>
      <c r="P32" s="547"/>
      <c r="Q32" s="1263"/>
      <c r="R32" s="1263"/>
      <c r="S32" s="1273"/>
    </row>
    <row r="33" spans="1:19" ht="21.75" customHeight="1" x14ac:dyDescent="0.25">
      <c r="A33" s="1254"/>
      <c r="B33" s="1255"/>
      <c r="C33" s="1256"/>
      <c r="D33" s="545">
        <f>IFERROR(VLOOKUP(A33,Hoja4!A471:B486,2,FALSE),0)</f>
        <v>0</v>
      </c>
      <c r="E33" s="545"/>
      <c r="F33" s="545"/>
      <c r="G33" s="1276"/>
      <c r="H33" s="1276"/>
      <c r="I33" s="1276"/>
      <c r="J33" s="1276"/>
      <c r="K33" s="1276"/>
      <c r="L33" s="1276"/>
      <c r="M33" s="547"/>
      <c r="N33" s="547"/>
      <c r="O33" s="547"/>
      <c r="P33" s="547"/>
      <c r="Q33" s="1263"/>
      <c r="R33" s="1263"/>
      <c r="S33" s="1273"/>
    </row>
    <row r="34" spans="1:19" ht="31.5" customHeight="1" x14ac:dyDescent="0.25">
      <c r="A34" s="1257"/>
      <c r="B34" s="1258"/>
      <c r="C34" s="1259"/>
      <c r="D34" s="545"/>
      <c r="E34" s="545"/>
      <c r="F34" s="545"/>
      <c r="G34" s="1276"/>
      <c r="H34" s="1276"/>
      <c r="I34" s="1276"/>
      <c r="J34" s="1276"/>
      <c r="K34" s="1276"/>
      <c r="L34" s="1276"/>
      <c r="M34" s="547"/>
      <c r="N34" s="547"/>
      <c r="O34" s="547"/>
      <c r="P34" s="547"/>
      <c r="Q34" s="1263"/>
      <c r="R34" s="1263"/>
      <c r="S34" s="1273"/>
    </row>
    <row r="35" spans="1:19" x14ac:dyDescent="0.25">
      <c r="A35" s="1254"/>
      <c r="B35" s="1255"/>
      <c r="C35" s="1256"/>
      <c r="D35" s="545">
        <f>IFERROR(VLOOKUP(A35,Hoja4!A473:B488,2,FALSE),0)</f>
        <v>0</v>
      </c>
      <c r="E35" s="545"/>
      <c r="F35" s="545"/>
      <c r="G35" s="1275"/>
      <c r="H35" s="1275"/>
      <c r="I35" s="1275"/>
      <c r="J35" s="1275"/>
      <c r="K35" s="1275"/>
      <c r="L35" s="1275"/>
      <c r="M35" s="1263"/>
      <c r="N35" s="1263"/>
      <c r="O35" s="1263"/>
      <c r="P35" s="1263"/>
      <c r="Q35" s="1263"/>
      <c r="R35" s="1263"/>
      <c r="S35" s="1273"/>
    </row>
    <row r="36" spans="1:19" x14ac:dyDescent="0.25">
      <c r="A36" s="1257"/>
      <c r="B36" s="1258"/>
      <c r="C36" s="1259"/>
      <c r="D36" s="545"/>
      <c r="E36" s="545"/>
      <c r="F36" s="545"/>
      <c r="G36" s="1275"/>
      <c r="H36" s="1275"/>
      <c r="I36" s="1275"/>
      <c r="J36" s="1275"/>
      <c r="K36" s="1275"/>
      <c r="L36" s="1275"/>
      <c r="M36" s="1263"/>
      <c r="N36" s="1263"/>
      <c r="O36" s="1263"/>
      <c r="P36" s="1263"/>
      <c r="Q36" s="1263"/>
      <c r="R36" s="1263"/>
      <c r="S36" s="1273"/>
    </row>
    <row r="37" spans="1:19" x14ac:dyDescent="0.25">
      <c r="A37" s="1254"/>
      <c r="B37" s="1255"/>
      <c r="C37" s="1256"/>
      <c r="D37" s="545">
        <f>IFERROR(VLOOKUP(A37,Hoja4!A475:B490,2,FALSE),0)</f>
        <v>0</v>
      </c>
      <c r="E37" s="545"/>
      <c r="F37" s="545"/>
      <c r="G37" s="1275"/>
      <c r="H37" s="1275"/>
      <c r="I37" s="1275"/>
      <c r="J37" s="1275"/>
      <c r="K37" s="1275"/>
      <c r="L37" s="1275"/>
      <c r="M37" s="1263"/>
      <c r="N37" s="1263"/>
      <c r="O37" s="1263"/>
      <c r="P37" s="1263"/>
      <c r="Q37" s="1263"/>
      <c r="R37" s="1263"/>
      <c r="S37" s="1273"/>
    </row>
    <row r="38" spans="1:19" x14ac:dyDescent="0.25">
      <c r="A38" s="1257"/>
      <c r="B38" s="1258"/>
      <c r="C38" s="1259"/>
      <c r="D38" s="545"/>
      <c r="E38" s="545"/>
      <c r="F38" s="545"/>
      <c r="G38" s="1275"/>
      <c r="H38" s="1275"/>
      <c r="I38" s="1275"/>
      <c r="J38" s="1275"/>
      <c r="K38" s="1275"/>
      <c r="L38" s="1275"/>
      <c r="M38" s="1263"/>
      <c r="N38" s="1263"/>
      <c r="O38" s="1263"/>
      <c r="P38" s="1263"/>
      <c r="Q38" s="1263"/>
      <c r="R38" s="1263"/>
      <c r="S38" s="1273"/>
    </row>
    <row r="39" spans="1:19" x14ac:dyDescent="0.25">
      <c r="A39" s="1254"/>
      <c r="B39" s="1255"/>
      <c r="C39" s="1256"/>
      <c r="D39" s="545">
        <f>IFERROR(VLOOKUP(A39,Hoja4!A477:B492,2,FALSE),0)</f>
        <v>0</v>
      </c>
      <c r="E39" s="545"/>
      <c r="F39" s="545"/>
      <c r="G39" s="1275"/>
      <c r="H39" s="1275"/>
      <c r="I39" s="1275"/>
      <c r="J39" s="1275"/>
      <c r="K39" s="1275"/>
      <c r="L39" s="1275"/>
      <c r="M39" s="1263"/>
      <c r="N39" s="1263"/>
      <c r="O39" s="1263"/>
      <c r="P39" s="1263"/>
      <c r="Q39" s="1263"/>
      <c r="R39" s="1263"/>
      <c r="S39" s="1273"/>
    </row>
    <row r="40" spans="1:19" x14ac:dyDescent="0.25">
      <c r="A40" s="1257"/>
      <c r="B40" s="1258"/>
      <c r="C40" s="1259"/>
      <c r="D40" s="545"/>
      <c r="E40" s="545"/>
      <c r="F40" s="545"/>
      <c r="G40" s="1275"/>
      <c r="H40" s="1275"/>
      <c r="I40" s="1275"/>
      <c r="J40" s="1275"/>
      <c r="K40" s="1275"/>
      <c r="L40" s="1275"/>
      <c r="M40" s="1263"/>
      <c r="N40" s="1263"/>
      <c r="O40" s="1263"/>
      <c r="P40" s="1263"/>
      <c r="Q40" s="1263"/>
      <c r="R40" s="1263"/>
      <c r="S40" s="1273"/>
    </row>
    <row r="41" spans="1:19" x14ac:dyDescent="0.25">
      <c r="A41" s="1254"/>
      <c r="B41" s="1255"/>
      <c r="C41" s="1256"/>
      <c r="D41" s="545">
        <f>IFERROR(VLOOKUP(A41,Hoja4!A479:B494,2,FALSE),0)</f>
        <v>0</v>
      </c>
      <c r="E41" s="545"/>
      <c r="F41" s="545"/>
      <c r="G41" s="1274"/>
      <c r="H41" s="1274"/>
      <c r="I41" s="1274"/>
      <c r="J41" s="1274"/>
      <c r="K41" s="1274"/>
      <c r="L41" s="1274"/>
      <c r="M41" s="1263"/>
      <c r="N41" s="1263"/>
      <c r="O41" s="1263"/>
      <c r="P41" s="1263"/>
      <c r="Q41" s="1263"/>
      <c r="R41" s="1263"/>
      <c r="S41" s="1273"/>
    </row>
    <row r="42" spans="1:19" x14ac:dyDescent="0.25">
      <c r="A42" s="1257"/>
      <c r="B42" s="1258"/>
      <c r="C42" s="1259"/>
      <c r="D42" s="545"/>
      <c r="E42" s="545"/>
      <c r="F42" s="545"/>
      <c r="G42" s="1274"/>
      <c r="H42" s="1274"/>
      <c r="I42" s="1274"/>
      <c r="J42" s="1274"/>
      <c r="K42" s="1274"/>
      <c r="L42" s="1274"/>
      <c r="M42" s="1263"/>
      <c r="N42" s="1263"/>
      <c r="O42" s="1263"/>
      <c r="P42" s="1263"/>
      <c r="Q42" s="1263"/>
      <c r="R42" s="1263"/>
      <c r="S42" s="1273"/>
    </row>
    <row r="43" spans="1:19" x14ac:dyDescent="0.25">
      <c r="A43" s="1254"/>
      <c r="B43" s="1255"/>
      <c r="C43" s="1256"/>
      <c r="D43" s="545">
        <f>IFERROR(VLOOKUP(A43,Hoja4!A481:B496,2,FALSE),0)</f>
        <v>0</v>
      </c>
      <c r="E43" s="545"/>
      <c r="F43" s="545"/>
      <c r="G43" s="1274"/>
      <c r="H43" s="1274"/>
      <c r="I43" s="1274"/>
      <c r="J43" s="1274"/>
      <c r="K43" s="1274"/>
      <c r="L43" s="1274"/>
      <c r="M43" s="1263"/>
      <c r="N43" s="1263"/>
      <c r="O43" s="1263"/>
      <c r="P43" s="1263"/>
      <c r="Q43" s="1263"/>
      <c r="R43" s="1263"/>
      <c r="S43" s="1273"/>
    </row>
    <row r="44" spans="1:19" x14ac:dyDescent="0.25">
      <c r="A44" s="1257"/>
      <c r="B44" s="1258"/>
      <c r="C44" s="1259"/>
      <c r="D44" s="545"/>
      <c r="E44" s="545"/>
      <c r="F44" s="545"/>
      <c r="G44" s="1274"/>
      <c r="H44" s="1274"/>
      <c r="I44" s="1274"/>
      <c r="J44" s="1274"/>
      <c r="K44" s="1274"/>
      <c r="L44" s="1274"/>
      <c r="M44" s="1263"/>
      <c r="N44" s="1263"/>
      <c r="O44" s="1263"/>
      <c r="P44" s="1263"/>
      <c r="Q44" s="1263"/>
      <c r="R44" s="1263"/>
      <c r="S44" s="1273"/>
    </row>
    <row r="45" spans="1:19" x14ac:dyDescent="0.25">
      <c r="A45" s="1254"/>
      <c r="B45" s="1255"/>
      <c r="C45" s="1256"/>
      <c r="D45" s="545">
        <f>IFERROR(VLOOKUP(A45,Hoja4!A483:B498,2,FALSE),0)</f>
        <v>0</v>
      </c>
      <c r="E45" s="545"/>
      <c r="F45" s="545"/>
      <c r="G45" s="1274"/>
      <c r="H45" s="1274"/>
      <c r="I45" s="1274"/>
      <c r="J45" s="1274"/>
      <c r="K45" s="1274"/>
      <c r="L45" s="1274"/>
      <c r="M45" s="1263"/>
      <c r="N45" s="1263"/>
      <c r="O45" s="1263"/>
      <c r="P45" s="1263"/>
      <c r="Q45" s="1263"/>
      <c r="R45" s="1263"/>
      <c r="S45" s="1273"/>
    </row>
    <row r="46" spans="1:19" x14ac:dyDescent="0.25">
      <c r="A46" s="1257"/>
      <c r="B46" s="1258"/>
      <c r="C46" s="1259"/>
      <c r="D46" s="545"/>
      <c r="E46" s="545"/>
      <c r="F46" s="545"/>
      <c r="G46" s="1274"/>
      <c r="H46" s="1274"/>
      <c r="I46" s="1274"/>
      <c r="J46" s="1274"/>
      <c r="K46" s="1274"/>
      <c r="L46" s="1274"/>
      <c r="M46" s="1263"/>
      <c r="N46" s="1263"/>
      <c r="O46" s="1263"/>
      <c r="P46" s="1263"/>
      <c r="Q46" s="1263"/>
      <c r="R46" s="1263"/>
      <c r="S46" s="1273"/>
    </row>
    <row r="47" spans="1:19" x14ac:dyDescent="0.25">
      <c r="A47" s="1254"/>
      <c r="B47" s="1255"/>
      <c r="C47" s="1256"/>
      <c r="D47" s="545">
        <f>IFERROR(VLOOKUP(A47,Hoja4!A485:B500,2,FALSE),0)</f>
        <v>0</v>
      </c>
      <c r="E47" s="545"/>
      <c r="F47" s="545"/>
      <c r="G47" s="1274"/>
      <c r="H47" s="1274"/>
      <c r="I47" s="1274"/>
      <c r="J47" s="1274"/>
      <c r="K47" s="1274"/>
      <c r="L47" s="1274"/>
      <c r="M47" s="1263"/>
      <c r="N47" s="1263"/>
      <c r="O47" s="1263"/>
      <c r="P47" s="1263"/>
      <c r="Q47" s="1263"/>
      <c r="R47" s="1263"/>
      <c r="S47" s="1273"/>
    </row>
    <row r="48" spans="1:19" x14ac:dyDescent="0.25">
      <c r="A48" s="1257"/>
      <c r="B48" s="1258"/>
      <c r="C48" s="1259"/>
      <c r="D48" s="545"/>
      <c r="E48" s="545"/>
      <c r="F48" s="545"/>
      <c r="G48" s="1274"/>
      <c r="H48" s="1274"/>
      <c r="I48" s="1274"/>
      <c r="J48" s="1274"/>
      <c r="K48" s="1274"/>
      <c r="L48" s="1274"/>
      <c r="M48" s="1263"/>
      <c r="N48" s="1263"/>
      <c r="O48" s="1263"/>
      <c r="P48" s="1263"/>
      <c r="Q48" s="1263"/>
      <c r="R48" s="1263"/>
      <c r="S48" s="1273"/>
    </row>
    <row r="49" spans="1:19" x14ac:dyDescent="0.25">
      <c r="A49" s="1254"/>
      <c r="B49" s="1255"/>
      <c r="C49" s="1256"/>
      <c r="D49" s="545">
        <f>IFERROR(VLOOKUP(A49,Hoja4!A487:B502,2,FALSE),0)</f>
        <v>0</v>
      </c>
      <c r="E49" s="545"/>
      <c r="F49" s="545"/>
      <c r="G49" s="1274"/>
      <c r="H49" s="1274"/>
      <c r="I49" s="1274"/>
      <c r="J49" s="1274"/>
      <c r="K49" s="1274"/>
      <c r="L49" s="1274"/>
      <c r="M49" s="1263"/>
      <c r="N49" s="1263"/>
      <c r="O49" s="1263"/>
      <c r="P49" s="1263"/>
      <c r="Q49" s="1263"/>
      <c r="R49" s="1263"/>
      <c r="S49" s="1273"/>
    </row>
    <row r="50" spans="1:19" x14ac:dyDescent="0.25">
      <c r="A50" s="1257"/>
      <c r="B50" s="1258"/>
      <c r="C50" s="1259"/>
      <c r="D50" s="545"/>
      <c r="E50" s="545"/>
      <c r="F50" s="545"/>
      <c r="G50" s="1274"/>
      <c r="H50" s="1274"/>
      <c r="I50" s="1274"/>
      <c r="J50" s="1274"/>
      <c r="K50" s="1274"/>
      <c r="L50" s="1274"/>
      <c r="M50" s="1263"/>
      <c r="N50" s="1263"/>
      <c r="O50" s="1263"/>
      <c r="P50" s="1263"/>
      <c r="Q50" s="1263"/>
      <c r="R50" s="1263"/>
      <c r="S50" s="1273"/>
    </row>
    <row r="51" spans="1:19" x14ac:dyDescent="0.25">
      <c r="A51" s="1254"/>
      <c r="B51" s="1255"/>
      <c r="C51" s="1256"/>
      <c r="D51" s="545">
        <f>IFERROR(VLOOKUP(A51,Hoja4!A489:B504,2,FALSE),0)</f>
        <v>0</v>
      </c>
      <c r="E51" s="545"/>
      <c r="F51" s="545"/>
      <c r="G51" s="804"/>
      <c r="H51" s="804"/>
      <c r="I51" s="804"/>
      <c r="J51" s="804"/>
      <c r="K51" s="804"/>
      <c r="L51" s="804"/>
      <c r="M51" s="804"/>
      <c r="N51" s="804"/>
      <c r="O51" s="804"/>
      <c r="P51" s="804"/>
      <c r="Q51" s="1263"/>
      <c r="R51" s="1263"/>
      <c r="S51" s="1273"/>
    </row>
    <row r="52" spans="1:19" x14ac:dyDescent="0.25">
      <c r="A52" s="1257"/>
      <c r="B52" s="1258"/>
      <c r="C52" s="1259"/>
      <c r="D52" s="545"/>
      <c r="E52" s="545"/>
      <c r="F52" s="545"/>
      <c r="G52" s="804"/>
      <c r="H52" s="804"/>
      <c r="I52" s="804"/>
      <c r="J52" s="804"/>
      <c r="K52" s="804"/>
      <c r="L52" s="804"/>
      <c r="M52" s="804"/>
      <c r="N52" s="804"/>
      <c r="O52" s="804"/>
      <c r="P52" s="804"/>
      <c r="Q52" s="1263"/>
      <c r="R52" s="1263"/>
      <c r="S52" s="1273"/>
    </row>
    <row r="53" spans="1:19" x14ac:dyDescent="0.25">
      <c r="A53" s="1254"/>
      <c r="B53" s="1255"/>
      <c r="C53" s="1256"/>
      <c r="D53" s="545">
        <f>IFERROR(VLOOKUP(A53,Hoja4!A491:B506,2,FALSE),0)</f>
        <v>0</v>
      </c>
      <c r="E53" s="545"/>
      <c r="F53" s="545"/>
      <c r="G53" s="804"/>
      <c r="H53" s="804"/>
      <c r="I53" s="804"/>
      <c r="J53" s="804"/>
      <c r="K53" s="804"/>
      <c r="L53" s="804"/>
      <c r="M53" s="804"/>
      <c r="N53" s="804"/>
      <c r="O53" s="804"/>
      <c r="P53" s="804"/>
      <c r="Q53" s="1263"/>
      <c r="R53" s="1263"/>
      <c r="S53" s="1273"/>
    </row>
    <row r="54" spans="1:19" x14ac:dyDescent="0.25">
      <c r="A54" s="1257"/>
      <c r="B54" s="1258"/>
      <c r="C54" s="1259"/>
      <c r="D54" s="545"/>
      <c r="E54" s="545"/>
      <c r="F54" s="545"/>
      <c r="G54" s="804"/>
      <c r="H54" s="804"/>
      <c r="I54" s="804"/>
      <c r="J54" s="804"/>
      <c r="K54" s="804"/>
      <c r="L54" s="804"/>
      <c r="M54" s="804"/>
      <c r="N54" s="804"/>
      <c r="O54" s="804"/>
      <c r="P54" s="804"/>
      <c r="Q54" s="1263"/>
      <c r="R54" s="1263"/>
      <c r="S54" s="1273"/>
    </row>
    <row r="55" spans="1:19" x14ac:dyDescent="0.25">
      <c r="A55" s="1254"/>
      <c r="B55" s="1255"/>
      <c r="C55" s="1256"/>
      <c r="D55" s="545">
        <f>IFERROR(VLOOKUP(A55,Hoja4!A493:B508,2,FALSE),0)</f>
        <v>0</v>
      </c>
      <c r="E55" s="545"/>
      <c r="F55" s="545"/>
      <c r="G55" s="1237"/>
      <c r="H55" s="1260"/>
      <c r="I55" s="1260"/>
      <c r="J55" s="1260"/>
      <c r="K55" s="1260"/>
      <c r="L55" s="1261"/>
      <c r="M55" s="804"/>
      <c r="N55" s="804"/>
      <c r="O55" s="804"/>
      <c r="P55" s="804"/>
      <c r="Q55" s="1263"/>
      <c r="R55" s="1263"/>
      <c r="S55" s="1273"/>
    </row>
    <row r="56" spans="1:19" x14ac:dyDescent="0.25">
      <c r="A56" s="1257"/>
      <c r="B56" s="1258"/>
      <c r="C56" s="1259"/>
      <c r="D56" s="545"/>
      <c r="E56" s="545"/>
      <c r="F56" s="545"/>
      <c r="G56" s="1268"/>
      <c r="H56" s="1269"/>
      <c r="I56" s="1269"/>
      <c r="J56" s="1269"/>
      <c r="K56" s="1269"/>
      <c r="L56" s="1270"/>
      <c r="M56" s="804"/>
      <c r="N56" s="804"/>
      <c r="O56" s="804"/>
      <c r="P56" s="804"/>
      <c r="Q56" s="1263"/>
      <c r="R56" s="1263"/>
      <c r="S56" s="1273"/>
    </row>
    <row r="57" spans="1:19" x14ac:dyDescent="0.25">
      <c r="A57" s="1254"/>
      <c r="B57" s="1255"/>
      <c r="C57" s="1256"/>
      <c r="D57" s="545">
        <f>IFERROR(VLOOKUP(A57,Hoja4!A495:B510,2,FALSE),0)</f>
        <v>0</v>
      </c>
      <c r="E57" s="545"/>
      <c r="F57" s="545"/>
      <c r="G57" s="1237"/>
      <c r="H57" s="1260"/>
      <c r="I57" s="1260"/>
      <c r="J57" s="1260"/>
      <c r="K57" s="1260"/>
      <c r="L57" s="1261"/>
      <c r="M57" s="1237"/>
      <c r="N57" s="1260"/>
      <c r="O57" s="1260"/>
      <c r="P57" s="1261"/>
      <c r="Q57" s="1263"/>
      <c r="R57" s="1264"/>
      <c r="S57" s="1265"/>
    </row>
    <row r="58" spans="1:19" x14ac:dyDescent="0.25">
      <c r="A58" s="1257"/>
      <c r="B58" s="1258"/>
      <c r="C58" s="1259"/>
      <c r="D58" s="545"/>
      <c r="E58" s="545"/>
      <c r="F58" s="545"/>
      <c r="G58" s="1268"/>
      <c r="H58" s="1269"/>
      <c r="I58" s="1269"/>
      <c r="J58" s="1269"/>
      <c r="K58" s="1269"/>
      <c r="L58" s="1270"/>
      <c r="M58" s="1268"/>
      <c r="N58" s="1269"/>
      <c r="O58" s="1269"/>
      <c r="P58" s="1270"/>
      <c r="Q58" s="1263"/>
      <c r="R58" s="1271"/>
      <c r="S58" s="1272"/>
    </row>
    <row r="59" spans="1:19" x14ac:dyDescent="0.25">
      <c r="A59" s="1254"/>
      <c r="B59" s="1255"/>
      <c r="C59" s="1256"/>
      <c r="D59" s="545">
        <f>IFERROR(VLOOKUP(A59,Hoja4!A497:B512,2,FALSE),0)</f>
        <v>0</v>
      </c>
      <c r="E59" s="545"/>
      <c r="F59" s="545"/>
      <c r="G59" s="1237"/>
      <c r="H59" s="1260"/>
      <c r="I59" s="1260"/>
      <c r="J59" s="1260"/>
      <c r="K59" s="1260"/>
      <c r="L59" s="1261"/>
      <c r="M59" s="1237"/>
      <c r="N59" s="1260"/>
      <c r="O59" s="1260"/>
      <c r="P59" s="1261"/>
      <c r="Q59" s="1263"/>
      <c r="R59" s="1264"/>
      <c r="S59" s="1265"/>
    </row>
    <row r="60" spans="1:19" ht="15.75" thickBot="1" x14ac:dyDescent="0.3">
      <c r="A60" s="1257"/>
      <c r="B60" s="1258"/>
      <c r="C60" s="1259"/>
      <c r="D60" s="545"/>
      <c r="E60" s="545"/>
      <c r="F60" s="545"/>
      <c r="G60" s="1239"/>
      <c r="H60" s="640"/>
      <c r="I60" s="640"/>
      <c r="J60" s="640"/>
      <c r="K60" s="640"/>
      <c r="L60" s="1262"/>
      <c r="M60" s="1239"/>
      <c r="N60" s="640"/>
      <c r="O60" s="640"/>
      <c r="P60" s="1262"/>
      <c r="Q60" s="1263"/>
      <c r="R60" s="1266"/>
      <c r="S60" s="1267"/>
    </row>
    <row r="61" spans="1:19" ht="18.75" thickBot="1" x14ac:dyDescent="0.3">
      <c r="A61" s="1217" t="s">
        <v>577</v>
      </c>
      <c r="B61" s="1218"/>
      <c r="C61" s="1218"/>
      <c r="D61" s="1218"/>
      <c r="E61" s="1218"/>
      <c r="F61" s="1218"/>
      <c r="G61" s="1218"/>
      <c r="H61" s="1218"/>
      <c r="I61" s="1218"/>
      <c r="J61" s="1218"/>
      <c r="K61" s="1218"/>
      <c r="L61" s="1218"/>
      <c r="M61" s="1218"/>
      <c r="N61" s="1218"/>
      <c r="O61" s="1218"/>
      <c r="P61" s="1218"/>
      <c r="Q61" s="1218"/>
      <c r="R61" s="1218"/>
      <c r="S61" s="1219"/>
    </row>
    <row r="62" spans="1:19" ht="16.5" customHeight="1" x14ac:dyDescent="0.25">
      <c r="A62" s="1220" t="s">
        <v>150</v>
      </c>
      <c r="B62" s="1221"/>
      <c r="C62" s="1224" t="s">
        <v>472</v>
      </c>
      <c r="D62" s="1225"/>
      <c r="E62" s="677"/>
      <c r="F62" s="674"/>
      <c r="G62" s="675"/>
      <c r="H62" s="1230" t="s">
        <v>151</v>
      </c>
      <c r="I62" s="1225"/>
      <c r="J62" s="1225"/>
      <c r="K62" s="1221" t="s">
        <v>472</v>
      </c>
      <c r="L62" s="1221"/>
      <c r="M62" s="1221"/>
      <c r="N62" s="1242"/>
      <c r="O62" s="1243"/>
      <c r="P62" s="1243"/>
      <c r="Q62" s="1244"/>
      <c r="R62" s="1233" t="s">
        <v>578</v>
      </c>
      <c r="S62" s="1234"/>
    </row>
    <row r="63" spans="1:19" ht="17.25" customHeight="1" x14ac:dyDescent="0.25">
      <c r="A63" s="564"/>
      <c r="B63" s="546"/>
      <c r="C63" s="1226"/>
      <c r="D63" s="1227"/>
      <c r="E63" s="582"/>
      <c r="F63" s="679"/>
      <c r="G63" s="583"/>
      <c r="H63" s="1231"/>
      <c r="I63" s="1227"/>
      <c r="J63" s="1227"/>
      <c r="K63" s="546"/>
      <c r="L63" s="546"/>
      <c r="M63" s="546"/>
      <c r="N63" s="1245"/>
      <c r="O63" s="1246"/>
      <c r="P63" s="1246"/>
      <c r="Q63" s="1247"/>
      <c r="R63" s="1235"/>
      <c r="S63" s="1236"/>
    </row>
    <row r="64" spans="1:19" ht="20.25" customHeight="1" x14ac:dyDescent="0.25">
      <c r="A64" s="564"/>
      <c r="B64" s="546"/>
      <c r="C64" s="1226"/>
      <c r="D64" s="1227"/>
      <c r="E64" s="684" t="str">
        <f>UPPER(CONCATENATE(L11," ",P11," ",F11," ",I11))</f>
        <v>0 0 0 0</v>
      </c>
      <c r="F64" s="685"/>
      <c r="G64" s="1241"/>
      <c r="H64" s="1231"/>
      <c r="I64" s="1227"/>
      <c r="J64" s="1227"/>
      <c r="K64" s="546"/>
      <c r="L64" s="546"/>
      <c r="M64" s="546"/>
      <c r="N64" s="1248" t="str">
        <f>UPPER(CONCATENATE(L18," ",P18," ",F18," ",I18))</f>
        <v xml:space="preserve">0    0   </v>
      </c>
      <c r="O64" s="1249"/>
      <c r="P64" s="1249"/>
      <c r="Q64" s="1250"/>
      <c r="R64" s="1237"/>
      <c r="S64" s="1238"/>
    </row>
    <row r="65" spans="1:19" ht="15.75" customHeight="1" thickBot="1" x14ac:dyDescent="0.3">
      <c r="A65" s="1222"/>
      <c r="B65" s="1223"/>
      <c r="C65" s="1228"/>
      <c r="D65" s="1229"/>
      <c r="E65" s="681">
        <f>C11</f>
        <v>0</v>
      </c>
      <c r="F65" s="682"/>
      <c r="G65" s="1240"/>
      <c r="H65" s="1232"/>
      <c r="I65" s="1229"/>
      <c r="J65" s="1229"/>
      <c r="K65" s="1223"/>
      <c r="L65" s="1223"/>
      <c r="M65" s="1223"/>
      <c r="N65" s="1251">
        <f>C18</f>
        <v>0</v>
      </c>
      <c r="O65" s="1252"/>
      <c r="P65" s="1252"/>
      <c r="Q65" s="1253"/>
      <c r="R65" s="1239"/>
      <c r="S65" s="581"/>
    </row>
  </sheetData>
  <sheetProtection sheet="1" scenarios="1"/>
  <mergeCells count="196">
    <mergeCell ref="A11:B11"/>
    <mergeCell ref="C11:E11"/>
    <mergeCell ref="F11:H11"/>
    <mergeCell ref="I11:K11"/>
    <mergeCell ref="L11:O11"/>
    <mergeCell ref="P11:S11"/>
    <mergeCell ref="N8:Q8"/>
    <mergeCell ref="A9:S9"/>
    <mergeCell ref="A10:B10"/>
    <mergeCell ref="C10:E10"/>
    <mergeCell ref="F10:H10"/>
    <mergeCell ref="I10:K10"/>
    <mergeCell ref="L10:O10"/>
    <mergeCell ref="P10:S10"/>
    <mergeCell ref="A2:C8"/>
    <mergeCell ref="D2:Q4"/>
    <mergeCell ref="R2:S8"/>
    <mergeCell ref="D5:Q6"/>
    <mergeCell ref="D7:H8"/>
    <mergeCell ref="I7:K7"/>
    <mergeCell ref="L7:M7"/>
    <mergeCell ref="N7:O7"/>
    <mergeCell ref="P7:Q7"/>
    <mergeCell ref="I8:M8"/>
    <mergeCell ref="A12:H12"/>
    <mergeCell ref="I12:S12"/>
    <mergeCell ref="A13:H13"/>
    <mergeCell ref="I13:S13"/>
    <mergeCell ref="A14:E14"/>
    <mergeCell ref="F14:G14"/>
    <mergeCell ref="A15:E15"/>
    <mergeCell ref="F15:G15"/>
    <mergeCell ref="I14:J15"/>
    <mergeCell ref="K14:S15"/>
    <mergeCell ref="A18:B18"/>
    <mergeCell ref="C18:E18"/>
    <mergeCell ref="F18:H18"/>
    <mergeCell ref="I18:K18"/>
    <mergeCell ref="L18:O18"/>
    <mergeCell ref="P18:S18"/>
    <mergeCell ref="A16:S16"/>
    <mergeCell ref="A17:B17"/>
    <mergeCell ref="C17:E17"/>
    <mergeCell ref="F17:H17"/>
    <mergeCell ref="I17:K17"/>
    <mergeCell ref="L17:O17"/>
    <mergeCell ref="P17:S17"/>
    <mergeCell ref="A19:F19"/>
    <mergeCell ref="G19:M19"/>
    <mergeCell ref="N19:O19"/>
    <mergeCell ref="P19:Q19"/>
    <mergeCell ref="R19:S19"/>
    <mergeCell ref="A20:F20"/>
    <mergeCell ref="G20:M20"/>
    <mergeCell ref="N20:O20"/>
    <mergeCell ref="P20:Q20"/>
    <mergeCell ref="R20:S20"/>
    <mergeCell ref="A23:B23"/>
    <mergeCell ref="C23:E23"/>
    <mergeCell ref="F23:H23"/>
    <mergeCell ref="I23:K23"/>
    <mergeCell ref="L23:O23"/>
    <mergeCell ref="P23:S23"/>
    <mergeCell ref="A21:S21"/>
    <mergeCell ref="A22:B22"/>
    <mergeCell ref="C22:E22"/>
    <mergeCell ref="F22:H22"/>
    <mergeCell ref="I22:K22"/>
    <mergeCell ref="L22:O22"/>
    <mergeCell ref="P22:S22"/>
    <mergeCell ref="A26:S26"/>
    <mergeCell ref="A27:C28"/>
    <mergeCell ref="D27:F28"/>
    <mergeCell ref="G27:L28"/>
    <mergeCell ref="M27:P28"/>
    <mergeCell ref="Q27:Q28"/>
    <mergeCell ref="R27:S28"/>
    <mergeCell ref="A24:F24"/>
    <mergeCell ref="G24:M24"/>
    <mergeCell ref="N24:O24"/>
    <mergeCell ref="P24:Q24"/>
    <mergeCell ref="R24:S24"/>
    <mergeCell ref="A25:F25"/>
    <mergeCell ref="G25:M25"/>
    <mergeCell ref="N25:O25"/>
    <mergeCell ref="P25:Q25"/>
    <mergeCell ref="R25:S25"/>
    <mergeCell ref="A31:C32"/>
    <mergeCell ref="D31:F32"/>
    <mergeCell ref="G31:L32"/>
    <mergeCell ref="M31:P32"/>
    <mergeCell ref="Q31:Q32"/>
    <mergeCell ref="R31:S32"/>
    <mergeCell ref="A29:C30"/>
    <mergeCell ref="D29:F30"/>
    <mergeCell ref="G29:L30"/>
    <mergeCell ref="M29:P30"/>
    <mergeCell ref="Q29:Q30"/>
    <mergeCell ref="R29:S30"/>
    <mergeCell ref="A35:C36"/>
    <mergeCell ref="D35:F36"/>
    <mergeCell ref="G35:L36"/>
    <mergeCell ref="M35:P36"/>
    <mergeCell ref="Q35:Q36"/>
    <mergeCell ref="R35:S36"/>
    <mergeCell ref="A33:C34"/>
    <mergeCell ref="D33:F34"/>
    <mergeCell ref="G33:L34"/>
    <mergeCell ref="M33:P34"/>
    <mergeCell ref="Q33:Q34"/>
    <mergeCell ref="R33:S34"/>
    <mergeCell ref="A39:C40"/>
    <mergeCell ref="D39:F40"/>
    <mergeCell ref="G39:L40"/>
    <mergeCell ref="M39:P40"/>
    <mergeCell ref="Q39:Q40"/>
    <mergeCell ref="R39:S40"/>
    <mergeCell ref="A37:C38"/>
    <mergeCell ref="D37:F38"/>
    <mergeCell ref="G37:L38"/>
    <mergeCell ref="M37:P38"/>
    <mergeCell ref="Q37:Q38"/>
    <mergeCell ref="R37:S38"/>
    <mergeCell ref="A43:C44"/>
    <mergeCell ref="D43:F44"/>
    <mergeCell ref="G43:L44"/>
    <mergeCell ref="M43:P44"/>
    <mergeCell ref="Q43:Q44"/>
    <mergeCell ref="R43:S44"/>
    <mergeCell ref="A41:C42"/>
    <mergeCell ref="D41:F42"/>
    <mergeCell ref="G41:L42"/>
    <mergeCell ref="M41:P42"/>
    <mergeCell ref="Q41:Q42"/>
    <mergeCell ref="R41:S42"/>
    <mergeCell ref="A47:C48"/>
    <mergeCell ref="D47:F48"/>
    <mergeCell ref="G47:L48"/>
    <mergeCell ref="M47:P48"/>
    <mergeCell ref="Q47:Q48"/>
    <mergeCell ref="R47:S48"/>
    <mergeCell ref="A45:C46"/>
    <mergeCell ref="D45:F46"/>
    <mergeCell ref="G45:L46"/>
    <mergeCell ref="M45:P46"/>
    <mergeCell ref="Q45:Q46"/>
    <mergeCell ref="R45:S46"/>
    <mergeCell ref="A51:C52"/>
    <mergeCell ref="D51:F52"/>
    <mergeCell ref="G51:L52"/>
    <mergeCell ref="M51:P52"/>
    <mergeCell ref="Q51:Q52"/>
    <mergeCell ref="R51:S52"/>
    <mergeCell ref="A49:C50"/>
    <mergeCell ref="D49:F50"/>
    <mergeCell ref="G49:L50"/>
    <mergeCell ref="M49:P50"/>
    <mergeCell ref="Q49:Q50"/>
    <mergeCell ref="R49:S50"/>
    <mergeCell ref="A55:C56"/>
    <mergeCell ref="D55:F56"/>
    <mergeCell ref="G55:L56"/>
    <mergeCell ref="M55:P56"/>
    <mergeCell ref="Q55:Q56"/>
    <mergeCell ref="R55:S56"/>
    <mergeCell ref="A53:C54"/>
    <mergeCell ref="D53:F54"/>
    <mergeCell ref="G53:L54"/>
    <mergeCell ref="M53:P54"/>
    <mergeCell ref="Q53:Q54"/>
    <mergeCell ref="R53:S54"/>
    <mergeCell ref="A59:C60"/>
    <mergeCell ref="D59:F60"/>
    <mergeCell ref="G59:L60"/>
    <mergeCell ref="M59:P60"/>
    <mergeCell ref="Q59:Q60"/>
    <mergeCell ref="R59:S60"/>
    <mergeCell ref="A57:C58"/>
    <mergeCell ref="D57:F58"/>
    <mergeCell ref="G57:L58"/>
    <mergeCell ref="M57:P58"/>
    <mergeCell ref="Q57:Q58"/>
    <mergeCell ref="R57:S58"/>
    <mergeCell ref="A61:S61"/>
    <mergeCell ref="A62:B65"/>
    <mergeCell ref="C62:D65"/>
    <mergeCell ref="H62:J65"/>
    <mergeCell ref="K62:M65"/>
    <mergeCell ref="R62:S63"/>
    <mergeCell ref="R64:S65"/>
    <mergeCell ref="E65:G65"/>
    <mergeCell ref="E64:G64"/>
    <mergeCell ref="N62:Q63"/>
    <mergeCell ref="N64:Q64"/>
    <mergeCell ref="N65:Q65"/>
    <mergeCell ref="E62:G63"/>
  </mergeCells>
  <printOptions horizontalCentered="1"/>
  <pageMargins left="0.39370078740157483" right="0.39370078740157483" top="0.39370078740157483" bottom="0.39370078740157483" header="0.31496062992125984" footer="0.31496062992125984"/>
  <pageSetup scale="49" orientation="landscape" horizontalDpi="4294967293"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[4]Hoja4!#REF!</xm:f>
          </x14:formula1>
          <xm:sqref>R64:S65</xm:sqref>
        </x14:dataValidation>
        <x14:dataValidation type="list" allowBlank="1" showInputMessage="1" showErrorMessage="1">
          <x14:formula1>
            <xm:f>Hoja4!$A$467:$A$482</xm:f>
          </x14:formula1>
          <xm:sqref>A29:C60</xm:sqref>
        </x14:dataValidation>
        <x14:dataValidation type="list" allowBlank="1" showInputMessage="1" showErrorMessage="1">
          <x14:formula1>
            <xm:f>Hoja4!$A$442:$A$448</xm:f>
          </x14:formula1>
          <xm:sqref>Q29:Q60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23</vt:i4>
      </vt:variant>
    </vt:vector>
  </HeadingPairs>
  <TitlesOfParts>
    <vt:vector size="37" baseType="lpstr">
      <vt:lpstr>INDICE</vt:lpstr>
      <vt:lpstr>F1. INF. GENERAL</vt:lpstr>
      <vt:lpstr>Hoja4</vt:lpstr>
      <vt:lpstr>F2. COMP. LAB Y COM COMPOR</vt:lpstr>
      <vt:lpstr>F3. EVIDENCIAS</vt:lpstr>
      <vt:lpstr>F4. CALF. COM. COMPORT.</vt:lpstr>
      <vt:lpstr>F5. EVA. ÁREAS O DEPENDENCIAS.</vt:lpstr>
      <vt:lpstr>F6. REPOR CLF PRD ANUAL U ORD</vt:lpstr>
      <vt:lpstr>F7. PLAN DE MEJORAMIENTO</vt:lpstr>
      <vt:lpstr>F8. EVA. EVENTUAL (Semestre 1)</vt:lpstr>
      <vt:lpstr>F8. EVA. EVENTUAL (Semestre 2)</vt:lpstr>
      <vt:lpstr>F9. EV. EXTRAORDINARIA</vt:lpstr>
      <vt:lpstr>F10. EVA. INFERIOR A 1 AÑO</vt:lpstr>
      <vt:lpstr>F11. EVA P. PRUEBA</vt:lpstr>
      <vt:lpstr>'F1. INF. GENERAL'!Área_de_impresión</vt:lpstr>
      <vt:lpstr>'F10. EVA. INFERIOR A 1 AÑO'!Área_de_impresión</vt:lpstr>
      <vt:lpstr>'F11. EVA P. PRUEBA'!Área_de_impresión</vt:lpstr>
      <vt:lpstr>'F2. COMP. LAB Y COM COMPOR'!Área_de_impresión</vt:lpstr>
      <vt:lpstr>'F5. EVA. ÁREAS O DEPENDENCIAS.'!Área_de_impresión</vt:lpstr>
      <vt:lpstr>'F6. REPOR CLF PRD ANUAL U ORD'!Área_de_impresión</vt:lpstr>
      <vt:lpstr>'F8. EVA. EVENTUAL (Semestre 1)'!Área_de_impresión</vt:lpstr>
      <vt:lpstr>'F8. EVA. EVENTUAL (Semestre 2)'!Área_de_impresión</vt:lpstr>
      <vt:lpstr>'F9. EV. EXTRAORDINARIA'!Área_de_impresión</vt:lpstr>
      <vt:lpstr>ASESOR</vt:lpstr>
      <vt:lpstr>ASISTENCIAL</vt:lpstr>
      <vt:lpstr>COMPETENCIAS</vt:lpstr>
      <vt:lpstr>CONDUCTAS</vt:lpstr>
      <vt:lpstr>DEFINICION</vt:lpstr>
      <vt:lpstr>DIEZ</vt:lpstr>
      <vt:lpstr>DIRECTIVO</vt:lpstr>
      <vt:lpstr>NIVEL</vt:lpstr>
      <vt:lpstr>NUEVE</vt:lpstr>
      <vt:lpstr>OCHO</vt:lpstr>
      <vt:lpstr>PROFESIONAL</vt:lpstr>
      <vt:lpstr>SEIS</vt:lpstr>
      <vt:lpstr>SIETE</vt:lpstr>
      <vt:lpstr>TECNICO</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Alcaldia</cp:lastModifiedBy>
  <cp:revision/>
  <dcterms:created xsi:type="dcterms:W3CDTF">2015-12-09T13:44:37Z</dcterms:created>
  <dcterms:modified xsi:type="dcterms:W3CDTF">2017-07-26T16:47:09Z</dcterms:modified>
</cp:coreProperties>
</file>